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threadedComments/threadedComment1.xml" ContentType="application/vnd.ms-excel.threaded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17.xml" ContentType="application/vnd.openxmlformats-officedocument.drawing+xml"/>
  <Override PartName="/xl/comments19.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C:\Users\宇田　吉明\OneDrive\Data\[EA21]\EA21-plaza\yousiki\"/>
    </mc:Choice>
  </mc:AlternateContent>
  <xr:revisionPtr revIDLastSave="0" documentId="13_ncr:1_{FC390885-E4B0-45EB-987C-CCB1D9CA3618}" xr6:coauthVersionLast="47" xr6:coauthVersionMax="47" xr10:uidLastSave="{00000000-0000-0000-0000-000000000000}"/>
  <bookViews>
    <workbookView xWindow="4320" yWindow="1140" windowWidth="21240" windowHeight="10050" tabRatio="912" firstSheet="1" activeTab="1" xr2:uid="{00000000-000D-0000-FFFF-FFFF00000000}"/>
  </bookViews>
  <sheets>
    <sheet name="使い方" sheetId="12595" r:id="rId1"/>
    <sheet name="トップ" sheetId="12576" r:id="rId2"/>
    <sheet name="構築メニュー" sheetId="12584" r:id="rId3"/>
    <sheet name="環境経営レポート" sheetId="12585" r:id="rId4"/>
    <sheet name="2課題とﾁｬﾝｽ" sheetId="12599" r:id="rId5"/>
    <sheet name="2事例" sheetId="12592" state="hidden" r:id="rId6"/>
    <sheet name="4負荷記録表" sheetId="12583" r:id="rId7"/>
    <sheet name="4負荷 (基準年)" sheetId="12577" r:id="rId8"/>
    <sheet name="4負荷" sheetId="12561" r:id="rId9"/>
    <sheet name="4取組" sheetId="12596" r:id="rId10"/>
    <sheet name="4取組 (建設)" sheetId="12597" r:id="rId11"/>
    <sheet name="4取組(廃棄物)" sheetId="12600" r:id="rId12"/>
    <sheet name="5法規" sheetId="12566" r:id="rId13"/>
    <sheet name="ﾏﾆﾌｪｽﾄ報告" sheetId="12602" state="hidden" r:id="rId14"/>
    <sheet name="ﾌﾛﾝ点検" sheetId="12603" state="hidden" r:id="rId15"/>
    <sheet name="6経営計画" sheetId="12563" r:id="rId16"/>
    <sheet name="6部門目標" sheetId="12601" r:id="rId17"/>
    <sheet name="8教育計画" sheetId="12568" r:id="rId18"/>
    <sheet name="8教育記録" sheetId="12569" r:id="rId19"/>
    <sheet name="9コミュニケーション" sheetId="12570" r:id="rId20"/>
    <sheet name="10手順書" sheetId="12571" r:id="rId21"/>
    <sheet name="11緊急事態手順書" sheetId="12572" r:id="rId22"/>
    <sheet name="11緊急事態" sheetId="12590" state="hidden" r:id="rId23"/>
    <sheet name="12文書一覧" sheetId="12574" r:id="rId24"/>
    <sheet name="13問題点" sheetId="12575" r:id="rId25"/>
    <sheet name="13内部監査手順書" sheetId="12586" r:id="rId26"/>
    <sheet name="14代表者見直" sheetId="12591" state="hidden" r:id="rId27"/>
    <sheet name="13内部監査CHKLST" sheetId="12606" r:id="rId28"/>
    <sheet name="SDGs紐づけ" sheetId="12604" r:id="rId29"/>
    <sheet name="SDGsロゴ" sheetId="12605" r:id="rId30"/>
    <sheet name="見出印刷（２３×２９用）" sheetId="12531" r:id="rId31"/>
  </sheets>
  <definedNames>
    <definedName name="_xlnm._FilterDatabase" localSheetId="27" hidden="1">'13内部監査CHKLST'!$A$2:$J$115</definedName>
    <definedName name="_ftn1" localSheetId="9">'4取組'!#REF!</definedName>
    <definedName name="_ftn2" localSheetId="9">'4取組'!#REF!</definedName>
    <definedName name="_ftn3" localSheetId="9">'4取組'!#REF!</definedName>
    <definedName name="_ftn4" localSheetId="9">'4取組'!#REF!</definedName>
    <definedName name="_ftn5" localSheetId="9">'4取組'!#REF!</definedName>
    <definedName name="_ftnref1" localSheetId="9">'4取組'!$B$70</definedName>
    <definedName name="_ftnref2" localSheetId="9">'4取組'!$B$73</definedName>
    <definedName name="_ftnref3" localSheetId="9">'4取組'!$B$79</definedName>
    <definedName name="_ftnref4" localSheetId="9">'4取組'!$B$81</definedName>
    <definedName name="_ftnref5" localSheetId="9">'4取組'!#REF!</definedName>
    <definedName name="housin">環境経営レポート!$B$127</definedName>
    <definedName name="kinkyuu">環境経営レポート!$B$751</definedName>
    <definedName name="minaosi">環境経営レポート!$B$795</definedName>
    <definedName name="_xlnm.Print_Area" localSheetId="20">'10手順書'!$A$2:$F$39</definedName>
    <definedName name="_xlnm.Print_Area" localSheetId="22">'11緊急事態'!$A$2:$E$28</definedName>
    <definedName name="_xlnm.Print_Area" localSheetId="21">'11緊急事態手順書'!$A$2:$F$63</definedName>
    <definedName name="_xlnm.Print_Area" localSheetId="23">'12文書一覧'!$B$2:$H$32</definedName>
    <definedName name="_xlnm.Print_Area" localSheetId="27">'13内部監査CHKLST'!$A$2:$G$115</definedName>
    <definedName name="_xlnm.Print_Area" localSheetId="25">'13内部監査手順書'!$A$2:$F$45</definedName>
    <definedName name="_xlnm.Print_Area" localSheetId="24">'13問題点'!$A$2:$H$54</definedName>
    <definedName name="_xlnm.Print_Area" localSheetId="26">'14代表者見直'!$A$2:$K$71</definedName>
    <definedName name="_xlnm.Print_Area" localSheetId="4">'2課題とﾁｬﾝｽ'!$A$2:$F$20</definedName>
    <definedName name="_xlnm.Print_Area" localSheetId="5">'2事例'!$A$1:$G$52</definedName>
    <definedName name="_xlnm.Print_Area" localSheetId="9">'4取組'!$A$2:$G$356</definedName>
    <definedName name="_xlnm.Print_Area" localSheetId="10">'4取組 (建設)'!$A$2:$I$201</definedName>
    <definedName name="_xlnm.Print_Area" localSheetId="11">'4取組(廃棄物)'!$A$2:$K$110</definedName>
    <definedName name="_xlnm.Print_Area" localSheetId="8">'4負荷'!$A$2:$N$226</definedName>
    <definedName name="_xlnm.Print_Area" localSheetId="7">'4負荷 (基準年)'!$A$2:$N$213</definedName>
    <definedName name="_xlnm.Print_Area" localSheetId="6">'4負荷記録表'!$A$2:$U$152</definedName>
    <definedName name="_xlnm.Print_Area" localSheetId="12">'5法規'!$A$2:$M$96</definedName>
    <definedName name="_xlnm.Print_Area" localSheetId="15">'6経営計画'!$A$2:$Y$202</definedName>
    <definedName name="_xlnm.Print_Area" localSheetId="16">'6部門目標'!$A$2:$K$24</definedName>
    <definedName name="_xlnm.Print_Area" localSheetId="18">'8教育記録'!$A$2:$L$39</definedName>
    <definedName name="_xlnm.Print_Area" localSheetId="17">'8教育計画'!$A$2:$T$15</definedName>
    <definedName name="_xlnm.Print_Area" localSheetId="19">'9コミュニケーション'!$A$2:$G$37</definedName>
    <definedName name="_xlnm.Print_Area" localSheetId="1">トップ!$A$1:$BB$26</definedName>
    <definedName name="_xlnm.Print_Area" localSheetId="14">ﾌﾛﾝ点検!$A$1:$L$32</definedName>
    <definedName name="_xlnm.Print_Area" localSheetId="3">環境経営レポート!$A$2:$AL$847</definedName>
    <definedName name="_xlnm.Print_Area" localSheetId="2">構築メニュー!$A$2:$BB$29</definedName>
    <definedName name="_xlnm.Print_Titles" localSheetId="12">'5法規'!$8:$9</definedName>
    <definedName name="_xlnm.Print_Titles" localSheetId="15">'6経営計画'!$5:$6</definedName>
    <definedName name="sosiki">環境経営レポート!$B$165</definedName>
    <definedName name="taisei">環境経営レポート!$B$253</definedName>
    <definedName name="方針">環境経営レポート!$B$127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1" i="12583" l="1"/>
  <c r="B47" i="12583"/>
  <c r="B43" i="12583"/>
  <c r="B39" i="12583"/>
  <c r="B35" i="12583"/>
  <c r="B31" i="12583"/>
  <c r="F3" i="12563"/>
  <c r="O361" i="12585"/>
  <c r="H39" i="12561"/>
  <c r="T33" i="12563"/>
  <c r="I32" i="12563"/>
  <c r="J32" i="12563"/>
  <c r="K32" i="12563"/>
  <c r="L32" i="12563"/>
  <c r="M32" i="12563"/>
  <c r="N32" i="12563"/>
  <c r="O32" i="12563"/>
  <c r="P32" i="12563"/>
  <c r="Q32" i="12563"/>
  <c r="R32" i="12563"/>
  <c r="S32" i="12563"/>
  <c r="I33" i="12563"/>
  <c r="J33" i="12563"/>
  <c r="K33" i="12563"/>
  <c r="L33" i="12563"/>
  <c r="M33" i="12563"/>
  <c r="N33" i="12563"/>
  <c r="O33" i="12563"/>
  <c r="P33" i="12563"/>
  <c r="Q33" i="12563"/>
  <c r="R33" i="12563"/>
  <c r="S33" i="12563"/>
  <c r="I28" i="12563"/>
  <c r="I30" i="12563" s="1"/>
  <c r="J28" i="12563"/>
  <c r="J30" i="12563" s="1"/>
  <c r="K28" i="12563"/>
  <c r="K30" i="12563" s="1"/>
  <c r="L28" i="12563"/>
  <c r="M28" i="12563"/>
  <c r="M30" i="12563" s="1"/>
  <c r="N28" i="12563"/>
  <c r="O28" i="12563"/>
  <c r="P28" i="12563"/>
  <c r="Q28" i="12563"/>
  <c r="R28" i="12563"/>
  <c r="R30" i="12563" s="1"/>
  <c r="S28" i="12563"/>
  <c r="S30" i="12563" s="1"/>
  <c r="I29" i="12563"/>
  <c r="J29" i="12563"/>
  <c r="K29" i="12563"/>
  <c r="L29" i="12563"/>
  <c r="M29" i="12563"/>
  <c r="M31" i="12563" s="1"/>
  <c r="N29" i="12563"/>
  <c r="N31" i="12563" s="1"/>
  <c r="O29" i="12563"/>
  <c r="O31" i="12563" s="1"/>
  <c r="P29" i="12563"/>
  <c r="P31" i="12563" s="1"/>
  <c r="Q29" i="12563"/>
  <c r="R29" i="12563"/>
  <c r="R31" i="12563" s="1"/>
  <c r="S29" i="12563"/>
  <c r="N30" i="12563"/>
  <c r="I31" i="12563"/>
  <c r="J31" i="12563"/>
  <c r="Q31" i="12563"/>
  <c r="S31" i="12563"/>
  <c r="P30" i="12563"/>
  <c r="Q30" i="12563"/>
  <c r="L30" i="12563"/>
  <c r="K31" i="12563"/>
  <c r="H29" i="12563"/>
  <c r="H31" i="12563" s="1"/>
  <c r="H28" i="12563"/>
  <c r="H30" i="12563" s="1"/>
  <c r="H33" i="12563"/>
  <c r="H32" i="12563"/>
  <c r="F38" i="12563"/>
  <c r="F31" i="12563"/>
  <c r="F30" i="12563"/>
  <c r="L31" i="12563"/>
  <c r="O30" i="12563"/>
  <c r="D26" i="12563"/>
  <c r="D25" i="12563"/>
  <c r="X396" i="12585"/>
  <c r="O396" i="12585"/>
  <c r="K396" i="12585"/>
  <c r="AH395" i="12585"/>
  <c r="AC395" i="12585"/>
  <c r="T395" i="12585"/>
  <c r="R149" i="12583"/>
  <c r="R144" i="12583"/>
  <c r="R138" i="12583"/>
  <c r="R35" i="12563" l="1"/>
  <c r="T31" i="12563"/>
  <c r="S35" i="12563"/>
  <c r="T35" i="12563" s="1"/>
  <c r="Q35" i="12563"/>
  <c r="I35" i="12563"/>
  <c r="M35" i="12563"/>
  <c r="J35" i="12563"/>
  <c r="O35" i="12563"/>
  <c r="P34" i="12563"/>
  <c r="N34" i="12563"/>
  <c r="H34" i="12563"/>
  <c r="K35" i="12563"/>
  <c r="L35" i="12563"/>
  <c r="M34" i="12563"/>
  <c r="O34" i="12563"/>
  <c r="I34" i="12563"/>
  <c r="Q34" i="12563"/>
  <c r="J34" i="12563"/>
  <c r="R34" i="12563"/>
  <c r="N35" i="12563"/>
  <c r="S34" i="12563"/>
  <c r="T29" i="12563"/>
  <c r="L34" i="12563"/>
  <c r="H35" i="12563"/>
  <c r="P35" i="12563"/>
  <c r="K34" i="12563"/>
  <c r="AC396" i="12585"/>
  <c r="T396" i="12585"/>
  <c r="AB396" i="12585" s="1"/>
  <c r="AH396" i="12585"/>
  <c r="A103" i="12606" l="1"/>
  <c r="A105" i="12606" s="1"/>
  <c r="A107" i="12606" s="1"/>
  <c r="A109" i="12606" s="1"/>
  <c r="P140" i="12583"/>
  <c r="O140" i="12583"/>
  <c r="N140" i="12583"/>
  <c r="M140" i="12583"/>
  <c r="L140" i="12583"/>
  <c r="K140" i="12583"/>
  <c r="J140" i="12583"/>
  <c r="I140" i="12583"/>
  <c r="H140" i="12583"/>
  <c r="G140" i="12583"/>
  <c r="Q140" i="12583" s="1"/>
  <c r="F140" i="12583"/>
  <c r="E140" i="12583"/>
  <c r="B140" i="12583"/>
  <c r="E11" i="12563"/>
  <c r="J122" i="12577"/>
  <c r="J133" i="12561"/>
  <c r="G56" i="12561" s="1"/>
  <c r="Q29" i="12583"/>
  <c r="Q30" i="12583" s="1"/>
  <c r="Q26" i="12583"/>
  <c r="Q27" i="12583" s="1"/>
  <c r="Q31" i="12583"/>
  <c r="P30" i="12583"/>
  <c r="O30" i="12583"/>
  <c r="N30" i="12583"/>
  <c r="M30" i="12583"/>
  <c r="L30" i="12583"/>
  <c r="K30" i="12583"/>
  <c r="J30" i="12583"/>
  <c r="I30" i="12583"/>
  <c r="H30" i="12583"/>
  <c r="G30" i="12583"/>
  <c r="F30" i="12583"/>
  <c r="E30" i="12583"/>
  <c r="Q28" i="12583"/>
  <c r="P27" i="12583"/>
  <c r="O27" i="12583"/>
  <c r="N27" i="12583"/>
  <c r="M27" i="12583"/>
  <c r="L27" i="12583"/>
  <c r="K27" i="12583"/>
  <c r="J27" i="12583"/>
  <c r="I27" i="12583"/>
  <c r="H27" i="12583"/>
  <c r="G27" i="12583"/>
  <c r="F27" i="12583"/>
  <c r="E27" i="12583"/>
  <c r="C26" i="12583"/>
  <c r="M12" i="12583"/>
  <c r="O370" i="12585"/>
  <c r="AH416" i="12585"/>
  <c r="AC416" i="12585"/>
  <c r="O369" i="12585"/>
  <c r="C124" i="12583"/>
  <c r="C115" i="12583"/>
  <c r="C106" i="12583"/>
  <c r="C97" i="12583"/>
  <c r="C88" i="12583"/>
  <c r="B107" i="12563" s="1"/>
  <c r="B558" i="12585" s="1"/>
  <c r="C82" i="12583"/>
  <c r="C74" i="12583"/>
  <c r="C70" i="12583"/>
  <c r="C66" i="12583"/>
  <c r="C62" i="12583"/>
  <c r="C48" i="12583"/>
  <c r="C44" i="12583"/>
  <c r="C40" i="12583"/>
  <c r="C36" i="12583"/>
  <c r="B70" i="12563" s="1"/>
  <c r="C32" i="12583"/>
  <c r="C22" i="12583"/>
  <c r="B46" i="12563" s="1"/>
  <c r="B476" i="12585" s="1"/>
  <c r="C18" i="12583"/>
  <c r="C14" i="12583"/>
  <c r="F12" i="12583" s="1"/>
  <c r="K108" i="12600"/>
  <c r="I108" i="12600"/>
  <c r="K107" i="12600"/>
  <c r="I107" i="12600"/>
  <c r="K106" i="12600"/>
  <c r="I106" i="12600"/>
  <c r="K105" i="12600"/>
  <c r="I105" i="12600"/>
  <c r="K104" i="12600"/>
  <c r="I104" i="12600"/>
  <c r="K103" i="12600"/>
  <c r="I103" i="12600"/>
  <c r="K102" i="12600"/>
  <c r="I102" i="12600"/>
  <c r="K95" i="12600"/>
  <c r="I95" i="12600"/>
  <c r="K94" i="12600"/>
  <c r="I94" i="12600"/>
  <c r="K93" i="12600"/>
  <c r="I93" i="12600"/>
  <c r="K92" i="12600"/>
  <c r="I92" i="12600"/>
  <c r="K91" i="12600"/>
  <c r="I91" i="12600"/>
  <c r="K90" i="12600"/>
  <c r="I90" i="12600"/>
  <c r="K83" i="12600"/>
  <c r="I83" i="12600"/>
  <c r="K82" i="12600"/>
  <c r="I82" i="12600"/>
  <c r="K81" i="12600"/>
  <c r="I81" i="12600"/>
  <c r="K80" i="12600"/>
  <c r="I80" i="12600"/>
  <c r="K79" i="12600"/>
  <c r="I79" i="12600"/>
  <c r="K78" i="12600"/>
  <c r="I78" i="12600"/>
  <c r="K77" i="12600"/>
  <c r="I77" i="12600"/>
  <c r="K76" i="12600"/>
  <c r="I76" i="12600"/>
  <c r="K69" i="12600"/>
  <c r="I69" i="12600"/>
  <c r="K68" i="12600"/>
  <c r="I68" i="12600"/>
  <c r="K67" i="12600"/>
  <c r="I67" i="12600"/>
  <c r="K66" i="12600"/>
  <c r="I66" i="12600"/>
  <c r="K65" i="12600"/>
  <c r="I65" i="12600"/>
  <c r="K64" i="12600"/>
  <c r="I64" i="12600"/>
  <c r="K63" i="12600"/>
  <c r="K59" i="12600"/>
  <c r="I63" i="12600"/>
  <c r="H59" i="12600"/>
  <c r="K55" i="12600"/>
  <c r="I55" i="12600"/>
  <c r="K54" i="12600"/>
  <c r="I54" i="12600"/>
  <c r="K53" i="12600"/>
  <c r="I53" i="12600"/>
  <c r="K52" i="12600"/>
  <c r="I52" i="12600"/>
  <c r="K51" i="12600"/>
  <c r="I51" i="12600"/>
  <c r="K50" i="12600"/>
  <c r="I50" i="12600"/>
  <c r="K49" i="12600"/>
  <c r="I49" i="12600"/>
  <c r="K42" i="12600"/>
  <c r="I42" i="12600"/>
  <c r="K41" i="12600"/>
  <c r="I41" i="12600"/>
  <c r="K40" i="12600"/>
  <c r="I40" i="12600"/>
  <c r="K39" i="12600"/>
  <c r="I39" i="12600"/>
  <c r="K38" i="12600"/>
  <c r="I38" i="12600"/>
  <c r="K37" i="12600"/>
  <c r="I37" i="12600"/>
  <c r="K36" i="12600"/>
  <c r="I36" i="12600"/>
  <c r="K29" i="12600"/>
  <c r="I29" i="12600"/>
  <c r="K28" i="12600"/>
  <c r="I28" i="12600"/>
  <c r="K27" i="12600"/>
  <c r="I27" i="12600"/>
  <c r="H22" i="12600"/>
  <c r="K26" i="12600"/>
  <c r="K22" i="12600"/>
  <c r="K20" i="12600"/>
  <c r="K14" i="12600"/>
  <c r="I26" i="12600"/>
  <c r="H20" i="12600"/>
  <c r="H14" i="12600"/>
  <c r="H193" i="12561"/>
  <c r="H192" i="12561"/>
  <c r="H191" i="12561"/>
  <c r="H190" i="12561"/>
  <c r="O641" i="12585"/>
  <c r="O642" i="12585"/>
  <c r="O643" i="12585"/>
  <c r="O640" i="12585"/>
  <c r="B641" i="12585"/>
  <c r="B642" i="12585"/>
  <c r="B643" i="12585"/>
  <c r="B640" i="12585"/>
  <c r="E76" i="12563"/>
  <c r="AT51" i="12583"/>
  <c r="X39" i="12583"/>
  <c r="B25" i="12583"/>
  <c r="E47" i="12563" s="1"/>
  <c r="J200" i="12597"/>
  <c r="H200" i="12597"/>
  <c r="J199" i="12597"/>
  <c r="H199" i="12597"/>
  <c r="J198" i="12597"/>
  <c r="H198" i="12597"/>
  <c r="J193" i="12597"/>
  <c r="H193" i="12597"/>
  <c r="J192" i="12597"/>
  <c r="H192" i="12597"/>
  <c r="J191" i="12597"/>
  <c r="I187" i="12597"/>
  <c r="H191" i="12597"/>
  <c r="J185" i="12597"/>
  <c r="H185" i="12597"/>
  <c r="J184" i="12597"/>
  <c r="H184" i="12597"/>
  <c r="J183" i="12597"/>
  <c r="H183" i="12597"/>
  <c r="J182" i="12597"/>
  <c r="I178" i="12597"/>
  <c r="H182" i="12597"/>
  <c r="J175" i="12597"/>
  <c r="H175" i="12597"/>
  <c r="J174" i="12597"/>
  <c r="H174" i="12597"/>
  <c r="J169" i="12597"/>
  <c r="H169" i="12597"/>
  <c r="J168" i="12597"/>
  <c r="H168" i="12597"/>
  <c r="J167" i="12597"/>
  <c r="H167" i="12597"/>
  <c r="J166" i="12597"/>
  <c r="H166" i="12597"/>
  <c r="J165" i="12597"/>
  <c r="H165" i="12597"/>
  <c r="J164" i="12597"/>
  <c r="H164" i="12597"/>
  <c r="J163" i="12597"/>
  <c r="H163" i="12597"/>
  <c r="J162" i="12597"/>
  <c r="H162" i="12597"/>
  <c r="J161" i="12597"/>
  <c r="H161" i="12597"/>
  <c r="J160" i="12597"/>
  <c r="H160" i="12597"/>
  <c r="J159" i="12597"/>
  <c r="H159" i="12597"/>
  <c r="J158" i="12597"/>
  <c r="I153" i="12597"/>
  <c r="H158" i="12597"/>
  <c r="J157" i="12597"/>
  <c r="H157" i="12597"/>
  <c r="G153" i="12597"/>
  <c r="J151" i="12597"/>
  <c r="H151" i="12597"/>
  <c r="J150" i="12597"/>
  <c r="H150" i="12597"/>
  <c r="J149" i="12597"/>
  <c r="H149" i="12597"/>
  <c r="J148" i="12597"/>
  <c r="H148" i="12597"/>
  <c r="J147" i="12597"/>
  <c r="H147" i="12597"/>
  <c r="J146" i="12597"/>
  <c r="I142" i="12597"/>
  <c r="H146" i="12597"/>
  <c r="J139" i="12597"/>
  <c r="H139" i="12597"/>
  <c r="J138" i="12597"/>
  <c r="H138" i="12597"/>
  <c r="J137" i="12597"/>
  <c r="H137" i="12597"/>
  <c r="J136" i="12597"/>
  <c r="I132" i="12597"/>
  <c r="H136" i="12597"/>
  <c r="J130" i="12597"/>
  <c r="H130" i="12597"/>
  <c r="J129" i="12597"/>
  <c r="H129" i="12597"/>
  <c r="J128" i="12597"/>
  <c r="H128" i="12597"/>
  <c r="J127" i="12597"/>
  <c r="H127" i="12597"/>
  <c r="J122" i="12597"/>
  <c r="H122" i="12597"/>
  <c r="J121" i="12597"/>
  <c r="H121" i="12597"/>
  <c r="J120" i="12597"/>
  <c r="H120" i="12597"/>
  <c r="J119" i="12597"/>
  <c r="H119" i="12597"/>
  <c r="J118" i="12597"/>
  <c r="H118" i="12597"/>
  <c r="J117" i="12597"/>
  <c r="H117" i="12597"/>
  <c r="J116" i="12597"/>
  <c r="H116" i="12597"/>
  <c r="J115" i="12597"/>
  <c r="H115" i="12597"/>
  <c r="J114" i="12597"/>
  <c r="H114" i="12597"/>
  <c r="G110" i="12597"/>
  <c r="J107" i="12597"/>
  <c r="H107" i="12597"/>
  <c r="J105" i="12597"/>
  <c r="H105" i="12597"/>
  <c r="J104" i="12597"/>
  <c r="H104" i="12597"/>
  <c r="J103" i="12597"/>
  <c r="H103" i="12597"/>
  <c r="J102" i="12597"/>
  <c r="H102" i="12597"/>
  <c r="J97" i="12597"/>
  <c r="H97" i="12597"/>
  <c r="J96" i="12597"/>
  <c r="H96" i="12597"/>
  <c r="J95" i="12597"/>
  <c r="H95" i="12597"/>
  <c r="J94" i="12597"/>
  <c r="H94" i="12597"/>
  <c r="J93" i="12597"/>
  <c r="H93" i="12597"/>
  <c r="J92" i="12597"/>
  <c r="H92" i="12597"/>
  <c r="J91" i="12597"/>
  <c r="H91" i="12597"/>
  <c r="J90" i="12597"/>
  <c r="H90" i="12597"/>
  <c r="J89" i="12597"/>
  <c r="H89" i="12597"/>
  <c r="J88" i="12597"/>
  <c r="H88" i="12597"/>
  <c r="J87" i="12597"/>
  <c r="H87" i="12597"/>
  <c r="J86" i="12597"/>
  <c r="I82" i="12597"/>
  <c r="H86" i="12597"/>
  <c r="J79" i="12597"/>
  <c r="H79" i="12597"/>
  <c r="J78" i="12597"/>
  <c r="H78" i="12597"/>
  <c r="J77" i="12597"/>
  <c r="H77" i="12597"/>
  <c r="J76" i="12597"/>
  <c r="H76" i="12597"/>
  <c r="J75" i="12597"/>
  <c r="H75" i="12597"/>
  <c r="J74" i="12597"/>
  <c r="H74" i="12597"/>
  <c r="J73" i="12597"/>
  <c r="H73" i="12597"/>
  <c r="J72" i="12597"/>
  <c r="H72" i="12597"/>
  <c r="J71" i="12597"/>
  <c r="H71" i="12597"/>
  <c r="J70" i="12597"/>
  <c r="I66" i="12597"/>
  <c r="H70" i="12597"/>
  <c r="J64" i="12597"/>
  <c r="H64" i="12597"/>
  <c r="J63" i="12597"/>
  <c r="H63" i="12597"/>
  <c r="J62" i="12597"/>
  <c r="H62" i="12597"/>
  <c r="G52" i="12597"/>
  <c r="J61" i="12597"/>
  <c r="H61" i="12597"/>
  <c r="J60" i="12597"/>
  <c r="H60" i="12597"/>
  <c r="J59" i="12597"/>
  <c r="H59" i="12597"/>
  <c r="J58" i="12597"/>
  <c r="H58" i="12597"/>
  <c r="J57" i="12597"/>
  <c r="H57" i="12597"/>
  <c r="J56" i="12597"/>
  <c r="H56" i="12597"/>
  <c r="J50" i="12597"/>
  <c r="H50" i="12597"/>
  <c r="J49" i="12597"/>
  <c r="H49" i="12597"/>
  <c r="J48" i="12597"/>
  <c r="H48" i="12597"/>
  <c r="J47" i="12597"/>
  <c r="H47" i="12597"/>
  <c r="G43" i="12597"/>
  <c r="I43" i="12597"/>
  <c r="J40" i="12597"/>
  <c r="H40" i="12597"/>
  <c r="J39" i="12597"/>
  <c r="H39" i="12597"/>
  <c r="J38" i="12597"/>
  <c r="H38" i="12597"/>
  <c r="J37" i="12597"/>
  <c r="H37" i="12597"/>
  <c r="J36" i="12597"/>
  <c r="H36" i="12597"/>
  <c r="J35" i="12597"/>
  <c r="H35" i="12597"/>
  <c r="J34" i="12597"/>
  <c r="H34" i="12597"/>
  <c r="J33" i="12597"/>
  <c r="H33" i="12597"/>
  <c r="J32" i="12597"/>
  <c r="H32" i="12597"/>
  <c r="J26" i="12597"/>
  <c r="H26" i="12597"/>
  <c r="J25" i="12597"/>
  <c r="H25" i="12597"/>
  <c r="J24" i="12597"/>
  <c r="H24" i="12597"/>
  <c r="J23" i="12597"/>
  <c r="H23" i="12597"/>
  <c r="J22" i="12597"/>
  <c r="H22" i="12597"/>
  <c r="J21" i="12597"/>
  <c r="H21" i="12597"/>
  <c r="J20" i="12597"/>
  <c r="H20" i="12597"/>
  <c r="J19" i="12597"/>
  <c r="H19" i="12597"/>
  <c r="J18" i="12597"/>
  <c r="I14" i="12597"/>
  <c r="H18" i="12597"/>
  <c r="H355" i="12596"/>
  <c r="F355" i="12596"/>
  <c r="H354" i="12596"/>
  <c r="F354" i="12596"/>
  <c r="H353" i="12596"/>
  <c r="F353" i="12596"/>
  <c r="H349" i="12596"/>
  <c r="F349" i="12596"/>
  <c r="H348" i="12596"/>
  <c r="F348" i="12596"/>
  <c r="E344" i="12596"/>
  <c r="H347" i="12596"/>
  <c r="G344" i="12596"/>
  <c r="F347" i="12596"/>
  <c r="H342" i="12596"/>
  <c r="F342" i="12596"/>
  <c r="H341" i="12596"/>
  <c r="F341" i="12596"/>
  <c r="H340" i="12596"/>
  <c r="F340" i="12596"/>
  <c r="H339" i="12596"/>
  <c r="F339" i="12596"/>
  <c r="H338" i="12596"/>
  <c r="F338" i="12596"/>
  <c r="H337" i="12596"/>
  <c r="F337" i="12596"/>
  <c r="H336" i="12596"/>
  <c r="F336" i="12596"/>
  <c r="H335" i="12596"/>
  <c r="F335" i="12596"/>
  <c r="H331" i="12596"/>
  <c r="F331" i="12596"/>
  <c r="H330" i="12596"/>
  <c r="F330" i="12596"/>
  <c r="H329" i="12596"/>
  <c r="F329" i="12596"/>
  <c r="H328" i="12596"/>
  <c r="F328" i="12596"/>
  <c r="H327" i="12596"/>
  <c r="F327" i="12596"/>
  <c r="H326" i="12596"/>
  <c r="F326" i="12596"/>
  <c r="H325" i="12596"/>
  <c r="F325" i="12596"/>
  <c r="H324" i="12596"/>
  <c r="F324" i="12596"/>
  <c r="H323" i="12596"/>
  <c r="F323" i="12596"/>
  <c r="H322" i="12596"/>
  <c r="F322" i="12596"/>
  <c r="H321" i="12596"/>
  <c r="G318" i="12596"/>
  <c r="F321" i="12596"/>
  <c r="E318" i="12596"/>
  <c r="H316" i="12596"/>
  <c r="F316" i="12596"/>
  <c r="H315" i="12596"/>
  <c r="F315" i="12596"/>
  <c r="H314" i="12596"/>
  <c r="F314" i="12596"/>
  <c r="H313" i="12596"/>
  <c r="F313" i="12596"/>
  <c r="H312" i="12596"/>
  <c r="F312" i="12596"/>
  <c r="H311" i="12596"/>
  <c r="F311" i="12596"/>
  <c r="H304" i="12596"/>
  <c r="F304" i="12596"/>
  <c r="H303" i="12596"/>
  <c r="F303" i="12596"/>
  <c r="H302" i="12596"/>
  <c r="F302" i="12596"/>
  <c r="H301" i="12596"/>
  <c r="F301" i="12596"/>
  <c r="H300" i="12596"/>
  <c r="F300" i="12596"/>
  <c r="H299" i="12596"/>
  <c r="F299" i="12596"/>
  <c r="H298" i="12596"/>
  <c r="F298" i="12596"/>
  <c r="H297" i="12596"/>
  <c r="F297" i="12596"/>
  <c r="H296" i="12596"/>
  <c r="F296" i="12596"/>
  <c r="H292" i="12596"/>
  <c r="F292" i="12596"/>
  <c r="H291" i="12596"/>
  <c r="F291" i="12596"/>
  <c r="H287" i="12596"/>
  <c r="F287" i="12596"/>
  <c r="H286" i="12596"/>
  <c r="F286" i="12596"/>
  <c r="H285" i="12596"/>
  <c r="F285" i="12596"/>
  <c r="H284" i="12596"/>
  <c r="F284" i="12596"/>
  <c r="H283" i="12596"/>
  <c r="F283" i="12596"/>
  <c r="H282" i="12596"/>
  <c r="F282" i="12596"/>
  <c r="H281" i="12596"/>
  <c r="F281" i="12596"/>
  <c r="H280" i="12596"/>
  <c r="F280" i="12596"/>
  <c r="H279" i="12596"/>
  <c r="F279" i="12596"/>
  <c r="H278" i="12596"/>
  <c r="F278" i="12596"/>
  <c r="H277" i="12596"/>
  <c r="F277" i="12596"/>
  <c r="H276" i="12596"/>
  <c r="F276" i="12596"/>
  <c r="H272" i="12596"/>
  <c r="F272" i="12596"/>
  <c r="H271" i="12596"/>
  <c r="F271" i="12596"/>
  <c r="H270" i="12596"/>
  <c r="F270" i="12596"/>
  <c r="H269" i="12596"/>
  <c r="F269" i="12596"/>
  <c r="H268" i="12596"/>
  <c r="F268" i="12596"/>
  <c r="H267" i="12596"/>
  <c r="F267" i="12596"/>
  <c r="H266" i="12596"/>
  <c r="F266" i="12596"/>
  <c r="H265" i="12596"/>
  <c r="F265" i="12596"/>
  <c r="H264" i="12596"/>
  <c r="F264" i="12596"/>
  <c r="H259" i="12596"/>
  <c r="F259" i="12596"/>
  <c r="H258" i="12596"/>
  <c r="F258" i="12596"/>
  <c r="H257" i="12596"/>
  <c r="F257" i="12596"/>
  <c r="H256" i="12596"/>
  <c r="F256" i="12596"/>
  <c r="H255" i="12596"/>
  <c r="F255" i="12596"/>
  <c r="H254" i="12596"/>
  <c r="F254" i="12596"/>
  <c r="H253" i="12596"/>
  <c r="F253" i="12596"/>
  <c r="H252" i="12596"/>
  <c r="F252" i="12596"/>
  <c r="H251" i="12596"/>
  <c r="F251" i="12596"/>
  <c r="H250" i="12596"/>
  <c r="F250" i="12596"/>
  <c r="H249" i="12596"/>
  <c r="F249" i="12596"/>
  <c r="H248" i="12596"/>
  <c r="F248" i="12596"/>
  <c r="H247" i="12596"/>
  <c r="F247" i="12596"/>
  <c r="H246" i="12596"/>
  <c r="F246" i="12596"/>
  <c r="G243" i="12596"/>
  <c r="E243" i="12596"/>
  <c r="H239" i="12596"/>
  <c r="F239" i="12596"/>
  <c r="H238" i="12596"/>
  <c r="F238" i="12596"/>
  <c r="H237" i="12596"/>
  <c r="F237" i="12596"/>
  <c r="H232" i="12596"/>
  <c r="F232" i="12596"/>
  <c r="H231" i="12596"/>
  <c r="F231" i="12596"/>
  <c r="H230" i="12596"/>
  <c r="F230" i="12596"/>
  <c r="H229" i="12596"/>
  <c r="F229" i="12596"/>
  <c r="H228" i="12596"/>
  <c r="F228" i="12596"/>
  <c r="H227" i="12596"/>
  <c r="F227" i="12596"/>
  <c r="H226" i="12596"/>
  <c r="F226" i="12596"/>
  <c r="H225" i="12596"/>
  <c r="F225" i="12596"/>
  <c r="G222" i="12596"/>
  <c r="E222" i="12596"/>
  <c r="H220" i="12596"/>
  <c r="F220" i="12596"/>
  <c r="H219" i="12596"/>
  <c r="F219" i="12596"/>
  <c r="H218" i="12596"/>
  <c r="F218" i="12596"/>
  <c r="H214" i="12596"/>
  <c r="F214" i="12596"/>
  <c r="H213" i="12596"/>
  <c r="F213" i="12596"/>
  <c r="H212" i="12596"/>
  <c r="F212" i="12596"/>
  <c r="H211" i="12596"/>
  <c r="F211" i="12596"/>
  <c r="H210" i="12596"/>
  <c r="F210" i="12596"/>
  <c r="H209" i="12596"/>
  <c r="F209" i="12596"/>
  <c r="H208" i="12596"/>
  <c r="F208" i="12596"/>
  <c r="H207" i="12596"/>
  <c r="F207" i="12596"/>
  <c r="H203" i="12596"/>
  <c r="F203" i="12596"/>
  <c r="H202" i="12596"/>
  <c r="F202" i="12596"/>
  <c r="H201" i="12596"/>
  <c r="F201" i="12596"/>
  <c r="H200" i="12596"/>
  <c r="F200" i="12596"/>
  <c r="H199" i="12596"/>
  <c r="F199" i="12596"/>
  <c r="H198" i="12596"/>
  <c r="F198" i="12596"/>
  <c r="H197" i="12596"/>
  <c r="F197" i="12596"/>
  <c r="H196" i="12596"/>
  <c r="F196" i="12596"/>
  <c r="H195" i="12596"/>
  <c r="F195" i="12596"/>
  <c r="H194" i="12596"/>
  <c r="F194" i="12596"/>
  <c r="H193" i="12596"/>
  <c r="F193" i="12596"/>
  <c r="H192" i="12596"/>
  <c r="F192" i="12596"/>
  <c r="H191" i="12596"/>
  <c r="F191" i="12596"/>
  <c r="H190" i="12596"/>
  <c r="F190" i="12596"/>
  <c r="H189" i="12596"/>
  <c r="F189" i="12596"/>
  <c r="H188" i="12596"/>
  <c r="F188" i="12596"/>
  <c r="H187" i="12596"/>
  <c r="F187" i="12596"/>
  <c r="H186" i="12596"/>
  <c r="F186" i="12596"/>
  <c r="H185" i="12596"/>
  <c r="F185" i="12596"/>
  <c r="H184" i="12596"/>
  <c r="F184" i="12596"/>
  <c r="H183" i="12596"/>
  <c r="G179" i="12596"/>
  <c r="F183" i="12596"/>
  <c r="E179" i="12596"/>
  <c r="H177" i="12596"/>
  <c r="F177" i="12596"/>
  <c r="H176" i="12596"/>
  <c r="F176" i="12596"/>
  <c r="H175" i="12596"/>
  <c r="F175" i="12596"/>
  <c r="H174" i="12596"/>
  <c r="F174" i="12596"/>
  <c r="H173" i="12596"/>
  <c r="F173" i="12596"/>
  <c r="H172" i="12596"/>
  <c r="F172" i="12596"/>
  <c r="H168" i="12596"/>
  <c r="F168" i="12596"/>
  <c r="H167" i="12596"/>
  <c r="F167" i="12596"/>
  <c r="H166" i="12596"/>
  <c r="F166" i="12596"/>
  <c r="H165" i="12596"/>
  <c r="F165" i="12596"/>
  <c r="H164" i="12596"/>
  <c r="F164" i="12596"/>
  <c r="H163" i="12596"/>
  <c r="F163" i="12596"/>
  <c r="H162" i="12596"/>
  <c r="F162" i="12596"/>
  <c r="H161" i="12596"/>
  <c r="F161" i="12596"/>
  <c r="H160" i="12596"/>
  <c r="F160" i="12596"/>
  <c r="H159" i="12596"/>
  <c r="F159" i="12596"/>
  <c r="H158" i="12596"/>
  <c r="F158" i="12596"/>
  <c r="H157" i="12596"/>
  <c r="G153" i="12596"/>
  <c r="F157" i="12596"/>
  <c r="E153" i="12596"/>
  <c r="H149" i="12596"/>
  <c r="F149" i="12596"/>
  <c r="H148" i="12596"/>
  <c r="F148" i="12596"/>
  <c r="H147" i="12596"/>
  <c r="F147" i="12596"/>
  <c r="H146" i="12596"/>
  <c r="F146" i="12596"/>
  <c r="H145" i="12596"/>
  <c r="F145" i="12596"/>
  <c r="H144" i="12596"/>
  <c r="F144" i="12596"/>
  <c r="H143" i="12596"/>
  <c r="F143" i="12596"/>
  <c r="H142" i="12596"/>
  <c r="F142" i="12596"/>
  <c r="H141" i="12596"/>
  <c r="F141" i="12596"/>
  <c r="H140" i="12596"/>
  <c r="F140" i="12596"/>
  <c r="H139" i="12596"/>
  <c r="F139" i="12596"/>
  <c r="H138" i="12596"/>
  <c r="F138" i="12596"/>
  <c r="H137" i="12596"/>
  <c r="G134" i="12596"/>
  <c r="F137" i="12596"/>
  <c r="E134" i="12596"/>
  <c r="H132" i="12596"/>
  <c r="F132" i="12596"/>
  <c r="H131" i="12596"/>
  <c r="F131" i="12596"/>
  <c r="H130" i="12596"/>
  <c r="F130" i="12596"/>
  <c r="H129" i="12596"/>
  <c r="F129" i="12596"/>
  <c r="H128" i="12596"/>
  <c r="F128" i="12596"/>
  <c r="H127" i="12596"/>
  <c r="F127" i="12596"/>
  <c r="H126" i="12596"/>
  <c r="F126" i="12596"/>
  <c r="H125" i="12596"/>
  <c r="F125" i="12596"/>
  <c r="H124" i="12596"/>
  <c r="F124" i="12596"/>
  <c r="H123" i="12596"/>
  <c r="F123" i="12596"/>
  <c r="H122" i="12596"/>
  <c r="F122" i="12596"/>
  <c r="H121" i="12596"/>
  <c r="F121" i="12596"/>
  <c r="H120" i="12596"/>
  <c r="F120" i="12596"/>
  <c r="H119" i="12596"/>
  <c r="F119" i="12596"/>
  <c r="H118" i="12596"/>
  <c r="F118" i="12596"/>
  <c r="H117" i="12596"/>
  <c r="F117" i="12596"/>
  <c r="H116" i="12596"/>
  <c r="F116" i="12596"/>
  <c r="H111" i="12596"/>
  <c r="F111" i="12596"/>
  <c r="H110" i="12596"/>
  <c r="F110" i="12596"/>
  <c r="H109" i="12596"/>
  <c r="F109" i="12596"/>
  <c r="H108" i="12596"/>
  <c r="F108" i="12596"/>
  <c r="H107" i="12596"/>
  <c r="F107" i="12596"/>
  <c r="H106" i="12596"/>
  <c r="F106" i="12596"/>
  <c r="H105" i="12596"/>
  <c r="F105" i="12596"/>
  <c r="H104" i="12596"/>
  <c r="F104" i="12596"/>
  <c r="H103" i="12596"/>
  <c r="F103" i="12596"/>
  <c r="H102" i="12596"/>
  <c r="F102" i="12596"/>
  <c r="H101" i="12596"/>
  <c r="F101" i="12596"/>
  <c r="H100" i="12596"/>
  <c r="F100" i="12596"/>
  <c r="H99" i="12596"/>
  <c r="F99" i="12596"/>
  <c r="H98" i="12596"/>
  <c r="F98" i="12596"/>
  <c r="H97" i="12596"/>
  <c r="F97" i="12596"/>
  <c r="E93" i="12596"/>
  <c r="H96" i="12596"/>
  <c r="F96" i="12596"/>
  <c r="G93" i="12596"/>
  <c r="H91" i="12596"/>
  <c r="F91" i="12596"/>
  <c r="H90" i="12596"/>
  <c r="F90" i="12596"/>
  <c r="H89" i="12596"/>
  <c r="F89" i="12596"/>
  <c r="H88" i="12596"/>
  <c r="F88" i="12596"/>
  <c r="H87" i="12596"/>
  <c r="F87" i="12596"/>
  <c r="H86" i="12596"/>
  <c r="F86" i="12596"/>
  <c r="H85" i="12596"/>
  <c r="F85" i="12596"/>
  <c r="H84" i="12596"/>
  <c r="F84" i="12596"/>
  <c r="H83" i="12596"/>
  <c r="F83" i="12596"/>
  <c r="H82" i="12596"/>
  <c r="F82" i="12596"/>
  <c r="H81" i="12596"/>
  <c r="F81" i="12596"/>
  <c r="H80" i="12596"/>
  <c r="F80" i="12596"/>
  <c r="H79" i="12596"/>
  <c r="F79" i="12596"/>
  <c r="H78" i="12596"/>
  <c r="F78" i="12596"/>
  <c r="H77" i="12596"/>
  <c r="F77" i="12596"/>
  <c r="H76" i="12596"/>
  <c r="F76" i="12596"/>
  <c r="H75" i="12596"/>
  <c r="F75" i="12596"/>
  <c r="H74" i="12596"/>
  <c r="F74" i="12596"/>
  <c r="H73" i="12596"/>
  <c r="F73" i="12596"/>
  <c r="H72" i="12596"/>
  <c r="F72" i="12596"/>
  <c r="H71" i="12596"/>
  <c r="F71" i="12596"/>
  <c r="H70" i="12596"/>
  <c r="F70" i="12596"/>
  <c r="H69" i="12596"/>
  <c r="F69" i="12596"/>
  <c r="H68" i="12596"/>
  <c r="F68" i="12596"/>
  <c r="H67" i="12596"/>
  <c r="F67" i="12596"/>
  <c r="H66" i="12596"/>
  <c r="F66" i="12596"/>
  <c r="H65" i="12596"/>
  <c r="F65" i="12596"/>
  <c r="H64" i="12596"/>
  <c r="F64" i="12596"/>
  <c r="H63" i="12596"/>
  <c r="F63" i="12596"/>
  <c r="H59" i="12596"/>
  <c r="F59" i="12596"/>
  <c r="H58" i="12596"/>
  <c r="F58" i="12596"/>
  <c r="H57" i="12596"/>
  <c r="F57" i="12596"/>
  <c r="H56" i="12596"/>
  <c r="F56" i="12596"/>
  <c r="H55" i="12596"/>
  <c r="F55" i="12596"/>
  <c r="H54" i="12596"/>
  <c r="F54" i="12596"/>
  <c r="H53" i="12596"/>
  <c r="F53" i="12596"/>
  <c r="H52" i="12596"/>
  <c r="F52" i="12596"/>
  <c r="H51" i="12596"/>
  <c r="F51" i="12596"/>
  <c r="H50" i="12596"/>
  <c r="F50" i="12596"/>
  <c r="H49" i="12596"/>
  <c r="F49" i="12596"/>
  <c r="H48" i="12596"/>
  <c r="F48" i="12596"/>
  <c r="H47" i="12596"/>
  <c r="F47" i="12596"/>
  <c r="H46" i="12596"/>
  <c r="F46" i="12596"/>
  <c r="H45" i="12596"/>
  <c r="F45" i="12596"/>
  <c r="H44" i="12596"/>
  <c r="F44" i="12596"/>
  <c r="H39" i="12596"/>
  <c r="F39" i="12596"/>
  <c r="H38" i="12596"/>
  <c r="F38" i="12596"/>
  <c r="H37" i="12596"/>
  <c r="F37" i="12596"/>
  <c r="H36" i="12596"/>
  <c r="F36" i="12596"/>
  <c r="H35" i="12596"/>
  <c r="F35" i="12596"/>
  <c r="H34" i="12596"/>
  <c r="F34" i="12596"/>
  <c r="H33" i="12596"/>
  <c r="F33" i="12596"/>
  <c r="H32" i="12596"/>
  <c r="F32" i="12596"/>
  <c r="H31" i="12596"/>
  <c r="F31" i="12596"/>
  <c r="H30" i="12596"/>
  <c r="F30" i="12596"/>
  <c r="H29" i="12596"/>
  <c r="F29" i="12596"/>
  <c r="H28" i="12596"/>
  <c r="F28" i="12596"/>
  <c r="H27" i="12596"/>
  <c r="F27" i="12596"/>
  <c r="H26" i="12596"/>
  <c r="F26" i="12596"/>
  <c r="H25" i="12596"/>
  <c r="F25" i="12596"/>
  <c r="H24" i="12596"/>
  <c r="F24" i="12596"/>
  <c r="H23" i="12596"/>
  <c r="F23" i="12596"/>
  <c r="H22" i="12596"/>
  <c r="F22" i="12596"/>
  <c r="H21" i="12596"/>
  <c r="F21" i="12596"/>
  <c r="H20" i="12596"/>
  <c r="F20" i="12596"/>
  <c r="H19" i="12596"/>
  <c r="F19" i="12596"/>
  <c r="H18" i="12596"/>
  <c r="F18" i="12596"/>
  <c r="H17" i="12596"/>
  <c r="F17" i="12596"/>
  <c r="E14" i="12596"/>
  <c r="I177" i="12597"/>
  <c r="I12" i="12597"/>
  <c r="I141" i="12597"/>
  <c r="I52" i="12597"/>
  <c r="I110" i="12597"/>
  <c r="G187" i="12597"/>
  <c r="I81" i="12597"/>
  <c r="G14" i="12596"/>
  <c r="E113" i="12596"/>
  <c r="E12" i="12596"/>
  <c r="E234" i="12596"/>
  <c r="E151" i="12596"/>
  <c r="E261" i="12596"/>
  <c r="E241" i="12596"/>
  <c r="E308" i="12596"/>
  <c r="G113" i="12596"/>
  <c r="G12" i="12596"/>
  <c r="G234" i="12596"/>
  <c r="G151" i="12596"/>
  <c r="G261" i="12596"/>
  <c r="G241" i="12596"/>
  <c r="G308" i="12596"/>
  <c r="G306" i="12596"/>
  <c r="G14" i="12597"/>
  <c r="G12" i="12597"/>
  <c r="G66" i="12597"/>
  <c r="G82" i="12597"/>
  <c r="G132" i="12597"/>
  <c r="G142" i="12597"/>
  <c r="G141" i="12597"/>
  <c r="G178" i="12597"/>
  <c r="G177" i="12597"/>
  <c r="E306" i="12596"/>
  <c r="G81" i="12597"/>
  <c r="O584" i="12585"/>
  <c r="O583" i="12585"/>
  <c r="O582" i="12585"/>
  <c r="B584" i="12585"/>
  <c r="B583" i="12585"/>
  <c r="B582" i="12585"/>
  <c r="R581" i="12585"/>
  <c r="B580" i="12585"/>
  <c r="O586" i="12585"/>
  <c r="B586" i="12585"/>
  <c r="O585" i="12585"/>
  <c r="O581" i="12585"/>
  <c r="T416" i="12585"/>
  <c r="T137" i="12563"/>
  <c r="S137" i="12563"/>
  <c r="R137" i="12563"/>
  <c r="Q137" i="12563"/>
  <c r="P137" i="12563"/>
  <c r="O137" i="12563"/>
  <c r="N137" i="12563"/>
  <c r="M137" i="12563"/>
  <c r="L137" i="12563"/>
  <c r="K137" i="12563"/>
  <c r="J137" i="12563"/>
  <c r="I137" i="12563"/>
  <c r="T135" i="12563"/>
  <c r="T134" i="12563"/>
  <c r="T133" i="12563" s="1"/>
  <c r="T136" i="12563" s="1"/>
  <c r="X416" i="12585" s="1"/>
  <c r="S133" i="12563"/>
  <c r="S136" i="12563" s="1"/>
  <c r="R133" i="12563"/>
  <c r="R136" i="12563" s="1"/>
  <c r="Q133" i="12563"/>
  <c r="Q136" i="12563" s="1"/>
  <c r="P133" i="12563"/>
  <c r="P136" i="12563" s="1"/>
  <c r="O133" i="12563"/>
  <c r="O136" i="12563" s="1"/>
  <c r="N133" i="12563"/>
  <c r="N136" i="12563" s="1"/>
  <c r="M133" i="12563"/>
  <c r="M136" i="12563" s="1"/>
  <c r="L133" i="12563"/>
  <c r="L136" i="12563" s="1"/>
  <c r="K133" i="12563"/>
  <c r="K136" i="12563"/>
  <c r="J133" i="12563"/>
  <c r="J136" i="12563" s="1"/>
  <c r="I133" i="12563"/>
  <c r="I136" i="12563" s="1"/>
  <c r="H133" i="12563"/>
  <c r="H136" i="12563" s="1"/>
  <c r="H137" i="12563" s="1"/>
  <c r="T127" i="12563"/>
  <c r="S127" i="12563"/>
  <c r="R127" i="12563"/>
  <c r="Q127" i="12563"/>
  <c r="P127" i="12563"/>
  <c r="O127" i="12563"/>
  <c r="N127" i="12563"/>
  <c r="M127" i="12563"/>
  <c r="L127" i="12563"/>
  <c r="K127" i="12563"/>
  <c r="J127" i="12563"/>
  <c r="I127" i="12563"/>
  <c r="S123" i="12563"/>
  <c r="S126" i="12563" s="1"/>
  <c r="R123" i="12563"/>
  <c r="R126" i="12563" s="1"/>
  <c r="Q123" i="12563"/>
  <c r="Q126" i="12563" s="1"/>
  <c r="P123" i="12563"/>
  <c r="P126" i="12563" s="1"/>
  <c r="O123" i="12563"/>
  <c r="O126" i="12563" s="1"/>
  <c r="N123" i="12563"/>
  <c r="N126" i="12563" s="1"/>
  <c r="M123" i="12563"/>
  <c r="M126" i="12563" s="1"/>
  <c r="L123" i="12563"/>
  <c r="L126" i="12563" s="1"/>
  <c r="K123" i="12563"/>
  <c r="K126" i="12563" s="1"/>
  <c r="J123" i="12563"/>
  <c r="J126" i="12563" s="1"/>
  <c r="I123" i="12563"/>
  <c r="I126" i="12563" s="1"/>
  <c r="H123" i="12563"/>
  <c r="H126" i="12563" s="1"/>
  <c r="H127" i="12563" s="1"/>
  <c r="G6" i="12596"/>
  <c r="I11" i="12597"/>
  <c r="G11" i="12597"/>
  <c r="E6" i="12596"/>
  <c r="C51" i="12592"/>
  <c r="C50" i="12592"/>
  <c r="C49" i="12592"/>
  <c r="C48" i="12592"/>
  <c r="C47" i="12592"/>
  <c r="C46" i="12592"/>
  <c r="C45" i="12592"/>
  <c r="C44" i="12592"/>
  <c r="C43" i="12592"/>
  <c r="C42" i="12592"/>
  <c r="C41" i="12592"/>
  <c r="C40" i="12592"/>
  <c r="C39" i="12592"/>
  <c r="C34" i="12592"/>
  <c r="C33" i="12592"/>
  <c r="C32" i="12592"/>
  <c r="C31" i="12592"/>
  <c r="C30" i="12592"/>
  <c r="C29" i="12592"/>
  <c r="C28" i="12592"/>
  <c r="C27" i="12592"/>
  <c r="C26" i="12592"/>
  <c r="C25" i="12592"/>
  <c r="C24" i="12592"/>
  <c r="O416" i="12585"/>
  <c r="C416" i="12585"/>
  <c r="O365" i="12585"/>
  <c r="O364" i="12585"/>
  <c r="O363" i="12585"/>
  <c r="I119" i="12577"/>
  <c r="J53" i="12577" s="1"/>
  <c r="I53" i="12561" s="1"/>
  <c r="I118" i="12577"/>
  <c r="J54" i="12577" s="1"/>
  <c r="I54" i="12561" s="1"/>
  <c r="I113" i="12577"/>
  <c r="J52" i="12577" s="1"/>
  <c r="I52" i="12561" s="1"/>
  <c r="T365" i="12585" s="1"/>
  <c r="I110" i="12577"/>
  <c r="J50" i="12577" s="1"/>
  <c r="I50" i="12561" s="1"/>
  <c r="T364" i="12585" s="1"/>
  <c r="I109" i="12577"/>
  <c r="J51" i="12577" s="1"/>
  <c r="I51" i="12561" s="1"/>
  <c r="I104" i="12577"/>
  <c r="J49" i="12577" s="1"/>
  <c r="I49" i="12561" s="1"/>
  <c r="T363" i="12585" s="1"/>
  <c r="I130" i="12561"/>
  <c r="J53" i="12561" s="1"/>
  <c r="I129" i="12561"/>
  <c r="J54" i="12561" s="1"/>
  <c r="I124" i="12561"/>
  <c r="J52" i="12561" s="1"/>
  <c r="Y365" i="12585" s="1"/>
  <c r="I121" i="12561"/>
  <c r="J50" i="12561" s="1"/>
  <c r="Y364" i="12585" s="1"/>
  <c r="I120" i="12561"/>
  <c r="J51" i="12561" s="1"/>
  <c r="I115" i="12561"/>
  <c r="J49" i="12561" s="1"/>
  <c r="Y363" i="12585" s="1"/>
  <c r="Q69" i="12583"/>
  <c r="Q68" i="12583"/>
  <c r="G189" i="12561" s="1"/>
  <c r="H189" i="12561" s="1"/>
  <c r="Q67" i="12583"/>
  <c r="Q66" i="12583"/>
  <c r="G176" i="12577" s="1"/>
  <c r="J67" i="12577" s="1"/>
  <c r="BI21" i="12583"/>
  <c r="AT21" i="12583"/>
  <c r="AM21" i="12583"/>
  <c r="X21" i="12583"/>
  <c r="Q21" i="12583"/>
  <c r="BM20" i="12583"/>
  <c r="BK20" i="12583"/>
  <c r="BI20" i="12583"/>
  <c r="AQ20" i="12583"/>
  <c r="AO20" i="12583"/>
  <c r="AM20" i="12583"/>
  <c r="AN20" i="12583" s="1"/>
  <c r="U20" i="12583"/>
  <c r="S20" i="12583"/>
  <c r="Q20" i="12583"/>
  <c r="G96" i="12561" s="1"/>
  <c r="L96" i="12561" s="1"/>
  <c r="BI19" i="12583"/>
  <c r="AM19" i="12583"/>
  <c r="AN19" i="12583" s="1"/>
  <c r="Q19" i="12583"/>
  <c r="BM18" i="12583"/>
  <c r="BK18" i="12583"/>
  <c r="BI18" i="12583"/>
  <c r="AQ18" i="12583"/>
  <c r="AO18" i="12583"/>
  <c r="AM18" i="12583"/>
  <c r="U18" i="12583"/>
  <c r="S18" i="12583"/>
  <c r="Q18" i="12583"/>
  <c r="G87" i="12577" s="1"/>
  <c r="BJ19" i="12583"/>
  <c r="BL20" i="12583"/>
  <c r="AP20" i="12583"/>
  <c r="AT17" i="12583"/>
  <c r="X17" i="12583"/>
  <c r="AP16" i="12583" s="1"/>
  <c r="P214" i="12585"/>
  <c r="Q214" i="12585"/>
  <c r="R214" i="12585"/>
  <c r="S214" i="12585"/>
  <c r="L214" i="12585"/>
  <c r="M214" i="12585"/>
  <c r="N214" i="12585"/>
  <c r="O214" i="12585"/>
  <c r="K214" i="12585"/>
  <c r="K220" i="12585"/>
  <c r="K221" i="12585"/>
  <c r="K219" i="12585"/>
  <c r="K224" i="12585"/>
  <c r="AG189" i="12585"/>
  <c r="AG188" i="12585"/>
  <c r="U187" i="12585"/>
  <c r="O187" i="12585"/>
  <c r="J187" i="12585"/>
  <c r="C168" i="12585"/>
  <c r="K218" i="12585" s="1"/>
  <c r="Q7" i="12583"/>
  <c r="AJ559" i="12585"/>
  <c r="AG559" i="12585"/>
  <c r="AD559" i="12585"/>
  <c r="AA559" i="12585"/>
  <c r="X559" i="12585"/>
  <c r="U559" i="12585"/>
  <c r="R559" i="12585"/>
  <c r="O559" i="12585"/>
  <c r="L559" i="12585"/>
  <c r="I559" i="12585"/>
  <c r="F559" i="12585"/>
  <c r="AJ558" i="12585"/>
  <c r="AG558" i="12585"/>
  <c r="AD558" i="12585"/>
  <c r="AA558" i="12585"/>
  <c r="X558" i="12585"/>
  <c r="U558" i="12585"/>
  <c r="R558" i="12585"/>
  <c r="O558" i="12585"/>
  <c r="L558" i="12585"/>
  <c r="I558" i="12585"/>
  <c r="F558" i="12585"/>
  <c r="C559" i="12585"/>
  <c r="C558" i="12585"/>
  <c r="I6" i="12563"/>
  <c r="F453" i="12585" s="1"/>
  <c r="J6" i="12563"/>
  <c r="I453" i="12585" s="1"/>
  <c r="I535" i="12585" s="1"/>
  <c r="K6" i="12563"/>
  <c r="L453" i="12585" s="1"/>
  <c r="L6" i="12563"/>
  <c r="O453" i="12585" s="1"/>
  <c r="O497" i="12585" s="1"/>
  <c r="M6" i="12563"/>
  <c r="R453" i="12585" s="1"/>
  <c r="R513" i="12585" s="1"/>
  <c r="N6" i="12563"/>
  <c r="U453" i="12585" s="1"/>
  <c r="O6" i="12563"/>
  <c r="X453" i="12585" s="1"/>
  <c r="P6" i="12563"/>
  <c r="AA453" i="12585" s="1"/>
  <c r="Q6" i="12563"/>
  <c r="AD453" i="12585" s="1"/>
  <c r="AD497" i="12585" s="1"/>
  <c r="R6" i="12563"/>
  <c r="AG453" i="12585" s="1"/>
  <c r="AG535" i="12585" s="1"/>
  <c r="S6" i="12563"/>
  <c r="AJ453" i="12585" s="1"/>
  <c r="AJ557" i="12585" s="1"/>
  <c r="H6" i="12563"/>
  <c r="C453" i="12585" s="1"/>
  <c r="C557" i="12585" s="1"/>
  <c r="B140" i="12563"/>
  <c r="B618" i="12585" s="1"/>
  <c r="R515" i="12585"/>
  <c r="H35" i="12561"/>
  <c r="AH414" i="12585"/>
  <c r="AC414" i="12585"/>
  <c r="T414" i="12585"/>
  <c r="O414" i="12585"/>
  <c r="C414" i="12585"/>
  <c r="BH150" i="12583"/>
  <c r="BG150" i="12583"/>
  <c r="BF150" i="12583"/>
  <c r="BE150" i="12583"/>
  <c r="BD150" i="12583"/>
  <c r="BC150" i="12583"/>
  <c r="BB150" i="12583"/>
  <c r="BA150" i="12583"/>
  <c r="AZ150" i="12583"/>
  <c r="AY150" i="12583"/>
  <c r="AX150" i="12583"/>
  <c r="AW150" i="12583"/>
  <c r="AT150" i="12583"/>
  <c r="BI149" i="12583"/>
  <c r="BJ149" i="12583" s="1"/>
  <c r="AT149" i="12583"/>
  <c r="BH145" i="12583"/>
  <c r="BG145" i="12583"/>
  <c r="BF145" i="12583"/>
  <c r="BE145" i="12583"/>
  <c r="BD145" i="12583"/>
  <c r="BC145" i="12583"/>
  <c r="BB145" i="12583"/>
  <c r="BA145" i="12583"/>
  <c r="AZ145" i="12583"/>
  <c r="AY145" i="12583"/>
  <c r="AX145" i="12583"/>
  <c r="AW145" i="12583"/>
  <c r="AT145" i="12583"/>
  <c r="BI144" i="12583"/>
  <c r="BJ144" i="12583" s="1"/>
  <c r="AT144" i="12583"/>
  <c r="BH139" i="12583"/>
  <c r="BG139" i="12583"/>
  <c r="BF139" i="12583"/>
  <c r="BE139" i="12583"/>
  <c r="BD139" i="12583"/>
  <c r="BC139" i="12583"/>
  <c r="BB139" i="12583"/>
  <c r="BA139" i="12583"/>
  <c r="AZ139" i="12583"/>
  <c r="AY139" i="12583"/>
  <c r="AX139" i="12583"/>
  <c r="AW139" i="12583"/>
  <c r="AT139" i="12583"/>
  <c r="BI138" i="12583"/>
  <c r="BJ138" i="12583"/>
  <c r="AT138" i="12583"/>
  <c r="BI132" i="12583"/>
  <c r="BI131" i="12583"/>
  <c r="BI130" i="12583"/>
  <c r="AV130" i="12583"/>
  <c r="BI129" i="12583"/>
  <c r="BI128" i="12583"/>
  <c r="AV128" i="12583"/>
  <c r="BI127" i="12583"/>
  <c r="BI126" i="12583"/>
  <c r="AV126" i="12583"/>
  <c r="BI125" i="12583"/>
  <c r="BI124" i="12583"/>
  <c r="AV124" i="12583"/>
  <c r="BI123" i="12583"/>
  <c r="BI122" i="12583"/>
  <c r="AV122" i="12583"/>
  <c r="BI121" i="12583"/>
  <c r="AV121" i="12583"/>
  <c r="BI120" i="12583"/>
  <c r="BI119" i="12583"/>
  <c r="AV119" i="12583"/>
  <c r="BI118" i="12583"/>
  <c r="BI117" i="12583"/>
  <c r="AV117" i="12583"/>
  <c r="BI116" i="12583"/>
  <c r="BI115" i="12583"/>
  <c r="AV115" i="12583"/>
  <c r="BI114" i="12583"/>
  <c r="BI113" i="12583"/>
  <c r="AV113" i="12583"/>
  <c r="BI112" i="12583"/>
  <c r="AV112" i="12583"/>
  <c r="BI111" i="12583"/>
  <c r="BI110" i="12583"/>
  <c r="AV110" i="12583"/>
  <c r="BI109" i="12583"/>
  <c r="BI108" i="12583"/>
  <c r="AV108" i="12583"/>
  <c r="BI107" i="12583"/>
  <c r="BI106" i="12583"/>
  <c r="AV106" i="12583"/>
  <c r="BI105" i="12583"/>
  <c r="BI104" i="12583"/>
  <c r="AV104" i="12583"/>
  <c r="BI103" i="12583"/>
  <c r="AV103" i="12583"/>
  <c r="BI102" i="12583"/>
  <c r="BI101" i="12583"/>
  <c r="AV101" i="12583"/>
  <c r="BI100" i="12583"/>
  <c r="BI99" i="12583"/>
  <c r="AV99" i="12583"/>
  <c r="BI98" i="12583"/>
  <c r="BI97" i="12583"/>
  <c r="AV97" i="12583"/>
  <c r="BI96" i="12583"/>
  <c r="BI95" i="12583"/>
  <c r="AV95" i="12583"/>
  <c r="BI94" i="12583"/>
  <c r="AV94" i="12583"/>
  <c r="BI93" i="12583"/>
  <c r="BI92" i="12583"/>
  <c r="AV92" i="12583"/>
  <c r="BI91" i="12583"/>
  <c r="BI90" i="12583"/>
  <c r="AV90" i="12583"/>
  <c r="BI89" i="12583"/>
  <c r="BH88" i="12583"/>
  <c r="BG88" i="12583"/>
  <c r="BF88" i="12583"/>
  <c r="BE88" i="12583"/>
  <c r="BD88" i="12583"/>
  <c r="BC88" i="12583"/>
  <c r="BB88" i="12583"/>
  <c r="BA88" i="12583"/>
  <c r="AZ88" i="12583"/>
  <c r="AY88" i="12583"/>
  <c r="AV88" i="12583"/>
  <c r="BI85" i="12583"/>
  <c r="BI84" i="12583"/>
  <c r="AV84" i="12583"/>
  <c r="BI83" i="12583"/>
  <c r="BI82" i="12583"/>
  <c r="AV82" i="12583"/>
  <c r="BI77" i="12583"/>
  <c r="BI76" i="12583"/>
  <c r="BI75" i="12583"/>
  <c r="BI74" i="12583"/>
  <c r="BI73" i="12583"/>
  <c r="BI72" i="12583"/>
  <c r="BI71" i="12583"/>
  <c r="BI70" i="12583"/>
  <c r="BI65" i="12583"/>
  <c r="BI64" i="12583"/>
  <c r="BI63" i="12583"/>
  <c r="BI62" i="12583"/>
  <c r="BI58" i="12583"/>
  <c r="BI57" i="12583"/>
  <c r="BI56" i="12583"/>
  <c r="BI55" i="12583"/>
  <c r="BH54" i="12583"/>
  <c r="BG54" i="12583"/>
  <c r="BF54" i="12583"/>
  <c r="BE54" i="12583"/>
  <c r="BD54" i="12583"/>
  <c r="BC54" i="12583"/>
  <c r="BB54" i="12583"/>
  <c r="BA54" i="12583"/>
  <c r="AZ54" i="12583"/>
  <c r="AY54" i="12583"/>
  <c r="AX54" i="12583"/>
  <c r="AW54" i="12583"/>
  <c r="BI51" i="12583"/>
  <c r="BM50" i="12583"/>
  <c r="BK50" i="12583"/>
  <c r="BI50" i="12583"/>
  <c r="BJ50" i="12583" s="1"/>
  <c r="BI49" i="12583"/>
  <c r="BM48" i="12583"/>
  <c r="BK48" i="12583"/>
  <c r="BI48" i="12583"/>
  <c r="BI47" i="12583"/>
  <c r="BM46" i="12583"/>
  <c r="BK46" i="12583"/>
  <c r="BI46" i="12583"/>
  <c r="BI45" i="12583"/>
  <c r="BM44" i="12583"/>
  <c r="BK44" i="12583"/>
  <c r="BI44" i="12583"/>
  <c r="BI43" i="12583"/>
  <c r="BM42" i="12583"/>
  <c r="BK42" i="12583"/>
  <c r="BI42" i="12583"/>
  <c r="BI41" i="12583"/>
  <c r="BM40" i="12583"/>
  <c r="BK40" i="12583"/>
  <c r="BI40" i="12583"/>
  <c r="BI39" i="12583"/>
  <c r="BM38" i="12583"/>
  <c r="BK38" i="12583"/>
  <c r="BI38" i="12583"/>
  <c r="BI37" i="12583"/>
  <c r="BM36" i="12583"/>
  <c r="BK36" i="12583"/>
  <c r="BI36" i="12583"/>
  <c r="BI35" i="12583"/>
  <c r="BM34" i="12583"/>
  <c r="BK34" i="12583"/>
  <c r="BI34" i="12583"/>
  <c r="BI33" i="12583"/>
  <c r="BM32" i="12583"/>
  <c r="BK32" i="12583"/>
  <c r="BI32" i="12583"/>
  <c r="BI31" i="12583"/>
  <c r="BM30" i="12583"/>
  <c r="BK30" i="12583"/>
  <c r="BI30" i="12583"/>
  <c r="BI28" i="12583"/>
  <c r="BM27" i="12583"/>
  <c r="BK27" i="12583"/>
  <c r="BI27" i="12583"/>
  <c r="BI25" i="12583"/>
  <c r="BM24" i="12583"/>
  <c r="BK24" i="12583"/>
  <c r="BI24" i="12583"/>
  <c r="BI23" i="12583"/>
  <c r="BM22" i="12583"/>
  <c r="BK22" i="12583"/>
  <c r="BI22" i="12583"/>
  <c r="BI17" i="12583"/>
  <c r="BM16" i="12583"/>
  <c r="BK16" i="12583"/>
  <c r="BI16" i="12583"/>
  <c r="BI15" i="12583"/>
  <c r="BM14" i="12583"/>
  <c r="BK14" i="12583"/>
  <c r="BI14" i="12583"/>
  <c r="BH13" i="12583"/>
  <c r="BH81" i="12583"/>
  <c r="BG13" i="12583"/>
  <c r="BG137" i="12583" s="1"/>
  <c r="BF13" i="12583"/>
  <c r="BF143" i="12583" s="1"/>
  <c r="BE13" i="12583"/>
  <c r="BD13" i="12583"/>
  <c r="BD81" i="12583" s="1"/>
  <c r="BC13" i="12583"/>
  <c r="BC137" i="12583"/>
  <c r="BB13" i="12583"/>
  <c r="BB143" i="12583" s="1"/>
  <c r="BA13" i="12583"/>
  <c r="AZ13" i="12583"/>
  <c r="AZ81" i="12583" s="1"/>
  <c r="AY13" i="12583"/>
  <c r="AY137" i="12583" s="1"/>
  <c r="AX13" i="12583"/>
  <c r="AX143" i="12583"/>
  <c r="AW13" i="12583"/>
  <c r="BI10" i="12583"/>
  <c r="BI9" i="12583"/>
  <c r="AW8" i="12583"/>
  <c r="AX8" i="12583"/>
  <c r="AY8" i="12583" s="1"/>
  <c r="AZ8" i="12583" s="1"/>
  <c r="BA8" i="12583" s="1"/>
  <c r="BB8" i="12583" s="1"/>
  <c r="BC8" i="12583" s="1"/>
  <c r="BD8" i="12583" s="1"/>
  <c r="BE8" i="12583" s="1"/>
  <c r="BF8" i="12583" s="1"/>
  <c r="BG8" i="12583" s="1"/>
  <c r="BH8" i="12583" s="1"/>
  <c r="AW6" i="12583"/>
  <c r="AX6" i="12583" s="1"/>
  <c r="AY6" i="12583" s="1"/>
  <c r="AZ6" i="12583" s="1"/>
  <c r="BA6" i="12583" s="1"/>
  <c r="BB6" i="12583" s="1"/>
  <c r="BC6" i="12583" s="1"/>
  <c r="BD6" i="12583" s="1"/>
  <c r="BE6" i="12583" s="1"/>
  <c r="BF6" i="12583" s="1"/>
  <c r="BG6" i="12583" s="1"/>
  <c r="BH6" i="12583" s="1"/>
  <c r="BI5" i="12583"/>
  <c r="AL150" i="12583"/>
  <c r="AK150" i="12583"/>
  <c r="AJ150" i="12583"/>
  <c r="AI150" i="12583"/>
  <c r="AH150" i="12583"/>
  <c r="AG150" i="12583"/>
  <c r="AF150" i="12583"/>
  <c r="AE150" i="12583"/>
  <c r="AD150" i="12583"/>
  <c r="AC150" i="12583"/>
  <c r="AB150" i="12583"/>
  <c r="AA150" i="12583"/>
  <c r="X150" i="12583"/>
  <c r="AM149" i="12583"/>
  <c r="AN149" i="12583" s="1"/>
  <c r="X149" i="12583"/>
  <c r="AL145" i="12583"/>
  <c r="AK145" i="12583"/>
  <c r="AJ145" i="12583"/>
  <c r="AI145" i="12583"/>
  <c r="AH145" i="12583"/>
  <c r="AG145" i="12583"/>
  <c r="AF145" i="12583"/>
  <c r="AE145" i="12583"/>
  <c r="AD145" i="12583"/>
  <c r="AC145" i="12583"/>
  <c r="AB145" i="12583"/>
  <c r="AA145" i="12583"/>
  <c r="X145" i="12583"/>
  <c r="AM144" i="12583"/>
  <c r="AN144" i="12583" s="1"/>
  <c r="X144" i="12583"/>
  <c r="AL139" i="12583"/>
  <c r="AK139" i="12583"/>
  <c r="AJ139" i="12583"/>
  <c r="AI139" i="12583"/>
  <c r="AH139" i="12583"/>
  <c r="AG139" i="12583"/>
  <c r="AF139" i="12583"/>
  <c r="AE139" i="12583"/>
  <c r="AD139" i="12583"/>
  <c r="AC139" i="12583"/>
  <c r="AB139" i="12583"/>
  <c r="AA139" i="12583"/>
  <c r="X139" i="12583"/>
  <c r="AM138" i="12583"/>
  <c r="AN138" i="12583" s="1"/>
  <c r="X138" i="12583"/>
  <c r="AM132" i="12583"/>
  <c r="AM131" i="12583"/>
  <c r="AM130" i="12583"/>
  <c r="Z130" i="12583"/>
  <c r="AM129" i="12583"/>
  <c r="AM128" i="12583"/>
  <c r="Z128" i="12583"/>
  <c r="AM127" i="12583"/>
  <c r="AM126" i="12583"/>
  <c r="Z126" i="12583"/>
  <c r="AM125" i="12583"/>
  <c r="AM124" i="12583"/>
  <c r="Z124" i="12583"/>
  <c r="AM123" i="12583"/>
  <c r="AM122" i="12583"/>
  <c r="Z122" i="12583"/>
  <c r="AM121" i="12583"/>
  <c r="Z121" i="12583"/>
  <c r="AM120" i="12583"/>
  <c r="AM119" i="12583"/>
  <c r="Z119" i="12583"/>
  <c r="AM118" i="12583"/>
  <c r="AM117" i="12583"/>
  <c r="Z117" i="12583"/>
  <c r="AM116" i="12583"/>
  <c r="AM115" i="12583"/>
  <c r="Z115" i="12583"/>
  <c r="AM114" i="12583"/>
  <c r="AM113" i="12583"/>
  <c r="Z113" i="12583"/>
  <c r="AM112" i="12583"/>
  <c r="Z112" i="12583"/>
  <c r="AM111" i="12583"/>
  <c r="AM110" i="12583"/>
  <c r="Z110" i="12583"/>
  <c r="AM109" i="12583"/>
  <c r="AM108" i="12583"/>
  <c r="Z108" i="12583"/>
  <c r="AM107" i="12583"/>
  <c r="AM106" i="12583"/>
  <c r="Z106" i="12583"/>
  <c r="AM105" i="12583"/>
  <c r="AM104" i="12583"/>
  <c r="Z104" i="12583"/>
  <c r="AM103" i="12583"/>
  <c r="Z103" i="12583"/>
  <c r="AM102" i="12583"/>
  <c r="AM101" i="12583"/>
  <c r="Z101" i="12583"/>
  <c r="AM100" i="12583"/>
  <c r="AM99" i="12583"/>
  <c r="Z99" i="12583"/>
  <c r="AM98" i="12583"/>
  <c r="AM97" i="12583"/>
  <c r="Z97" i="12583"/>
  <c r="AM96" i="12583"/>
  <c r="AM95" i="12583"/>
  <c r="Z95" i="12583"/>
  <c r="AM94" i="12583"/>
  <c r="Z94" i="12583"/>
  <c r="AM93" i="12583"/>
  <c r="AM92" i="12583"/>
  <c r="Z92" i="12583"/>
  <c r="AM91" i="12583"/>
  <c r="AM90" i="12583"/>
  <c r="Z90" i="12583"/>
  <c r="AM89" i="12583"/>
  <c r="AL88" i="12583"/>
  <c r="AK88" i="12583"/>
  <c r="AJ88" i="12583"/>
  <c r="AI88" i="12583"/>
  <c r="AH88" i="12583"/>
  <c r="AG88" i="12583"/>
  <c r="AF88" i="12583"/>
  <c r="AE88" i="12583"/>
  <c r="AD88" i="12583"/>
  <c r="AC88" i="12583"/>
  <c r="Z88" i="12583"/>
  <c r="AM85" i="12583"/>
  <c r="AM84" i="12583"/>
  <c r="Z84" i="12583"/>
  <c r="AM83" i="12583"/>
  <c r="AM82" i="12583"/>
  <c r="Z82" i="12583"/>
  <c r="AM77" i="12583"/>
  <c r="AM76" i="12583"/>
  <c r="AM75" i="12583"/>
  <c r="AM74" i="12583"/>
  <c r="AM73" i="12583"/>
  <c r="AM72" i="12583"/>
  <c r="AM71" i="12583"/>
  <c r="AM70" i="12583"/>
  <c r="AM65" i="12583"/>
  <c r="AM64" i="12583"/>
  <c r="AM63" i="12583"/>
  <c r="AM62" i="12583"/>
  <c r="AM58" i="12583"/>
  <c r="AM57" i="12583"/>
  <c r="AM56" i="12583"/>
  <c r="AM55" i="12583"/>
  <c r="AL54" i="12583"/>
  <c r="AK54" i="12583"/>
  <c r="AJ54" i="12583"/>
  <c r="AI54" i="12583"/>
  <c r="AH54" i="12583"/>
  <c r="AG54" i="12583"/>
  <c r="AF54" i="12583"/>
  <c r="AE54" i="12583"/>
  <c r="AD54" i="12583"/>
  <c r="AC54" i="12583"/>
  <c r="AB54" i="12583"/>
  <c r="AA54" i="12583"/>
  <c r="AM51" i="12583"/>
  <c r="AQ50" i="12583"/>
  <c r="AO50" i="12583"/>
  <c r="AM50" i="12583"/>
  <c r="AM49" i="12583"/>
  <c r="AQ48" i="12583"/>
  <c r="AO48" i="12583"/>
  <c r="AM48" i="12583"/>
  <c r="AM47" i="12583"/>
  <c r="AQ46" i="12583"/>
  <c r="AO46" i="12583"/>
  <c r="AM46" i="12583"/>
  <c r="AM45" i="12583"/>
  <c r="AQ44" i="12583"/>
  <c r="AO44" i="12583"/>
  <c r="AM44" i="12583"/>
  <c r="AM43" i="12583"/>
  <c r="AQ42" i="12583"/>
  <c r="AO42" i="12583"/>
  <c r="AM42" i="12583"/>
  <c r="AM41" i="12583"/>
  <c r="AQ40" i="12583"/>
  <c r="AO40" i="12583"/>
  <c r="AM40" i="12583"/>
  <c r="AM39" i="12583"/>
  <c r="AN39" i="12583" s="1"/>
  <c r="AQ38" i="12583"/>
  <c r="AO38" i="12583"/>
  <c r="AM38" i="12583"/>
  <c r="AN38" i="12583" s="1"/>
  <c r="AM37" i="12583"/>
  <c r="AQ36" i="12583"/>
  <c r="AO36" i="12583"/>
  <c r="AM36" i="12583"/>
  <c r="AN36" i="12583" s="1"/>
  <c r="AM35" i="12583"/>
  <c r="AN35" i="12583" s="1"/>
  <c r="AQ34" i="12583"/>
  <c r="AO34" i="12583"/>
  <c r="AM34" i="12583"/>
  <c r="AM33" i="12583"/>
  <c r="AQ32" i="12583"/>
  <c r="AO32" i="12583"/>
  <c r="AM32" i="12583"/>
  <c r="AN32" i="12583" s="1"/>
  <c r="AM31" i="12583"/>
  <c r="AQ30" i="12583"/>
  <c r="AO30" i="12583"/>
  <c r="AM30" i="12583"/>
  <c r="AM28" i="12583"/>
  <c r="AQ27" i="12583"/>
  <c r="AO27" i="12583"/>
  <c r="AM27" i="12583"/>
  <c r="AN28" i="12583" s="1"/>
  <c r="AM25" i="12583"/>
  <c r="AQ24" i="12583"/>
  <c r="AO24" i="12583"/>
  <c r="AM24" i="12583"/>
  <c r="AN24" i="12583" s="1"/>
  <c r="AM23" i="12583"/>
  <c r="AQ22" i="12583"/>
  <c r="AO22" i="12583"/>
  <c r="AM22" i="12583"/>
  <c r="AN22" i="12583" s="1"/>
  <c r="AM17" i="12583"/>
  <c r="AN17" i="12583" s="1"/>
  <c r="AQ16" i="12583"/>
  <c r="AO16" i="12583"/>
  <c r="AM16" i="12583"/>
  <c r="AM15" i="12583"/>
  <c r="AQ14" i="12583"/>
  <c r="AO14" i="12583"/>
  <c r="AM14" i="12583"/>
  <c r="AL13" i="12583"/>
  <c r="AL81" i="12583" s="1"/>
  <c r="AK13" i="12583"/>
  <c r="AK137" i="12583" s="1"/>
  <c r="AJ13" i="12583"/>
  <c r="AJ143" i="12583" s="1"/>
  <c r="AI13" i="12583"/>
  <c r="AI148" i="12583" s="1"/>
  <c r="AH13" i="12583"/>
  <c r="AH81" i="12583" s="1"/>
  <c r="AG13" i="12583"/>
  <c r="AG137" i="12583" s="1"/>
  <c r="AF13" i="12583"/>
  <c r="AF143" i="12583" s="1"/>
  <c r="AE13" i="12583"/>
  <c r="AE148" i="12583"/>
  <c r="AD13" i="12583"/>
  <c r="AD81" i="12583" s="1"/>
  <c r="AC13" i="12583"/>
  <c r="AC137" i="12583"/>
  <c r="AB13" i="12583"/>
  <c r="AB143" i="12583" s="1"/>
  <c r="AA13" i="12583"/>
  <c r="AA148" i="12583"/>
  <c r="AM10" i="12583"/>
  <c r="AM9" i="12583"/>
  <c r="AA8" i="12583"/>
  <c r="AB8" i="12583" s="1"/>
  <c r="AC8" i="12583" s="1"/>
  <c r="AD8" i="12583" s="1"/>
  <c r="AE8" i="12583" s="1"/>
  <c r="AF8" i="12583" s="1"/>
  <c r="AG8" i="12583" s="1"/>
  <c r="AH8" i="12583" s="1"/>
  <c r="AI8" i="12583" s="1"/>
  <c r="AJ8" i="12583" s="1"/>
  <c r="AK8" i="12583" s="1"/>
  <c r="AL8" i="12583" s="1"/>
  <c r="AA6" i="12583"/>
  <c r="AB6" i="12583" s="1"/>
  <c r="AC6" i="12583" s="1"/>
  <c r="AD6" i="12583" s="1"/>
  <c r="AE6" i="12583" s="1"/>
  <c r="AF6" i="12583" s="1"/>
  <c r="AG6" i="12583" s="1"/>
  <c r="AH6" i="12583" s="1"/>
  <c r="AI6" i="12583" s="1"/>
  <c r="AJ6" i="12583" s="1"/>
  <c r="AK6" i="12583" s="1"/>
  <c r="AL6" i="12583" s="1"/>
  <c r="AM5" i="12583"/>
  <c r="AN48" i="12583" s="1"/>
  <c r="BJ25" i="12583"/>
  <c r="AN18" i="12583"/>
  <c r="AP18" i="12583"/>
  <c r="AN34" i="12583"/>
  <c r="AN23" i="12583"/>
  <c r="BJ18" i="12583"/>
  <c r="BL18" i="12583"/>
  <c r="AC87" i="12583"/>
  <c r="AJ148" i="12583"/>
  <c r="BH137" i="12583"/>
  <c r="AY143" i="12583"/>
  <c r="AN41" i="12583"/>
  <c r="AD137" i="12583"/>
  <c r="BL14" i="12583"/>
  <c r="AY87" i="12583"/>
  <c r="BC143" i="12583"/>
  <c r="BF148" i="12583"/>
  <c r="AN40" i="12583"/>
  <c r="BC87" i="12583"/>
  <c r="AZ137" i="12583"/>
  <c r="AN16" i="12583"/>
  <c r="AL137" i="12583"/>
  <c r="AC143" i="12583"/>
  <c r="AF148" i="12583"/>
  <c r="BJ30" i="12583"/>
  <c r="BJ35" i="12583"/>
  <c r="BJ43" i="12583"/>
  <c r="BD137" i="12583"/>
  <c r="AX148" i="12583"/>
  <c r="AN30" i="12583"/>
  <c r="AN43" i="12583"/>
  <c r="BJ16" i="12583"/>
  <c r="BJ47" i="12583"/>
  <c r="AN31" i="12583"/>
  <c r="BJ39" i="12583"/>
  <c r="BJ46" i="12583"/>
  <c r="BJ17" i="12583"/>
  <c r="AN42" i="12583"/>
  <c r="AN25" i="12583"/>
  <c r="AN49" i="12583"/>
  <c r="BJ15" i="12583"/>
  <c r="BJ31" i="12583"/>
  <c r="BJ38" i="12583"/>
  <c r="AX61" i="12583"/>
  <c r="BB61" i="12583"/>
  <c r="BF61" i="12583"/>
  <c r="AX81" i="12583"/>
  <c r="BF81" i="12583"/>
  <c r="AZ87" i="12583"/>
  <c r="BD87" i="12583"/>
  <c r="BH87" i="12583"/>
  <c r="BE137" i="12583"/>
  <c r="AZ143" i="12583"/>
  <c r="BD143" i="12583"/>
  <c r="BH143" i="12583"/>
  <c r="AY148" i="12583"/>
  <c r="BC148" i="12583"/>
  <c r="BJ14" i="12583"/>
  <c r="BJ24" i="12583"/>
  <c r="BJ34" i="12583"/>
  <c r="BJ42" i="12583"/>
  <c r="AY61" i="12583"/>
  <c r="BC61" i="12583"/>
  <c r="AY81" i="12583"/>
  <c r="BC81" i="12583"/>
  <c r="BG81" i="12583"/>
  <c r="AX137" i="12583"/>
  <c r="BF137" i="12583"/>
  <c r="AZ148" i="12583"/>
  <c r="BD148" i="12583"/>
  <c r="BH148" i="12583"/>
  <c r="AW81" i="12583"/>
  <c r="AZ61" i="12583"/>
  <c r="BD61" i="12583"/>
  <c r="BH61" i="12583"/>
  <c r="AX87" i="12583"/>
  <c r="BF87" i="12583"/>
  <c r="AI61" i="12583"/>
  <c r="AE81" i="12583"/>
  <c r="AN27" i="12583"/>
  <c r="AN44" i="12583"/>
  <c r="AB61" i="12583"/>
  <c r="AJ61" i="12583"/>
  <c r="AJ81" i="12583"/>
  <c r="AD87" i="12583"/>
  <c r="AL87" i="12583"/>
  <c r="AA137" i="12583"/>
  <c r="AE137" i="12583"/>
  <c r="AI137" i="12583"/>
  <c r="AD143" i="12583"/>
  <c r="AH143" i="12583"/>
  <c r="AL143" i="12583"/>
  <c r="AC148" i="12583"/>
  <c r="AG148" i="12583"/>
  <c r="AK148" i="12583"/>
  <c r="AE61" i="12583"/>
  <c r="AN45" i="12583"/>
  <c r="AC61" i="12583"/>
  <c r="AK61" i="12583"/>
  <c r="AC81" i="12583"/>
  <c r="AK81" i="12583"/>
  <c r="AA87" i="12583"/>
  <c r="AE87" i="12583"/>
  <c r="AI87" i="12583"/>
  <c r="AF137" i="12583"/>
  <c r="AJ137" i="12583"/>
  <c r="AA143" i="12583"/>
  <c r="AE143" i="12583"/>
  <c r="AI143" i="12583"/>
  <c r="AD148" i="12583"/>
  <c r="AL148" i="12583"/>
  <c r="AA61" i="12583"/>
  <c r="AA81" i="12583"/>
  <c r="AI81" i="12583"/>
  <c r="AD61" i="12583"/>
  <c r="AL61" i="12583"/>
  <c r="AB87" i="12583"/>
  <c r="AF87" i="12583"/>
  <c r="AJ87" i="12583"/>
  <c r="A4" i="12586"/>
  <c r="I68" i="12561"/>
  <c r="I69" i="12561"/>
  <c r="I70" i="12561"/>
  <c r="I71" i="12561"/>
  <c r="I72" i="12561"/>
  <c r="I73" i="12561"/>
  <c r="I67" i="12561"/>
  <c r="G157" i="12577"/>
  <c r="G155" i="12577"/>
  <c r="I74" i="12561"/>
  <c r="G168" i="12561"/>
  <c r="B94" i="12563"/>
  <c r="B536" i="12585" s="1"/>
  <c r="G85" i="12561"/>
  <c r="F85" i="12561"/>
  <c r="M85" i="12561"/>
  <c r="A46" i="12571"/>
  <c r="A48" i="12572"/>
  <c r="C3" i="12568"/>
  <c r="R562" i="12585"/>
  <c r="O567" i="12585"/>
  <c r="O566" i="12585"/>
  <c r="O564" i="12585"/>
  <c r="O565" i="12585"/>
  <c r="O563" i="12585"/>
  <c r="B567" i="12585"/>
  <c r="B566" i="12585"/>
  <c r="B565" i="12585"/>
  <c r="B564" i="12585"/>
  <c r="B563" i="12585"/>
  <c r="B561" i="12585"/>
  <c r="G161" i="12561"/>
  <c r="J69" i="12561" s="1"/>
  <c r="G162" i="12561"/>
  <c r="J70" i="12561" s="1"/>
  <c r="T124" i="12563"/>
  <c r="G164" i="12561" s="1"/>
  <c r="J72" i="12561" s="1"/>
  <c r="T125" i="12563"/>
  <c r="G165" i="12561" s="1"/>
  <c r="J73" i="12561" s="1"/>
  <c r="AB422" i="12585"/>
  <c r="O622" i="12585" s="1"/>
  <c r="AB419" i="12585"/>
  <c r="O600" i="12585" s="1"/>
  <c r="AB412" i="12585"/>
  <c r="AB409" i="12585"/>
  <c r="O518" i="12585" s="1"/>
  <c r="AB405" i="12585"/>
  <c r="O480" i="12585" s="1"/>
  <c r="AB402" i="12585"/>
  <c r="O458" i="12585" s="1"/>
  <c r="R433" i="12585"/>
  <c r="S147" i="12563"/>
  <c r="AJ619" i="12585" s="1"/>
  <c r="R147" i="12563"/>
  <c r="AG619" i="12585" s="1"/>
  <c r="Q147" i="12563"/>
  <c r="AD619" i="12585" s="1"/>
  <c r="P147" i="12563"/>
  <c r="AA619" i="12585" s="1"/>
  <c r="O147" i="12563"/>
  <c r="X619" i="12585" s="1"/>
  <c r="N147" i="12563"/>
  <c r="U619" i="12585" s="1"/>
  <c r="M147" i="12563"/>
  <c r="L147" i="12563"/>
  <c r="O619" i="12585" s="1"/>
  <c r="K147" i="12563"/>
  <c r="L619" i="12585" s="1"/>
  <c r="J147" i="12563"/>
  <c r="I619" i="12585" s="1"/>
  <c r="I147" i="12563"/>
  <c r="H147" i="12563"/>
  <c r="C619" i="12585" s="1"/>
  <c r="S101" i="12563"/>
  <c r="AJ537" i="12585" s="1"/>
  <c r="R101" i="12563"/>
  <c r="AG537" i="12585" s="1"/>
  <c r="Q101" i="12563"/>
  <c r="P101" i="12563"/>
  <c r="AA537" i="12585" s="1"/>
  <c r="O101" i="12563"/>
  <c r="X537" i="12585" s="1"/>
  <c r="N101" i="12563"/>
  <c r="U537" i="12585" s="1"/>
  <c r="M101" i="12563"/>
  <c r="L101" i="12563"/>
  <c r="O537" i="12585" s="1"/>
  <c r="K101" i="12563"/>
  <c r="L537" i="12585" s="1"/>
  <c r="J101" i="12563"/>
  <c r="I537" i="12585" s="1"/>
  <c r="I101" i="12563"/>
  <c r="H101" i="12563"/>
  <c r="C537" i="12585" s="1"/>
  <c r="S79" i="12563"/>
  <c r="AJ515" i="12585" s="1"/>
  <c r="R79" i="12563"/>
  <c r="AG515" i="12585" s="1"/>
  <c r="Q79" i="12563"/>
  <c r="P79" i="12563"/>
  <c r="AA515" i="12585" s="1"/>
  <c r="O79" i="12563"/>
  <c r="X515" i="12585" s="1"/>
  <c r="N79" i="12563"/>
  <c r="U515" i="12585" s="1"/>
  <c r="M79" i="12563"/>
  <c r="L79" i="12563"/>
  <c r="O515" i="12585" s="1"/>
  <c r="K79" i="12563"/>
  <c r="L515" i="12585" s="1"/>
  <c r="J79" i="12563"/>
  <c r="I515" i="12585" s="1"/>
  <c r="I79" i="12563"/>
  <c r="F515" i="12585" s="1"/>
  <c r="H79" i="12563"/>
  <c r="C515" i="12585" s="1"/>
  <c r="S78" i="12563"/>
  <c r="AJ499" i="12585" s="1"/>
  <c r="R78" i="12563"/>
  <c r="R87" i="12563" s="1"/>
  <c r="Q78" i="12563"/>
  <c r="AD499" i="12585" s="1"/>
  <c r="P78" i="12563"/>
  <c r="AA499" i="12585" s="1"/>
  <c r="O78" i="12563"/>
  <c r="X499" i="12585" s="1"/>
  <c r="N78" i="12563"/>
  <c r="M78" i="12563"/>
  <c r="R499" i="12585" s="1"/>
  <c r="L78" i="12563"/>
  <c r="O499" i="12585" s="1"/>
  <c r="K78" i="12563"/>
  <c r="L499" i="12585" s="1"/>
  <c r="J78" i="12563"/>
  <c r="J87" i="12563" s="1"/>
  <c r="I78" i="12563"/>
  <c r="F499" i="12585" s="1"/>
  <c r="H78" i="12563"/>
  <c r="C499" i="12585" s="1"/>
  <c r="S54" i="12563"/>
  <c r="AJ477" i="12585" s="1"/>
  <c r="R54" i="12563"/>
  <c r="Q54" i="12563"/>
  <c r="AD477" i="12585" s="1"/>
  <c r="P54" i="12563"/>
  <c r="X477" i="12585" s="1"/>
  <c r="O54" i="12563"/>
  <c r="N54" i="12563"/>
  <c r="U477" i="12585" s="1"/>
  <c r="M54" i="12563"/>
  <c r="R477" i="12585" s="1"/>
  <c r="L54" i="12563"/>
  <c r="O477" i="12585" s="1"/>
  <c r="K54" i="12563"/>
  <c r="L477" i="12585" s="1"/>
  <c r="J54" i="12563"/>
  <c r="I477" i="12585" s="1"/>
  <c r="I54" i="12563"/>
  <c r="F477" i="12585" s="1"/>
  <c r="H54" i="12563"/>
  <c r="S20" i="12563"/>
  <c r="R20" i="12563"/>
  <c r="Q20" i="12563"/>
  <c r="P20" i="12563"/>
  <c r="O20" i="12563"/>
  <c r="N20" i="12563"/>
  <c r="M20" i="12563"/>
  <c r="L20" i="12563"/>
  <c r="K20" i="12563"/>
  <c r="J20" i="12563"/>
  <c r="I20" i="12563"/>
  <c r="H20" i="12563"/>
  <c r="R458" i="12585"/>
  <c r="B462" i="12585"/>
  <c r="B461" i="12585"/>
  <c r="B460" i="12585"/>
  <c r="B459" i="12585"/>
  <c r="B457" i="12585"/>
  <c r="O461" i="12585"/>
  <c r="O459" i="12585"/>
  <c r="X403" i="12585"/>
  <c r="O661" i="12585"/>
  <c r="B661" i="12585"/>
  <c r="O660" i="12585"/>
  <c r="B660" i="12585"/>
  <c r="O659" i="12585"/>
  <c r="B659" i="12585"/>
  <c r="R658" i="12585"/>
  <c r="O658" i="12585"/>
  <c r="B658" i="12585"/>
  <c r="B657" i="12585"/>
  <c r="R640" i="12585"/>
  <c r="B639" i="12585"/>
  <c r="O626" i="12585"/>
  <c r="B626" i="12585"/>
  <c r="O625" i="12585"/>
  <c r="B625" i="12585"/>
  <c r="O624" i="12585"/>
  <c r="B624" i="12585"/>
  <c r="O623" i="12585"/>
  <c r="B623" i="12585"/>
  <c r="R622" i="12585"/>
  <c r="B621" i="12585"/>
  <c r="O604" i="12585"/>
  <c r="B604" i="12585"/>
  <c r="O603" i="12585"/>
  <c r="B603" i="12585"/>
  <c r="O602" i="12585"/>
  <c r="B602" i="12585"/>
  <c r="O601" i="12585"/>
  <c r="B601" i="12585"/>
  <c r="R600" i="12585"/>
  <c r="B599" i="12585"/>
  <c r="O543" i="12585"/>
  <c r="B543" i="12585"/>
  <c r="O542" i="12585"/>
  <c r="B542" i="12585"/>
  <c r="O541" i="12585"/>
  <c r="B541" i="12585"/>
  <c r="R540" i="12585"/>
  <c r="B539" i="12585"/>
  <c r="O522" i="12585"/>
  <c r="B522" i="12585"/>
  <c r="O521" i="12585"/>
  <c r="B521" i="12585"/>
  <c r="O520" i="12585"/>
  <c r="B520" i="12585"/>
  <c r="O519" i="12585"/>
  <c r="B519" i="12585"/>
  <c r="R518" i="12585"/>
  <c r="B517" i="12585"/>
  <c r="O483" i="12585"/>
  <c r="B483" i="12585"/>
  <c r="O482" i="12585"/>
  <c r="B482" i="12585"/>
  <c r="O481" i="12585"/>
  <c r="B481" i="12585"/>
  <c r="R480" i="12585"/>
  <c r="B479" i="12585"/>
  <c r="O439" i="12585"/>
  <c r="B439" i="12585"/>
  <c r="O438" i="12585"/>
  <c r="B438" i="12585"/>
  <c r="O437" i="12585"/>
  <c r="B437" i="12585"/>
  <c r="O436" i="12585"/>
  <c r="B436" i="12585"/>
  <c r="O435" i="12585"/>
  <c r="B435" i="12585"/>
  <c r="B432" i="12585"/>
  <c r="C424" i="12585"/>
  <c r="AH423" i="12585"/>
  <c r="AC423" i="12585"/>
  <c r="T423" i="12585"/>
  <c r="C421" i="12585"/>
  <c r="AH420" i="12585"/>
  <c r="AC420" i="12585"/>
  <c r="T420" i="12585"/>
  <c r="C418" i="12585"/>
  <c r="AH413" i="12585"/>
  <c r="AC413" i="12585"/>
  <c r="T413" i="12585"/>
  <c r="C411" i="12585"/>
  <c r="AH410" i="12585"/>
  <c r="AC410" i="12585"/>
  <c r="T410" i="12585"/>
  <c r="C408" i="12585"/>
  <c r="AH406" i="12585"/>
  <c r="AC406" i="12585"/>
  <c r="T406" i="12585"/>
  <c r="C404" i="12585"/>
  <c r="AH403" i="12585"/>
  <c r="AC403" i="12585"/>
  <c r="T403" i="12585"/>
  <c r="C401" i="12585"/>
  <c r="AH399" i="12585"/>
  <c r="AC399" i="12585"/>
  <c r="T399" i="12585"/>
  <c r="C393" i="12585"/>
  <c r="C21" i="12585"/>
  <c r="M23" i="12585" s="1"/>
  <c r="B15" i="12585"/>
  <c r="S158" i="12563"/>
  <c r="R158" i="12563"/>
  <c r="Q158" i="12563"/>
  <c r="P158" i="12563"/>
  <c r="O158" i="12563"/>
  <c r="N158" i="12563"/>
  <c r="N162" i="12563" s="1"/>
  <c r="M158" i="12563"/>
  <c r="M162" i="12563" s="1"/>
  <c r="L158" i="12563"/>
  <c r="K158" i="12563"/>
  <c r="K162" i="12563" s="1"/>
  <c r="J158" i="12563"/>
  <c r="I158" i="12563"/>
  <c r="I162" i="12563" s="1"/>
  <c r="H158" i="12563"/>
  <c r="S112" i="12563"/>
  <c r="S116" i="12563" s="1"/>
  <c r="R112" i="12563"/>
  <c r="R116" i="12563" s="1"/>
  <c r="Q112" i="12563"/>
  <c r="Q116" i="12563" s="1"/>
  <c r="P112" i="12563"/>
  <c r="P116" i="12563" s="1"/>
  <c r="O112" i="12563"/>
  <c r="O116" i="12563" s="1"/>
  <c r="N112" i="12563"/>
  <c r="M112" i="12563"/>
  <c r="M116" i="12563" s="1"/>
  <c r="L112" i="12563"/>
  <c r="K112" i="12563"/>
  <c r="K116" i="12563" s="1"/>
  <c r="J112" i="12563"/>
  <c r="J116" i="12563" s="1"/>
  <c r="I112" i="12563"/>
  <c r="I116" i="12563" s="1"/>
  <c r="H112" i="12563"/>
  <c r="H116" i="12563" s="1"/>
  <c r="J86" i="12577"/>
  <c r="J87" i="12577" s="1"/>
  <c r="H190" i="12577"/>
  <c r="D190" i="12577"/>
  <c r="A190" i="12577"/>
  <c r="H189" i="12577"/>
  <c r="D189" i="12577"/>
  <c r="A189" i="12577"/>
  <c r="H188" i="12577"/>
  <c r="D188" i="12577"/>
  <c r="A188" i="12577"/>
  <c r="D138" i="12577"/>
  <c r="D137" i="12577"/>
  <c r="D136" i="12577"/>
  <c r="D135" i="12577"/>
  <c r="D134" i="12577"/>
  <c r="D147" i="12561"/>
  <c r="D149" i="12561"/>
  <c r="D148" i="12561"/>
  <c r="D146" i="12561"/>
  <c r="D145" i="12561"/>
  <c r="S143" i="12563"/>
  <c r="AJ618" i="12585" s="1"/>
  <c r="R143" i="12563"/>
  <c r="Q143" i="12563"/>
  <c r="Q145" i="12563" s="1"/>
  <c r="P143" i="12563"/>
  <c r="P145" i="12563" s="1"/>
  <c r="O143" i="12563"/>
  <c r="O145" i="12563" s="1"/>
  <c r="N143" i="12563"/>
  <c r="M143" i="12563"/>
  <c r="R618" i="12585" s="1"/>
  <c r="L143" i="12563"/>
  <c r="L145" i="12563" s="1"/>
  <c r="K143" i="12563"/>
  <c r="L618" i="12585" s="1"/>
  <c r="J143" i="12563"/>
  <c r="I618" i="12585" s="1"/>
  <c r="I143" i="12563"/>
  <c r="F618" i="12585" s="1"/>
  <c r="H143" i="12563"/>
  <c r="C618" i="12585" s="1"/>
  <c r="S97" i="12563"/>
  <c r="AJ536" i="12585" s="1"/>
  <c r="R97" i="12563"/>
  <c r="Q97" i="12563"/>
  <c r="Q99" i="12563" s="1"/>
  <c r="P97" i="12563"/>
  <c r="P99" i="12563" s="1"/>
  <c r="O97" i="12563"/>
  <c r="N97" i="12563"/>
  <c r="N99" i="12563" s="1"/>
  <c r="N103" i="12563" s="1"/>
  <c r="M97" i="12563"/>
  <c r="M99" i="12563" s="1"/>
  <c r="L97" i="12563"/>
  <c r="L99" i="12563" s="1"/>
  <c r="K97" i="12563"/>
  <c r="K99" i="12563" s="1"/>
  <c r="J97" i="12563"/>
  <c r="J99" i="12563" s="1"/>
  <c r="J103" i="12563" s="1"/>
  <c r="I97" i="12563"/>
  <c r="I99" i="12563" s="1"/>
  <c r="H97" i="12563"/>
  <c r="R91" i="12563"/>
  <c r="L91" i="12563"/>
  <c r="K91" i="12563"/>
  <c r="S72" i="12563"/>
  <c r="S89" i="12563" s="1"/>
  <c r="R72" i="12563"/>
  <c r="AG514" i="12585" s="1"/>
  <c r="Q72" i="12563"/>
  <c r="AD514" i="12585" s="1"/>
  <c r="P72" i="12563"/>
  <c r="P89" i="12563" s="1"/>
  <c r="O72" i="12563"/>
  <c r="X514" i="12585" s="1"/>
  <c r="N72" i="12563"/>
  <c r="M72" i="12563"/>
  <c r="R514" i="12585" s="1"/>
  <c r="L72" i="12563"/>
  <c r="L89" i="12563" s="1"/>
  <c r="K72" i="12563"/>
  <c r="K89" i="12563" s="1"/>
  <c r="J72" i="12563"/>
  <c r="J89" i="12563" s="1"/>
  <c r="I72" i="12563"/>
  <c r="I89" i="12563" s="1"/>
  <c r="S71" i="12563"/>
  <c r="S85" i="12563" s="1"/>
  <c r="R71" i="12563"/>
  <c r="AG498" i="12585" s="1"/>
  <c r="Q71" i="12563"/>
  <c r="P71" i="12563"/>
  <c r="AA498" i="12585" s="1"/>
  <c r="O71" i="12563"/>
  <c r="X498" i="12585" s="1"/>
  <c r="N71" i="12563"/>
  <c r="U498" i="12585" s="1"/>
  <c r="M71" i="12563"/>
  <c r="M85" i="12563" s="1"/>
  <c r="L71" i="12563"/>
  <c r="L85" i="12563" s="1"/>
  <c r="K71" i="12563"/>
  <c r="L498" i="12585" s="1"/>
  <c r="J71" i="12563"/>
  <c r="J85" i="12563" s="1"/>
  <c r="I71" i="12563"/>
  <c r="H72" i="12563"/>
  <c r="C514" i="12585" s="1"/>
  <c r="H71" i="12563"/>
  <c r="C498" i="12585" s="1"/>
  <c r="N91" i="12563"/>
  <c r="T90" i="12563"/>
  <c r="T88" i="12563"/>
  <c r="T86" i="12563"/>
  <c r="T84" i="12563"/>
  <c r="F37" i="12563"/>
  <c r="F62" i="12563"/>
  <c r="F61" i="12563"/>
  <c r="S49" i="12563"/>
  <c r="AJ476" i="12585" s="1"/>
  <c r="R49" i="12563"/>
  <c r="AG476" i="12585" s="1"/>
  <c r="Q49" i="12563"/>
  <c r="AD476" i="12585" s="1"/>
  <c r="P49" i="12563"/>
  <c r="X476" i="12585" s="1"/>
  <c r="O49" i="12563"/>
  <c r="N49" i="12563"/>
  <c r="U476" i="12585" s="1"/>
  <c r="M49" i="12563"/>
  <c r="R476" i="12585" s="1"/>
  <c r="L49" i="12563"/>
  <c r="O476" i="12585" s="1"/>
  <c r="K49" i="12563"/>
  <c r="L476" i="12585" s="1"/>
  <c r="J49" i="12563"/>
  <c r="I476" i="12585" s="1"/>
  <c r="I49" i="12563"/>
  <c r="F476" i="12585" s="1"/>
  <c r="H49" i="12563"/>
  <c r="E53" i="12563"/>
  <c r="E52" i="12563"/>
  <c r="D51" i="12563"/>
  <c r="E10" i="12563"/>
  <c r="Y370" i="12585" s="1"/>
  <c r="S12" i="12563"/>
  <c r="R12" i="12563"/>
  <c r="Q12" i="12563"/>
  <c r="P12" i="12563"/>
  <c r="P16" i="12563" s="1"/>
  <c r="O12" i="12563"/>
  <c r="O16" i="12563" s="1"/>
  <c r="N12" i="12563"/>
  <c r="M12" i="12563"/>
  <c r="L12" i="12563"/>
  <c r="K12" i="12563"/>
  <c r="K16" i="12563" s="1"/>
  <c r="J12" i="12563"/>
  <c r="I12" i="12563"/>
  <c r="H12" i="12563"/>
  <c r="O536" i="12585"/>
  <c r="R99" i="12563"/>
  <c r="R103" i="12563" s="1"/>
  <c r="AG536" i="12585"/>
  <c r="O99" i="12563"/>
  <c r="X536" i="12585"/>
  <c r="N145" i="12563"/>
  <c r="U618" i="12585"/>
  <c r="S145" i="12563"/>
  <c r="O87" i="12563"/>
  <c r="H62" i="12563"/>
  <c r="I62" i="12563"/>
  <c r="J62" i="12563"/>
  <c r="K62" i="12563"/>
  <c r="L62" i="12563"/>
  <c r="M62" i="12563"/>
  <c r="N62" i="12563"/>
  <c r="O62" i="12563"/>
  <c r="P62" i="12563"/>
  <c r="Q62" i="12563"/>
  <c r="R62" i="12563"/>
  <c r="T64" i="12563"/>
  <c r="S62" i="12563"/>
  <c r="T62" i="12563" s="1"/>
  <c r="O460" i="12585" s="1"/>
  <c r="T60" i="12563"/>
  <c r="H203" i="12561"/>
  <c r="D203" i="12561"/>
  <c r="D82" i="12561" s="1"/>
  <c r="A203" i="12561"/>
  <c r="H202" i="12561"/>
  <c r="D202" i="12561"/>
  <c r="D81" i="12561" s="1"/>
  <c r="A202" i="12561"/>
  <c r="H201" i="12561"/>
  <c r="D201" i="12561"/>
  <c r="A201" i="12561"/>
  <c r="F54" i="12583"/>
  <c r="G54" i="12583"/>
  <c r="H54" i="12583"/>
  <c r="I54" i="12583"/>
  <c r="J54" i="12583"/>
  <c r="K54" i="12583"/>
  <c r="L54" i="12583"/>
  <c r="M54" i="12583"/>
  <c r="N54" i="12583"/>
  <c r="O54" i="12583"/>
  <c r="P54" i="12583"/>
  <c r="E54" i="12583"/>
  <c r="F13" i="12583"/>
  <c r="F143" i="12583" s="1"/>
  <c r="G13" i="12583"/>
  <c r="H13" i="12583"/>
  <c r="I13" i="12583"/>
  <c r="I137" i="12583" s="1"/>
  <c r="J13" i="12583"/>
  <c r="J81" i="12583" s="1"/>
  <c r="K13" i="12583"/>
  <c r="L13" i="12583"/>
  <c r="M13" i="12583"/>
  <c r="M148" i="12583" s="1"/>
  <c r="N13" i="12583"/>
  <c r="N148" i="12583" s="1"/>
  <c r="O13" i="12583"/>
  <c r="P13" i="12583"/>
  <c r="E13" i="12583"/>
  <c r="E148" i="12583" s="1"/>
  <c r="P150" i="12583"/>
  <c r="O150" i="12583"/>
  <c r="N150" i="12583"/>
  <c r="M150" i="12583"/>
  <c r="L150" i="12583"/>
  <c r="K150" i="12583"/>
  <c r="J150" i="12583"/>
  <c r="I150" i="12583"/>
  <c r="H150" i="12583"/>
  <c r="G150" i="12583"/>
  <c r="F150" i="12583"/>
  <c r="E150" i="12583"/>
  <c r="B150" i="12583"/>
  <c r="Q149" i="12583"/>
  <c r="B149" i="12583"/>
  <c r="P148" i="12583"/>
  <c r="O148" i="12583"/>
  <c r="L148" i="12583"/>
  <c r="K148" i="12583"/>
  <c r="H148" i="12583"/>
  <c r="G148" i="12583"/>
  <c r="F148" i="12583"/>
  <c r="P145" i="12583"/>
  <c r="O145" i="12583"/>
  <c r="N145" i="12583"/>
  <c r="M145" i="12583"/>
  <c r="L145" i="12583"/>
  <c r="K145" i="12583"/>
  <c r="J145" i="12583"/>
  <c r="Q145" i="12583" s="1"/>
  <c r="I145" i="12583"/>
  <c r="H145" i="12583"/>
  <c r="G145" i="12583"/>
  <c r="F145" i="12583"/>
  <c r="E145" i="12583"/>
  <c r="B145" i="12583"/>
  <c r="Q144" i="12583"/>
  <c r="B144" i="12583"/>
  <c r="P143" i="12583"/>
  <c r="O143" i="12583"/>
  <c r="M143" i="12583"/>
  <c r="L143" i="12583"/>
  <c r="K143" i="12583"/>
  <c r="H143" i="12583"/>
  <c r="G143" i="12583"/>
  <c r="P139" i="12583"/>
  <c r="O139" i="12583"/>
  <c r="N139" i="12583"/>
  <c r="M139" i="12583"/>
  <c r="L139" i="12583"/>
  <c r="K139" i="12583"/>
  <c r="J139" i="12583"/>
  <c r="I139" i="12583"/>
  <c r="H139" i="12583"/>
  <c r="G139" i="12583"/>
  <c r="F139" i="12583"/>
  <c r="E139" i="12583"/>
  <c r="B139" i="12583"/>
  <c r="Q138" i="12583"/>
  <c r="B138" i="12583"/>
  <c r="P137" i="12583"/>
  <c r="O137" i="12583"/>
  <c r="N137" i="12583"/>
  <c r="L137" i="12583"/>
  <c r="K137" i="12583"/>
  <c r="H137" i="12583"/>
  <c r="G137" i="12583"/>
  <c r="F137" i="12583"/>
  <c r="Q132" i="12583"/>
  <c r="Q131" i="12583"/>
  <c r="Q130" i="12583"/>
  <c r="D130" i="12583"/>
  <c r="Q129" i="12583"/>
  <c r="Q128" i="12583"/>
  <c r="D128" i="12583"/>
  <c r="Q127" i="12583"/>
  <c r="Q126" i="12583"/>
  <c r="D126" i="12583"/>
  <c r="Q125" i="12583"/>
  <c r="Q124" i="12583"/>
  <c r="G138" i="12577" s="1"/>
  <c r="I138" i="12577" s="1"/>
  <c r="J138" i="12577" s="1"/>
  <c r="D124" i="12583"/>
  <c r="Q123" i="12583"/>
  <c r="Q122" i="12583"/>
  <c r="D122" i="12583"/>
  <c r="Q121" i="12583"/>
  <c r="D121" i="12583"/>
  <c r="Q120" i="12583"/>
  <c r="Q119" i="12583"/>
  <c r="D119" i="12583"/>
  <c r="Q118" i="12583"/>
  <c r="Q117" i="12583"/>
  <c r="D117" i="12583"/>
  <c r="Q116" i="12583"/>
  <c r="Q115" i="12583"/>
  <c r="G137" i="12577" s="1"/>
  <c r="I137" i="12577" s="1"/>
  <c r="D115" i="12583"/>
  <c r="Q114" i="12583"/>
  <c r="Q113" i="12583"/>
  <c r="I147" i="12561" s="1"/>
  <c r="D113" i="12583"/>
  <c r="Q112" i="12583"/>
  <c r="H147" i="12561" s="1"/>
  <c r="D112" i="12583"/>
  <c r="Q111" i="12583"/>
  <c r="Q110" i="12583"/>
  <c r="G147" i="12561"/>
  <c r="D110" i="12583"/>
  <c r="Q109" i="12583"/>
  <c r="Q108" i="12583"/>
  <c r="F147" i="12561" s="1"/>
  <c r="D108" i="12583"/>
  <c r="Q107" i="12583"/>
  <c r="Q106" i="12583"/>
  <c r="G136" i="12577"/>
  <c r="I136" i="12577" s="1"/>
  <c r="J136" i="12577" s="1"/>
  <c r="D106" i="12583"/>
  <c r="Q105" i="12583"/>
  <c r="Q104" i="12583"/>
  <c r="I146" i="12561" s="1"/>
  <c r="D104" i="12583"/>
  <c r="Q103" i="12583"/>
  <c r="H146" i="12561"/>
  <c r="D103" i="12583"/>
  <c r="Q102" i="12583"/>
  <c r="Q101" i="12583"/>
  <c r="G146" i="12561" s="1"/>
  <c r="D101" i="12583"/>
  <c r="Q100" i="12583"/>
  <c r="Q99" i="12583"/>
  <c r="F146" i="12561"/>
  <c r="D99" i="12583"/>
  <c r="Q98" i="12583"/>
  <c r="Q97" i="12583"/>
  <c r="G135" i="12577" s="1"/>
  <c r="I135" i="12577" s="1"/>
  <c r="J135" i="12577" s="1"/>
  <c r="D97" i="12583"/>
  <c r="Q96" i="12583"/>
  <c r="Q95" i="12583"/>
  <c r="I145" i="12561"/>
  <c r="D95" i="12583"/>
  <c r="Q94" i="12583"/>
  <c r="H145" i="12561"/>
  <c r="D94" i="12583"/>
  <c r="Q93" i="12583"/>
  <c r="Q92" i="12583"/>
  <c r="G145" i="12561" s="1"/>
  <c r="G156" i="12561" s="1"/>
  <c r="D92" i="12583"/>
  <c r="Q91" i="12583"/>
  <c r="Q90" i="12583"/>
  <c r="F145" i="12561"/>
  <c r="D90" i="12583"/>
  <c r="Q89" i="12583"/>
  <c r="D88" i="12583"/>
  <c r="P87" i="12583"/>
  <c r="O87" i="12583"/>
  <c r="N87" i="12583"/>
  <c r="M87" i="12583"/>
  <c r="L87" i="12583"/>
  <c r="K87" i="12583"/>
  <c r="H87" i="12583"/>
  <c r="G87" i="12583"/>
  <c r="F87" i="12583"/>
  <c r="Q85" i="12583"/>
  <c r="Q84" i="12583"/>
  <c r="H140" i="12561" s="1"/>
  <c r="J140" i="12561" s="1"/>
  <c r="K140" i="12561" s="1"/>
  <c r="D84" i="12583"/>
  <c r="Q83" i="12583"/>
  <c r="Q82" i="12583"/>
  <c r="G129" i="12577"/>
  <c r="G133" i="12577" s="1"/>
  <c r="J57" i="12577" s="1"/>
  <c r="I58" i="12561" s="1"/>
  <c r="D82" i="12583"/>
  <c r="P81" i="12583"/>
  <c r="O81" i="12583"/>
  <c r="N81" i="12583"/>
  <c r="M81" i="12583"/>
  <c r="L81" i="12583"/>
  <c r="K81" i="12583"/>
  <c r="H81" i="12583"/>
  <c r="G81" i="12583"/>
  <c r="F81" i="12583"/>
  <c r="Q77" i="12583"/>
  <c r="Q76" i="12583"/>
  <c r="Q75" i="12583"/>
  <c r="Q74" i="12583"/>
  <c r="Q73" i="12583"/>
  <c r="Q72" i="12583"/>
  <c r="Q71" i="12583"/>
  <c r="Q70" i="12583"/>
  <c r="Q65" i="12583"/>
  <c r="R65" i="12583" s="1"/>
  <c r="Q64" i="12583"/>
  <c r="G188" i="12561" s="1"/>
  <c r="G194" i="12561" s="1"/>
  <c r="J76" i="12561" s="1"/>
  <c r="Q63" i="12583"/>
  <c r="Q62" i="12583"/>
  <c r="G175" i="12577"/>
  <c r="P61" i="12583"/>
  <c r="O61" i="12583"/>
  <c r="N61" i="12583"/>
  <c r="M61" i="12583"/>
  <c r="L61" i="12583"/>
  <c r="K61" i="12583"/>
  <c r="H61" i="12583"/>
  <c r="G61" i="12583"/>
  <c r="F61" i="12583"/>
  <c r="E61" i="12583"/>
  <c r="Q58" i="12583"/>
  <c r="Q57" i="12583"/>
  <c r="Q56" i="12583"/>
  <c r="Q55" i="12583"/>
  <c r="Q51" i="12583"/>
  <c r="U50" i="12583"/>
  <c r="S50" i="12583"/>
  <c r="Q50" i="12583"/>
  <c r="G97" i="12561" s="1"/>
  <c r="H97" i="12561" s="1"/>
  <c r="Q49" i="12583"/>
  <c r="U48" i="12583"/>
  <c r="S48" i="12583"/>
  <c r="Q48" i="12583"/>
  <c r="Q47" i="12583"/>
  <c r="U46" i="12583"/>
  <c r="S46" i="12583"/>
  <c r="Q46" i="12583"/>
  <c r="Q45" i="12583"/>
  <c r="U44" i="12583"/>
  <c r="S44" i="12583"/>
  <c r="Q44" i="12583"/>
  <c r="G89" i="12577" s="1"/>
  <c r="H89" i="12577" s="1"/>
  <c r="J39" i="12577" s="1"/>
  <c r="I41" i="12561" s="1"/>
  <c r="Q43" i="12583"/>
  <c r="U42" i="12583"/>
  <c r="S42" i="12583"/>
  <c r="Q42" i="12583"/>
  <c r="Q41" i="12583"/>
  <c r="U40" i="12583"/>
  <c r="S40" i="12583"/>
  <c r="Q40" i="12583"/>
  <c r="G94" i="12577" s="1"/>
  <c r="H94" i="12577" s="1"/>
  <c r="J44" i="12577" s="1"/>
  <c r="I46" i="12561" s="1"/>
  <c r="Q39" i="12583"/>
  <c r="R39" i="12583" s="1"/>
  <c r="U38" i="12583"/>
  <c r="S38" i="12583"/>
  <c r="Q38" i="12583"/>
  <c r="G102" i="12561" s="1"/>
  <c r="H102" i="12561" s="1"/>
  <c r="J45" i="12561" s="1"/>
  <c r="Q37" i="12583"/>
  <c r="U36" i="12583"/>
  <c r="S36" i="12583"/>
  <c r="Q36" i="12583"/>
  <c r="Q35" i="12583"/>
  <c r="U34" i="12583"/>
  <c r="S34" i="12583"/>
  <c r="Q34" i="12583"/>
  <c r="Q33" i="12583"/>
  <c r="U32" i="12583"/>
  <c r="S32" i="12583"/>
  <c r="Q32" i="12583"/>
  <c r="U30" i="12583"/>
  <c r="S30" i="12583"/>
  <c r="U27" i="12583"/>
  <c r="S27" i="12583"/>
  <c r="Q25" i="12583"/>
  <c r="U24" i="12583"/>
  <c r="S24" i="12583"/>
  <c r="Q24" i="12583"/>
  <c r="G99" i="12561" s="1"/>
  <c r="H99" i="12561" s="1"/>
  <c r="J42" i="12561" s="1"/>
  <c r="Q23" i="12583"/>
  <c r="U22" i="12583"/>
  <c r="S22" i="12583"/>
  <c r="Q22" i="12583"/>
  <c r="Q17" i="12583"/>
  <c r="U16" i="12583"/>
  <c r="S16" i="12583"/>
  <c r="Q16" i="12583"/>
  <c r="G95" i="12561"/>
  <c r="L95" i="12561" s="1"/>
  <c r="Q15" i="12583"/>
  <c r="R15" i="12583" s="1"/>
  <c r="U14" i="12583"/>
  <c r="K400" i="12585" s="1"/>
  <c r="S14" i="12583"/>
  <c r="Q14" i="12583"/>
  <c r="I37" i="12561" s="1"/>
  <c r="T14" i="12583"/>
  <c r="O400" i="12585" s="1"/>
  <c r="Q10" i="12583"/>
  <c r="Q9" i="12583"/>
  <c r="E8" i="12583"/>
  <c r="F8" i="12583" s="1"/>
  <c r="G8" i="12583"/>
  <c r="H8" i="12583" s="1"/>
  <c r="I8" i="12583" s="1"/>
  <c r="J8" i="12583" s="1"/>
  <c r="K8" i="12583" s="1"/>
  <c r="L8" i="12583" s="1"/>
  <c r="M8" i="12583" s="1"/>
  <c r="N8" i="12583" s="1"/>
  <c r="O8" i="12583" s="1"/>
  <c r="P8" i="12583" s="1"/>
  <c r="E6" i="12583"/>
  <c r="F6" i="12583" s="1"/>
  <c r="G6" i="12583" s="1"/>
  <c r="H6" i="12583" s="1"/>
  <c r="I6" i="12583" s="1"/>
  <c r="J6" i="12583" s="1"/>
  <c r="K6" i="12583" s="1"/>
  <c r="L6" i="12583" s="1"/>
  <c r="M6" i="12583" s="1"/>
  <c r="N6" i="12583" s="1"/>
  <c r="O6" i="12583" s="1"/>
  <c r="P6" i="12583" s="1"/>
  <c r="Q5" i="12583"/>
  <c r="G86" i="12577"/>
  <c r="G91" i="12577"/>
  <c r="H91" i="12577" s="1"/>
  <c r="R34" i="12583"/>
  <c r="G100" i="12561"/>
  <c r="L100" i="12561" s="1"/>
  <c r="G103" i="12561"/>
  <c r="H103" i="12561" s="1"/>
  <c r="J46" i="12561" s="1"/>
  <c r="G88" i="12577"/>
  <c r="H88" i="12577" s="1"/>
  <c r="R63" i="12583"/>
  <c r="R85" i="12583"/>
  <c r="R93" i="12583"/>
  <c r="R83" i="12583"/>
  <c r="R18" i="12583"/>
  <c r="T18" i="12583"/>
  <c r="R17" i="12583"/>
  <c r="R25" i="12583"/>
  <c r="R33" i="12583"/>
  <c r="R35" i="12583"/>
  <c r="R41" i="12583"/>
  <c r="R43" i="12583"/>
  <c r="R45" i="12583"/>
  <c r="R49" i="12583"/>
  <c r="R42" i="12583"/>
  <c r="F203" i="12561"/>
  <c r="F190" i="12577"/>
  <c r="I190" i="12577" s="1"/>
  <c r="J73" i="12577" s="1"/>
  <c r="I82" i="12561" s="1"/>
  <c r="J201" i="12561"/>
  <c r="F201" i="12561"/>
  <c r="F188" i="12577"/>
  <c r="R38" i="12583"/>
  <c r="R16" i="12583"/>
  <c r="R24" i="12583"/>
  <c r="R48" i="12583"/>
  <c r="T16" i="12583"/>
  <c r="X400" i="12585" s="1"/>
  <c r="R32" i="12583"/>
  <c r="Q88" i="12583"/>
  <c r="G134" i="12577"/>
  <c r="R44" i="12583"/>
  <c r="T38" i="12583"/>
  <c r="R14" i="12583"/>
  <c r="R40" i="12583"/>
  <c r="T46" i="12583"/>
  <c r="G211" i="12577"/>
  <c r="H211" i="12577" s="1"/>
  <c r="G205" i="12577"/>
  <c r="G201" i="12577"/>
  <c r="H180" i="12577"/>
  <c r="H179" i="12577"/>
  <c r="H178" i="12577"/>
  <c r="H177" i="12577"/>
  <c r="H175" i="12577"/>
  <c r="G168" i="12577"/>
  <c r="H168" i="12577" s="1"/>
  <c r="H167" i="12577"/>
  <c r="H166" i="12577"/>
  <c r="H165" i="12577"/>
  <c r="H164" i="12577"/>
  <c r="H163" i="12577"/>
  <c r="H145" i="12577"/>
  <c r="J63" i="12577" s="1"/>
  <c r="I64" i="12561" s="1"/>
  <c r="F145" i="12577"/>
  <c r="J61" i="12577" s="1"/>
  <c r="I144" i="12577"/>
  <c r="J144" i="12577" s="1"/>
  <c r="I143" i="12577"/>
  <c r="J143" i="12577" s="1"/>
  <c r="I142" i="12577"/>
  <c r="J142" i="12577"/>
  <c r="I141" i="12577"/>
  <c r="J141" i="12577"/>
  <c r="I140" i="12577"/>
  <c r="J140" i="12577" s="1"/>
  <c r="I139" i="12577"/>
  <c r="J139" i="12577" s="1"/>
  <c r="H133" i="12577"/>
  <c r="J58" i="12577" s="1"/>
  <c r="I59" i="12561" s="1"/>
  <c r="F133" i="12577"/>
  <c r="J56" i="12577" s="1"/>
  <c r="I57" i="12561" s="1"/>
  <c r="I132" i="12577"/>
  <c r="J132" i="12577" s="1"/>
  <c r="I131" i="12577"/>
  <c r="J131" i="12577" s="1"/>
  <c r="I130" i="12577"/>
  <c r="J130" i="12577" s="1"/>
  <c r="I128" i="12577"/>
  <c r="J128" i="12577" s="1"/>
  <c r="I127" i="12577"/>
  <c r="J127" i="12577" s="1"/>
  <c r="I126" i="12577"/>
  <c r="J126" i="12577" s="1"/>
  <c r="I125" i="12577"/>
  <c r="J125" i="12577" s="1"/>
  <c r="I124" i="12577"/>
  <c r="J124" i="12577" s="1"/>
  <c r="D73" i="12577"/>
  <c r="D72" i="12577"/>
  <c r="D71" i="12577"/>
  <c r="J69" i="12577"/>
  <c r="I78" i="12561" s="1"/>
  <c r="J68" i="12577"/>
  <c r="I77" i="12561" s="1"/>
  <c r="I64" i="12577"/>
  <c r="H64" i="12577"/>
  <c r="I59" i="12577"/>
  <c r="H59" i="12577"/>
  <c r="G55" i="12577"/>
  <c r="G56" i="12577" s="1"/>
  <c r="G57" i="12577" s="1"/>
  <c r="G58" i="12577" s="1"/>
  <c r="G60" i="12577" s="1"/>
  <c r="G61" i="12577" s="1"/>
  <c r="G62" i="12577" s="1"/>
  <c r="G63" i="12577" s="1"/>
  <c r="E44" i="12577"/>
  <c r="E43" i="12577"/>
  <c r="E42" i="12577"/>
  <c r="E41" i="12577"/>
  <c r="E40" i="12577"/>
  <c r="E39" i="12577"/>
  <c r="E38" i="12577"/>
  <c r="H111" i="12563"/>
  <c r="I111" i="12563" s="1"/>
  <c r="J111" i="12563" s="1"/>
  <c r="K111" i="12563" s="1"/>
  <c r="L111" i="12563" s="1"/>
  <c r="M111" i="12563" s="1"/>
  <c r="N111" i="12563" s="1"/>
  <c r="O111" i="12563" s="1"/>
  <c r="P111" i="12563" s="1"/>
  <c r="Q111" i="12563" s="1"/>
  <c r="R111" i="12563" s="1"/>
  <c r="S111" i="12563" s="1"/>
  <c r="D107" i="12563" s="1"/>
  <c r="H115" i="12563"/>
  <c r="I115" i="12563" s="1"/>
  <c r="H157" i="12563"/>
  <c r="I157" i="12563" s="1"/>
  <c r="J157" i="12563" s="1"/>
  <c r="K157" i="12563" s="1"/>
  <c r="L157" i="12563" s="1"/>
  <c r="M157" i="12563" s="1"/>
  <c r="N157" i="12563" s="1"/>
  <c r="O157" i="12563" s="1"/>
  <c r="P157" i="12563" s="1"/>
  <c r="Q157" i="12563" s="1"/>
  <c r="R157" i="12563" s="1"/>
  <c r="S157" i="12563" s="1"/>
  <c r="H159" i="12563"/>
  <c r="H161" i="12563"/>
  <c r="I161" i="12563" s="1"/>
  <c r="J161" i="12563" s="1"/>
  <c r="H176" i="12563"/>
  <c r="I176" i="12563"/>
  <c r="J162" i="12563"/>
  <c r="J176" i="12563"/>
  <c r="K176" i="12563"/>
  <c r="L116" i="12563"/>
  <c r="L162" i="12563"/>
  <c r="L176" i="12563"/>
  <c r="M176" i="12563"/>
  <c r="E46" i="12561"/>
  <c r="F144" i="12561"/>
  <c r="J57" i="12561" s="1"/>
  <c r="H180" i="12561"/>
  <c r="H179" i="12561"/>
  <c r="H178" i="12561"/>
  <c r="H177" i="12561"/>
  <c r="H176" i="12561"/>
  <c r="G224" i="12561"/>
  <c r="G218" i="12561"/>
  <c r="G214" i="12561"/>
  <c r="G181" i="12561"/>
  <c r="H181" i="12561" s="1"/>
  <c r="I171" i="12561"/>
  <c r="J155" i="12561"/>
  <c r="K155" i="12561" s="1"/>
  <c r="J154" i="12561"/>
  <c r="K154" i="12561" s="1"/>
  <c r="J153" i="12561"/>
  <c r="K153" i="12561" s="1"/>
  <c r="J152" i="12561"/>
  <c r="K152" i="12561" s="1"/>
  <c r="J151" i="12561"/>
  <c r="K151" i="12561" s="1"/>
  <c r="J150" i="12561"/>
  <c r="K150" i="12561" s="1"/>
  <c r="J149" i="12561"/>
  <c r="K149" i="12561" s="1"/>
  <c r="J148" i="12561"/>
  <c r="K148" i="12561" s="1"/>
  <c r="I144" i="12561"/>
  <c r="J143" i="12561"/>
  <c r="K143" i="12561" s="1"/>
  <c r="J142" i="12561"/>
  <c r="K142" i="12561" s="1"/>
  <c r="J141" i="12561"/>
  <c r="K141" i="12561" s="1"/>
  <c r="J139" i="12561"/>
  <c r="K139" i="12561" s="1"/>
  <c r="J138" i="12561"/>
  <c r="K138" i="12561" s="1"/>
  <c r="J137" i="12561"/>
  <c r="K137" i="12561" s="1"/>
  <c r="J136" i="12561"/>
  <c r="K136" i="12561" s="1"/>
  <c r="D80" i="12561"/>
  <c r="J78" i="12561"/>
  <c r="J77" i="12561"/>
  <c r="H65" i="12561"/>
  <c r="H60" i="12561"/>
  <c r="E45" i="12561"/>
  <c r="E44" i="12561"/>
  <c r="E43" i="12561"/>
  <c r="E42" i="12561"/>
  <c r="E41" i="12561"/>
  <c r="E40" i="12561"/>
  <c r="L3" i="12561"/>
  <c r="A5" i="12572"/>
  <c r="A5" i="12571"/>
  <c r="B3" i="12563"/>
  <c r="B132" i="12563" s="1"/>
  <c r="B135" i="12563" s="1"/>
  <c r="B136" i="12563" s="1"/>
  <c r="D15" i="12563"/>
  <c r="E16" i="12563"/>
  <c r="E17" i="12563"/>
  <c r="U67" i="12563"/>
  <c r="U92" i="12563" s="1"/>
  <c r="U105" i="12563" s="1"/>
  <c r="U151" i="12563" s="1"/>
  <c r="U70" i="12563"/>
  <c r="U95" i="12563" s="1"/>
  <c r="U75" i="12563"/>
  <c r="U98" i="12563" s="1"/>
  <c r="D79" i="12563"/>
  <c r="E80" i="12563"/>
  <c r="D98" i="12563"/>
  <c r="E99" i="12563"/>
  <c r="T110" i="12563"/>
  <c r="D111" i="12563"/>
  <c r="E112" i="12563"/>
  <c r="N116" i="12563"/>
  <c r="T114" i="12563"/>
  <c r="D144" i="12563"/>
  <c r="E145" i="12563"/>
  <c r="D153" i="12563"/>
  <c r="D160" i="12563" s="1"/>
  <c r="T156" i="12563"/>
  <c r="D157" i="12563"/>
  <c r="E158" i="12563"/>
  <c r="O162" i="12563"/>
  <c r="P162" i="12563"/>
  <c r="Q162" i="12563"/>
  <c r="R162" i="12563"/>
  <c r="S162" i="12563"/>
  <c r="T160" i="12563"/>
  <c r="X421" i="12585" s="1"/>
  <c r="N176" i="12563"/>
  <c r="O176" i="12563"/>
  <c r="P176" i="12563"/>
  <c r="Q176" i="12563"/>
  <c r="R176" i="12563"/>
  <c r="S176" i="12563"/>
  <c r="H3" i="12561"/>
  <c r="K3" i="12561" s="1"/>
  <c r="I3" i="12561"/>
  <c r="H3" i="12577"/>
  <c r="G6" i="12577" s="1"/>
  <c r="I3" i="12577"/>
  <c r="L3" i="12577"/>
  <c r="U3" i="12576"/>
  <c r="AC3" i="12576" s="1"/>
  <c r="H162" i="12563"/>
  <c r="R89" i="12583"/>
  <c r="T176" i="12563"/>
  <c r="J190" i="12577"/>
  <c r="J203" i="12561"/>
  <c r="I134" i="12577"/>
  <c r="J134" i="12577" s="1"/>
  <c r="H6" i="12561"/>
  <c r="H31" i="12561"/>
  <c r="J37" i="12561"/>
  <c r="Q161" i="12563"/>
  <c r="R161" i="12563"/>
  <c r="S161" i="12563"/>
  <c r="H144" i="12561"/>
  <c r="J58" i="12561" s="1"/>
  <c r="Q163" i="12563"/>
  <c r="R163" i="12563"/>
  <c r="S163" i="12563"/>
  <c r="G160" i="12561"/>
  <c r="J68" i="12561" s="1"/>
  <c r="G159" i="12561"/>
  <c r="J67" i="12561" s="1"/>
  <c r="F157" i="12561" l="1"/>
  <c r="G157" i="12561"/>
  <c r="BL16" i="12583"/>
  <c r="J36" i="12577"/>
  <c r="H86" i="12577"/>
  <c r="J33" i="12577" s="1"/>
  <c r="O420" i="12585"/>
  <c r="J31" i="12561"/>
  <c r="F6" i="12561"/>
  <c r="I31" i="12561"/>
  <c r="W23" i="12585"/>
  <c r="M24" i="12585"/>
  <c r="W24" i="12585" s="1"/>
  <c r="T48" i="12583"/>
  <c r="L97" i="12561"/>
  <c r="L99" i="12561"/>
  <c r="H100" i="12561"/>
  <c r="J43" i="12561" s="1"/>
  <c r="H34" i="12561"/>
  <c r="L102" i="12561"/>
  <c r="K24" i="12563"/>
  <c r="M89" i="12563"/>
  <c r="N22" i="12563"/>
  <c r="N40" i="12563" s="1"/>
  <c r="C455" i="12585"/>
  <c r="H21" i="12563"/>
  <c r="I21" i="12563" s="1"/>
  <c r="J21" i="12563" s="1"/>
  <c r="K21" i="12563" s="1"/>
  <c r="L21" i="12563" s="1"/>
  <c r="M21" i="12563" s="1"/>
  <c r="N21" i="12563" s="1"/>
  <c r="O21" i="12563" s="1"/>
  <c r="P21" i="12563" s="1"/>
  <c r="Q21" i="12563" s="1"/>
  <c r="R21" i="12563" s="1"/>
  <c r="S21" i="12563" s="1"/>
  <c r="O22" i="12563"/>
  <c r="O40" i="12563" s="1"/>
  <c r="O24" i="12563"/>
  <c r="S22" i="12563"/>
  <c r="S24" i="12563"/>
  <c r="S87" i="12563"/>
  <c r="K103" i="12563"/>
  <c r="O149" i="12563"/>
  <c r="I22" i="12563"/>
  <c r="I40" i="12563" s="1"/>
  <c r="AA455" i="12585"/>
  <c r="P24" i="12563"/>
  <c r="J22" i="12563"/>
  <c r="P85" i="12563"/>
  <c r="L455" i="12585"/>
  <c r="R22" i="12563"/>
  <c r="R40" i="12563" s="1"/>
  <c r="R42" i="12563" s="1"/>
  <c r="O455" i="12585"/>
  <c r="L24" i="12563"/>
  <c r="M22" i="12563"/>
  <c r="M24" i="12563"/>
  <c r="O454" i="12585"/>
  <c r="L16" i="12563"/>
  <c r="J91" i="12563"/>
  <c r="C476" i="12585"/>
  <c r="R454" i="12585"/>
  <c r="M16" i="12563"/>
  <c r="O89" i="12563"/>
  <c r="C454" i="12585"/>
  <c r="H16" i="12563"/>
  <c r="H17" i="12563" s="1"/>
  <c r="H13" i="12563"/>
  <c r="I13" i="12563" s="1"/>
  <c r="J13" i="12563" s="1"/>
  <c r="K13" i="12563" s="1"/>
  <c r="L13" i="12563" s="1"/>
  <c r="M13" i="12563" s="1"/>
  <c r="N13" i="12563" s="1"/>
  <c r="O13" i="12563" s="1"/>
  <c r="P13" i="12563" s="1"/>
  <c r="Q13" i="12563" s="1"/>
  <c r="R13" i="12563" s="1"/>
  <c r="S13" i="12563" s="1"/>
  <c r="F454" i="12585"/>
  <c r="I16" i="12563"/>
  <c r="I24" i="12563" s="1"/>
  <c r="AA454" i="12585"/>
  <c r="Q16" i="12563"/>
  <c r="Q24" i="12563" s="1"/>
  <c r="U454" i="12585"/>
  <c r="N16" i="12563"/>
  <c r="N24" i="12563" s="1"/>
  <c r="I454" i="12585"/>
  <c r="J16" i="12563"/>
  <c r="J24" i="12563" s="1"/>
  <c r="AG454" i="12585"/>
  <c r="R16" i="12563"/>
  <c r="R24" i="12563" s="1"/>
  <c r="AJ454" i="12585"/>
  <c r="S16" i="12563"/>
  <c r="S99" i="12563"/>
  <c r="S103" i="12563" s="1"/>
  <c r="J95" i="12561"/>
  <c r="J96" i="12561" s="1"/>
  <c r="H96" i="12561" s="1"/>
  <c r="J36" i="12561" s="1"/>
  <c r="P14" i="12563"/>
  <c r="L536" i="12585"/>
  <c r="Q14" i="12563"/>
  <c r="Q36" i="12563" s="1"/>
  <c r="Q38" i="12563" s="1"/>
  <c r="L14" i="12563"/>
  <c r="L36" i="12563" s="1"/>
  <c r="L38" i="12563" s="1"/>
  <c r="J14" i="12563"/>
  <c r="J36" i="12563" s="1"/>
  <c r="J38" i="12563" s="1"/>
  <c r="Q89" i="12563"/>
  <c r="S14" i="12563"/>
  <c r="S36" i="12563" s="1"/>
  <c r="S38" i="12563" s="1"/>
  <c r="B12" i="12563"/>
  <c r="B96" i="12563" s="1"/>
  <c r="B109" i="12563" s="1"/>
  <c r="R14" i="12563"/>
  <c r="R36" i="12563" s="1"/>
  <c r="R38" i="12563" s="1"/>
  <c r="X618" i="12585"/>
  <c r="O514" i="12585"/>
  <c r="R536" i="12585"/>
  <c r="P103" i="12563"/>
  <c r="H113" i="12563"/>
  <c r="H117" i="12563" s="1"/>
  <c r="I14" i="12563"/>
  <c r="S149" i="12563"/>
  <c r="T161" i="12563"/>
  <c r="I87" i="12563"/>
  <c r="L149" i="12563"/>
  <c r="H102" i="12563"/>
  <c r="B515" i="12585"/>
  <c r="O85" i="12563"/>
  <c r="AA476" i="12585"/>
  <c r="I498" i="12585"/>
  <c r="Q87" i="12563"/>
  <c r="H85" i="12563"/>
  <c r="R18" i="12563"/>
  <c r="B455" i="12585"/>
  <c r="H89" i="12563"/>
  <c r="AD454" i="12585"/>
  <c r="M145" i="12563"/>
  <c r="R89" i="12563"/>
  <c r="L103" i="12563"/>
  <c r="H148" i="12563"/>
  <c r="I148" i="12563" s="1"/>
  <c r="J148" i="12563" s="1"/>
  <c r="AD536" i="12585"/>
  <c r="P149" i="12563"/>
  <c r="P91" i="12563"/>
  <c r="I536" i="12585"/>
  <c r="T123" i="12563"/>
  <c r="T126" i="12563" s="1"/>
  <c r="X414" i="12585" s="1"/>
  <c r="AB414" i="12585" s="1"/>
  <c r="O540" i="12585" s="1"/>
  <c r="I159" i="12563"/>
  <c r="I163" i="12563" s="1"/>
  <c r="I91" i="12563"/>
  <c r="B49" i="12563"/>
  <c r="B55" i="12563" s="1"/>
  <c r="B56" i="12563" s="1"/>
  <c r="B477" i="12585"/>
  <c r="T115" i="12563"/>
  <c r="K85" i="12563"/>
  <c r="B499" i="12585"/>
  <c r="R85" i="12563"/>
  <c r="O618" i="12585"/>
  <c r="F536" i="12585"/>
  <c r="H87" i="12563"/>
  <c r="B619" i="12585"/>
  <c r="B559" i="12585"/>
  <c r="H14" i="12563"/>
  <c r="H18" i="12563" s="1"/>
  <c r="H19" i="12563" s="1"/>
  <c r="AA514" i="12585"/>
  <c r="K87" i="12563"/>
  <c r="AG499" i="12585"/>
  <c r="B537" i="12585"/>
  <c r="P87" i="12563"/>
  <c r="U108" i="12563"/>
  <c r="U141" i="12563"/>
  <c r="N14" i="12563"/>
  <c r="N36" i="12563" s="1"/>
  <c r="N38" i="12563" s="1"/>
  <c r="AJ498" i="12585"/>
  <c r="I499" i="12585"/>
  <c r="K22" i="12563"/>
  <c r="X394" i="12585"/>
  <c r="T158" i="12563"/>
  <c r="C477" i="12585"/>
  <c r="D161" i="12563"/>
  <c r="O421" i="12585"/>
  <c r="AC421" i="12585" s="1"/>
  <c r="AG455" i="12585"/>
  <c r="I145" i="12563"/>
  <c r="I149" i="12563" s="1"/>
  <c r="AB416" i="12585"/>
  <c r="J115" i="12563"/>
  <c r="U144" i="12563"/>
  <c r="U111" i="12563"/>
  <c r="U157" i="12563" s="1"/>
  <c r="K161" i="12563"/>
  <c r="D114" i="12563"/>
  <c r="O411" i="12585"/>
  <c r="T411" i="12585" s="1"/>
  <c r="D115" i="12563"/>
  <c r="H73" i="12563"/>
  <c r="I73" i="12563" s="1"/>
  <c r="J73" i="12563" s="1"/>
  <c r="K73" i="12563" s="1"/>
  <c r="L73" i="12563" s="1"/>
  <c r="M73" i="12563" s="1"/>
  <c r="N73" i="12563" s="1"/>
  <c r="O73" i="12563" s="1"/>
  <c r="P73" i="12563" s="1"/>
  <c r="Q73" i="12563" s="1"/>
  <c r="R73" i="12563" s="1"/>
  <c r="S73" i="12563" s="1"/>
  <c r="AD618" i="12585"/>
  <c r="F514" i="12585"/>
  <c r="K145" i="12563"/>
  <c r="K149" i="12563" s="1"/>
  <c r="O498" i="12585"/>
  <c r="AJ455" i="12585"/>
  <c r="H163" i="12563"/>
  <c r="U138" i="12563"/>
  <c r="M87" i="12563"/>
  <c r="T112" i="12563"/>
  <c r="L514" i="12585"/>
  <c r="O91" i="12563"/>
  <c r="M14" i="12563"/>
  <c r="H91" i="12563"/>
  <c r="N85" i="12563"/>
  <c r="AA536" i="12585"/>
  <c r="AJ514" i="12585"/>
  <c r="F455" i="12585"/>
  <c r="X455" i="12585"/>
  <c r="N149" i="12563"/>
  <c r="R557" i="12585"/>
  <c r="Y359" i="12585"/>
  <c r="T359" i="12585" s="1"/>
  <c r="O359" i="12585" s="1"/>
  <c r="O535" i="12585"/>
  <c r="O557" i="12585"/>
  <c r="X535" i="12585"/>
  <c r="X617" i="12585"/>
  <c r="X475" i="12585"/>
  <c r="X497" i="12585"/>
  <c r="X513" i="12585"/>
  <c r="X557" i="12585"/>
  <c r="U475" i="12585"/>
  <c r="U497" i="12585"/>
  <c r="U557" i="12585"/>
  <c r="U513" i="12585"/>
  <c r="U535" i="12585"/>
  <c r="U617" i="12585"/>
  <c r="Q149" i="12563"/>
  <c r="T50" i="12583"/>
  <c r="E81" i="12583"/>
  <c r="I143" i="12583"/>
  <c r="I514" i="12585"/>
  <c r="U536" i="12585"/>
  <c r="S91" i="12563"/>
  <c r="AH61" i="12583"/>
  <c r="AN37" i="12583"/>
  <c r="AF81" i="12583"/>
  <c r="R20" i="12583"/>
  <c r="O103" i="12563"/>
  <c r="D71" i="12563"/>
  <c r="H144" i="12563"/>
  <c r="I144" i="12563" s="1"/>
  <c r="J144" i="12563" s="1"/>
  <c r="K144" i="12563" s="1"/>
  <c r="L144" i="12563" s="1"/>
  <c r="M144" i="12563" s="1"/>
  <c r="N144" i="12563" s="1"/>
  <c r="O144" i="12563" s="1"/>
  <c r="P144" i="12563" s="1"/>
  <c r="Q144" i="12563" s="1"/>
  <c r="R144" i="12563" s="1"/>
  <c r="S144" i="12563" s="1"/>
  <c r="I203" i="12561"/>
  <c r="J82" i="12561" s="1"/>
  <c r="M137" i="12583"/>
  <c r="L87" i="12563"/>
  <c r="AA477" i="12585"/>
  <c r="AB81" i="12583"/>
  <c r="BG148" i="12583"/>
  <c r="AB148" i="12583"/>
  <c r="AK143" i="12583"/>
  <c r="AG143" i="12583"/>
  <c r="AM150" i="12583"/>
  <c r="BI145" i="12583"/>
  <c r="BI150" i="12583"/>
  <c r="E87" i="12583"/>
  <c r="E137" i="12583"/>
  <c r="Q139" i="12583"/>
  <c r="I148" i="12583"/>
  <c r="H145" i="12563"/>
  <c r="R498" i="12585"/>
  <c r="AG81" i="12583"/>
  <c r="BG61" i="12583"/>
  <c r="AH137" i="12583"/>
  <c r="AM145" i="12583"/>
  <c r="BJ51" i="12583"/>
  <c r="BI88" i="12583"/>
  <c r="BI139" i="12583"/>
  <c r="I61" i="12583"/>
  <c r="T49" i="12563"/>
  <c r="D45" i="12563" s="1"/>
  <c r="D53" i="12563" s="1"/>
  <c r="R455" i="12585"/>
  <c r="AF61" i="12583"/>
  <c r="BB87" i="12583"/>
  <c r="BG87" i="12583"/>
  <c r="AN33" i="12583"/>
  <c r="AK87" i="12583"/>
  <c r="AG87" i="12583"/>
  <c r="AM139" i="12583"/>
  <c r="R19" i="12583"/>
  <c r="D140" i="12563"/>
  <c r="D147" i="12563" s="1"/>
  <c r="I81" i="12583"/>
  <c r="E143" i="12583"/>
  <c r="N143" i="12583"/>
  <c r="AA618" i="12585"/>
  <c r="BB81" i="12583"/>
  <c r="AN51" i="12583"/>
  <c r="T20" i="12583"/>
  <c r="P22" i="12563"/>
  <c r="P40" i="12563" s="1"/>
  <c r="J188" i="12577"/>
  <c r="R50" i="12583"/>
  <c r="R51" i="12583"/>
  <c r="I156" i="12561"/>
  <c r="J64" i="12561" s="1"/>
  <c r="U455" i="12585"/>
  <c r="AB137" i="12583"/>
  <c r="AG61" i="12583"/>
  <c r="AH87" i="12583"/>
  <c r="BB137" i="12583"/>
  <c r="BB148" i="12583"/>
  <c r="R7" i="12583"/>
  <c r="R21" i="12583"/>
  <c r="I87" i="12583"/>
  <c r="Q150" i="12583"/>
  <c r="I455" i="12585"/>
  <c r="AH148" i="12583"/>
  <c r="BG143" i="12583"/>
  <c r="R537" i="12585"/>
  <c r="BJ33" i="12583"/>
  <c r="BJ32" i="12583"/>
  <c r="BJ45" i="12583"/>
  <c r="BJ44" i="12583"/>
  <c r="X454" i="12585"/>
  <c r="O14" i="12563"/>
  <c r="J40" i="12563"/>
  <c r="BE148" i="12583"/>
  <c r="BE61" i="12583"/>
  <c r="BE81" i="12583"/>
  <c r="BE143" i="12583"/>
  <c r="BE87" i="12583"/>
  <c r="AD535" i="12585"/>
  <c r="AD557" i="12585"/>
  <c r="AD513" i="12585"/>
  <c r="AD617" i="12585"/>
  <c r="AD475" i="12585"/>
  <c r="F557" i="12585"/>
  <c r="F535" i="12585"/>
  <c r="G93" i="12577"/>
  <c r="H93" i="12577" s="1"/>
  <c r="J43" i="12577" s="1"/>
  <c r="I45" i="12561" s="1"/>
  <c r="R36" i="12583"/>
  <c r="R37" i="12583"/>
  <c r="F202" i="12561"/>
  <c r="I202" i="12561" s="1"/>
  <c r="J81" i="12561" s="1"/>
  <c r="F189" i="12577"/>
  <c r="I189" i="12577" s="1"/>
  <c r="J72" i="12577" s="1"/>
  <c r="I81" i="12561" s="1"/>
  <c r="BJ37" i="12583"/>
  <c r="BJ36" i="12583"/>
  <c r="BJ49" i="12583"/>
  <c r="BJ48" i="12583"/>
  <c r="F619" i="12585"/>
  <c r="T147" i="12563"/>
  <c r="AN46" i="12583"/>
  <c r="AN47" i="12583"/>
  <c r="AM88" i="12583"/>
  <c r="AT47" i="12583"/>
  <c r="BL44" i="12583" s="1"/>
  <c r="X47" i="12583"/>
  <c r="AP44" i="12583" s="1"/>
  <c r="T44" i="12583"/>
  <c r="AP14" i="12583"/>
  <c r="AN15" i="12583"/>
  <c r="AN14" i="12583"/>
  <c r="BA148" i="12583"/>
  <c r="BA81" i="12583"/>
  <c r="BA143" i="12583"/>
  <c r="BA87" i="12583"/>
  <c r="BA137" i="12583"/>
  <c r="BA61" i="12583"/>
  <c r="BJ20" i="12583"/>
  <c r="BJ21" i="12583"/>
  <c r="BJ22" i="12583"/>
  <c r="BJ23" i="12583"/>
  <c r="G90" i="12577"/>
  <c r="H90" i="12577" s="1"/>
  <c r="J40" i="12577" s="1"/>
  <c r="I42" i="12561" s="1"/>
  <c r="R22" i="12583"/>
  <c r="R23" i="12583"/>
  <c r="H99" i="12563"/>
  <c r="C536" i="12585"/>
  <c r="H98" i="12563"/>
  <c r="I98" i="12563" s="1"/>
  <c r="J98" i="12563" s="1"/>
  <c r="K98" i="12563" s="1"/>
  <c r="L98" i="12563" s="1"/>
  <c r="M98" i="12563" s="1"/>
  <c r="N98" i="12563" s="1"/>
  <c r="O98" i="12563" s="1"/>
  <c r="P98" i="12563" s="1"/>
  <c r="Q98" i="12563" s="1"/>
  <c r="R98" i="12563" s="1"/>
  <c r="S98" i="12563" s="1"/>
  <c r="D94" i="12563"/>
  <c r="T97" i="12563"/>
  <c r="T143" i="12563"/>
  <c r="J145" i="12563"/>
  <c r="R145" i="12563"/>
  <c r="R149" i="12563" s="1"/>
  <c r="AG618" i="12585"/>
  <c r="K40" i="12563"/>
  <c r="AG477" i="12585"/>
  <c r="T54" i="12563"/>
  <c r="U499" i="12585"/>
  <c r="N87" i="12563"/>
  <c r="T78" i="12563"/>
  <c r="T87" i="12563" s="1"/>
  <c r="T79" i="12563"/>
  <c r="T91" i="12563" s="1"/>
  <c r="M91" i="12563"/>
  <c r="F537" i="12585"/>
  <c r="I102" i="12563"/>
  <c r="I103" i="12563"/>
  <c r="T101" i="12563"/>
  <c r="AD537" i="12585"/>
  <c r="Q103" i="12563"/>
  <c r="AW148" i="12583"/>
  <c r="AW143" i="12583"/>
  <c r="AW87" i="12583"/>
  <c r="AW137" i="12583"/>
  <c r="AW61" i="12583"/>
  <c r="AA497" i="12585"/>
  <c r="AA475" i="12585"/>
  <c r="AA513" i="12585"/>
  <c r="AA557" i="12585"/>
  <c r="AA617" i="12585"/>
  <c r="AA535" i="12585"/>
  <c r="AD515" i="12585"/>
  <c r="Q91" i="12563"/>
  <c r="BJ28" i="12583"/>
  <c r="BJ27" i="12583"/>
  <c r="L513" i="12585"/>
  <c r="L497" i="12585"/>
  <c r="G98" i="12561"/>
  <c r="R47" i="12583"/>
  <c r="R46" i="12583"/>
  <c r="Q22" i="12563"/>
  <c r="AD455" i="12585"/>
  <c r="T20" i="12563"/>
  <c r="BJ41" i="12583"/>
  <c r="BJ40" i="12583"/>
  <c r="M103" i="12563"/>
  <c r="J143" i="12583"/>
  <c r="J61" i="12583"/>
  <c r="J137" i="12583"/>
  <c r="J87" i="12583"/>
  <c r="J148" i="12583"/>
  <c r="L454" i="12585"/>
  <c r="T12" i="12563"/>
  <c r="D8" i="12563" s="1"/>
  <c r="K14" i="12563"/>
  <c r="I85" i="12563"/>
  <c r="F498" i="12585"/>
  <c r="T71" i="12563"/>
  <c r="T85" i="12563" s="1"/>
  <c r="D70" i="12563"/>
  <c r="AD498" i="12585"/>
  <c r="Q85" i="12563"/>
  <c r="T72" i="12563"/>
  <c r="T89" i="12563" s="1"/>
  <c r="N89" i="12563"/>
  <c r="U514" i="12585"/>
  <c r="R619" i="12585"/>
  <c r="M149" i="12563"/>
  <c r="R28" i="12583"/>
  <c r="G92" i="12577"/>
  <c r="H92" i="12577" s="1"/>
  <c r="J42" i="12577" s="1"/>
  <c r="I44" i="12561" s="1"/>
  <c r="R27" i="12583"/>
  <c r="P36" i="12563"/>
  <c r="P38" i="12563" s="1"/>
  <c r="P18" i="12563"/>
  <c r="T36" i="12583"/>
  <c r="J147" i="12561"/>
  <c r="K147" i="12561" s="1"/>
  <c r="M40" i="12563"/>
  <c r="S40" i="12563"/>
  <c r="AN50" i="12583"/>
  <c r="C513" i="12585"/>
  <c r="C617" i="12585"/>
  <c r="C475" i="12585"/>
  <c r="C497" i="12585"/>
  <c r="C535" i="12585"/>
  <c r="R31" i="12583"/>
  <c r="R30" i="12583"/>
  <c r="G101" i="12561"/>
  <c r="AN21" i="12583"/>
  <c r="T400" i="12585"/>
  <c r="AB400" i="12585" s="1"/>
  <c r="O434" i="12585" s="1"/>
  <c r="AC400" i="12585"/>
  <c r="AH400" i="12585"/>
  <c r="H22" i="12563"/>
  <c r="L22" i="12563"/>
  <c r="G181" i="12577"/>
  <c r="G169" i="12577" s="1"/>
  <c r="G170" i="12577" s="1"/>
  <c r="T27" i="12583"/>
  <c r="F156" i="12561"/>
  <c r="H156" i="12561"/>
  <c r="J63" i="12561" s="1"/>
  <c r="T32" i="12583"/>
  <c r="B514" i="12585"/>
  <c r="B498" i="12585"/>
  <c r="B9" i="12563"/>
  <c r="AC389" i="12585"/>
  <c r="AJ617" i="12585"/>
  <c r="O617" i="12585"/>
  <c r="R535" i="12585"/>
  <c r="R475" i="12585"/>
  <c r="O475" i="12585"/>
  <c r="O513" i="12585"/>
  <c r="L535" i="12585"/>
  <c r="R497" i="12585"/>
  <c r="R617" i="12585"/>
  <c r="AG617" i="12585"/>
  <c r="L475" i="12585"/>
  <c r="AG513" i="12585"/>
  <c r="AJ513" i="12585"/>
  <c r="L557" i="12585"/>
  <c r="I497" i="12585"/>
  <c r="AG497" i="12585"/>
  <c r="F497" i="12585"/>
  <c r="F617" i="12585"/>
  <c r="AG557" i="12585"/>
  <c r="I475" i="12585"/>
  <c r="AG475" i="12585"/>
  <c r="F475" i="12585"/>
  <c r="F513" i="12585"/>
  <c r="I617" i="12585"/>
  <c r="AJ497" i="12585"/>
  <c r="L617" i="12585"/>
  <c r="AJ535" i="12585"/>
  <c r="I513" i="12585"/>
  <c r="AJ475" i="12585"/>
  <c r="I557" i="12585"/>
  <c r="T389" i="12585"/>
  <c r="O389" i="12585" s="1"/>
  <c r="AH389" i="12585"/>
  <c r="H6" i="12577"/>
  <c r="J30" i="12577" s="1"/>
  <c r="AP36" i="12583"/>
  <c r="AP38" i="12583"/>
  <c r="I201" i="12561"/>
  <c r="J80" i="12561" s="1"/>
  <c r="T30" i="12583"/>
  <c r="E75" i="12563"/>
  <c r="Q74" i="12563" s="1"/>
  <c r="Q76" i="12563" s="1"/>
  <c r="H188" i="12561"/>
  <c r="X31" i="12583"/>
  <c r="J146" i="12561"/>
  <c r="K146" i="12561" s="1"/>
  <c r="AT39" i="12583"/>
  <c r="H157" i="12561"/>
  <c r="J40" i="12561"/>
  <c r="G6" i="12561"/>
  <c r="H224" i="12561"/>
  <c r="X35" i="12583"/>
  <c r="AT31" i="12583"/>
  <c r="BL30" i="12583" s="1"/>
  <c r="G225" i="12561"/>
  <c r="I218" i="12561" s="1"/>
  <c r="I157" i="12561"/>
  <c r="T34" i="12583"/>
  <c r="AT35" i="12583"/>
  <c r="G182" i="12561"/>
  <c r="J55" i="12563"/>
  <c r="R55" i="12563"/>
  <c r="K50" i="12563"/>
  <c r="R50" i="12563"/>
  <c r="H55" i="12563"/>
  <c r="L50" i="12563"/>
  <c r="M50" i="12563"/>
  <c r="S55" i="12563"/>
  <c r="S50" i="12563"/>
  <c r="N50" i="12563"/>
  <c r="H50" i="12563"/>
  <c r="Q50" i="12563"/>
  <c r="P50" i="12563"/>
  <c r="I55" i="12563"/>
  <c r="P55" i="12563"/>
  <c r="M55" i="12563"/>
  <c r="J50" i="12563"/>
  <c r="O50" i="12563"/>
  <c r="K55" i="12563"/>
  <c r="O55" i="12563"/>
  <c r="N55" i="12563"/>
  <c r="L55" i="12563"/>
  <c r="Q55" i="12563"/>
  <c r="I50" i="12563"/>
  <c r="E85" i="12561"/>
  <c r="L87" i="12561" s="1"/>
  <c r="Y369" i="12585"/>
  <c r="G57" i="12561"/>
  <c r="G58" i="12561" s="1"/>
  <c r="G59" i="12561" s="1"/>
  <c r="G61" i="12561" s="1"/>
  <c r="G62" i="12561" s="1"/>
  <c r="G63" i="12561" s="1"/>
  <c r="G64" i="12561" s="1"/>
  <c r="M86" i="12561"/>
  <c r="BL50" i="12583"/>
  <c r="BL48" i="12583"/>
  <c r="T24" i="12583"/>
  <c r="J145" i="12561"/>
  <c r="X25" i="12583"/>
  <c r="X51" i="12583"/>
  <c r="X43" i="12583"/>
  <c r="J59" i="12561"/>
  <c r="J56" i="12561" s="1"/>
  <c r="AT43" i="12583"/>
  <c r="T40" i="12583"/>
  <c r="T42" i="12583"/>
  <c r="J144" i="12561"/>
  <c r="K144" i="12561" s="1"/>
  <c r="T22" i="12583"/>
  <c r="AT25" i="12583"/>
  <c r="J35" i="12577"/>
  <c r="I188" i="12577"/>
  <c r="J71" i="12577" s="1"/>
  <c r="I80" i="12561" s="1"/>
  <c r="I129" i="12577"/>
  <c r="J129" i="12577" s="1"/>
  <c r="I133" i="12577"/>
  <c r="J133" i="12577" s="1"/>
  <c r="G145" i="12577"/>
  <c r="G146" i="12577" s="1"/>
  <c r="K3" i="12577"/>
  <c r="F146" i="12577"/>
  <c r="I146" i="12577"/>
  <c r="J137" i="12577"/>
  <c r="I60" i="12561"/>
  <c r="I62" i="12561"/>
  <c r="J41" i="12577"/>
  <c r="I43" i="12561" s="1"/>
  <c r="J55" i="12577"/>
  <c r="I56" i="12561" s="1"/>
  <c r="T367" i="12585" s="1"/>
  <c r="J66" i="12577"/>
  <c r="I76" i="12561" s="1"/>
  <c r="T369" i="12585" s="1"/>
  <c r="J38" i="12577"/>
  <c r="H87" i="12577"/>
  <c r="F6" i="12577"/>
  <c r="J59" i="12577"/>
  <c r="H146" i="12577"/>
  <c r="G212" i="12577"/>
  <c r="O362" i="12585" l="1"/>
  <c r="H33" i="12561"/>
  <c r="O360" i="12585" s="1"/>
  <c r="BL27" i="12583"/>
  <c r="Q18" i="12563"/>
  <c r="Q26" i="12563" s="1"/>
  <c r="H15" i="12563"/>
  <c r="H37" i="12563" s="1"/>
  <c r="H39" i="12563" s="1"/>
  <c r="H36" i="12563"/>
  <c r="H38" i="12563" s="1"/>
  <c r="H95" i="12577"/>
  <c r="H96" i="12577" s="1"/>
  <c r="I86" i="12577" s="1"/>
  <c r="BL46" i="12583"/>
  <c r="H98" i="12561"/>
  <c r="J41" i="12561" s="1"/>
  <c r="L98" i="12561"/>
  <c r="J62" i="12561"/>
  <c r="H101" i="12561"/>
  <c r="J44" i="12561" s="1"/>
  <c r="L101" i="12561"/>
  <c r="L103" i="12561" s="1"/>
  <c r="L107" i="12561" s="1"/>
  <c r="L108" i="12561" s="1"/>
  <c r="J156" i="12561"/>
  <c r="K156" i="12561" s="1"/>
  <c r="R26" i="12563"/>
  <c r="J25" i="12563"/>
  <c r="H24" i="12563"/>
  <c r="X393" i="12585"/>
  <c r="T25" i="12563"/>
  <c r="H25" i="12563"/>
  <c r="B77" i="12563"/>
  <c r="D11" i="12563"/>
  <c r="T16" i="12563"/>
  <c r="G163" i="12561"/>
  <c r="J71" i="12561" s="1"/>
  <c r="B142" i="12563"/>
  <c r="B19" i="12563"/>
  <c r="I17" i="12563"/>
  <c r="J17" i="12563" s="1"/>
  <c r="K17" i="12563" s="1"/>
  <c r="L17" i="12563" s="1"/>
  <c r="M17" i="12563" s="1"/>
  <c r="N17" i="12563" s="1"/>
  <c r="O17" i="12563" s="1"/>
  <c r="P17" i="12563" s="1"/>
  <c r="Q17" i="12563" s="1"/>
  <c r="R17" i="12563" s="1"/>
  <c r="S17" i="12563" s="1"/>
  <c r="S25" i="12563" s="1"/>
  <c r="X423" i="12585"/>
  <c r="T421" i="12585"/>
  <c r="AB421" i="12585" s="1"/>
  <c r="AH421" i="12585"/>
  <c r="L18" i="12563"/>
  <c r="J18" i="12563"/>
  <c r="J26" i="12563" s="1"/>
  <c r="J38" i="12561"/>
  <c r="I38" i="12561" s="1"/>
  <c r="H95" i="12561"/>
  <c r="J35" i="12561" s="1"/>
  <c r="J34" i="12561" s="1"/>
  <c r="Y362" i="12585" s="1"/>
  <c r="I113" i="12563"/>
  <c r="J113" i="12563" s="1"/>
  <c r="K113" i="12563" s="1"/>
  <c r="L113" i="12563" s="1"/>
  <c r="M113" i="12563" s="1"/>
  <c r="N113" i="12563" s="1"/>
  <c r="O113" i="12563" s="1"/>
  <c r="P113" i="12563" s="1"/>
  <c r="Q113" i="12563" s="1"/>
  <c r="R113" i="12563" s="1"/>
  <c r="S113" i="12563" s="1"/>
  <c r="D112" i="12563" s="1"/>
  <c r="S18" i="12563"/>
  <c r="S26" i="12563" s="1"/>
  <c r="J159" i="12563"/>
  <c r="K159" i="12563" s="1"/>
  <c r="L159" i="12563" s="1"/>
  <c r="M159" i="12563" s="1"/>
  <c r="N159" i="12563" s="1"/>
  <c r="O159" i="12563" s="1"/>
  <c r="P159" i="12563" s="1"/>
  <c r="Q159" i="12563" s="1"/>
  <c r="R159" i="12563" s="1"/>
  <c r="S159" i="12563" s="1"/>
  <c r="D158" i="12563" s="1"/>
  <c r="I36" i="12563"/>
  <c r="I38" i="12563" s="1"/>
  <c r="I42" i="12563" s="1"/>
  <c r="I18" i="12563"/>
  <c r="I26" i="12563" s="1"/>
  <c r="N18" i="12563"/>
  <c r="N26" i="12563" s="1"/>
  <c r="O418" i="12585"/>
  <c r="AC418" i="12585" s="1"/>
  <c r="D17" i="12563"/>
  <c r="O393" i="12585"/>
  <c r="U154" i="12563"/>
  <c r="U118" i="12563"/>
  <c r="O562" i="12585"/>
  <c r="AC411" i="12585"/>
  <c r="AH411" i="12585"/>
  <c r="D148" i="12563"/>
  <c r="K115" i="12563"/>
  <c r="M36" i="12563"/>
  <c r="M38" i="12563" s="1"/>
  <c r="M42" i="12563" s="1"/>
  <c r="M18" i="12563"/>
  <c r="M26" i="12563" s="1"/>
  <c r="T56" i="12563"/>
  <c r="P26" i="12563"/>
  <c r="D9" i="12563"/>
  <c r="D19" i="12563" s="1"/>
  <c r="J163" i="12563"/>
  <c r="K163" i="12563"/>
  <c r="L161" i="12563"/>
  <c r="T148" i="12563"/>
  <c r="H169" i="12577"/>
  <c r="H149" i="12563"/>
  <c r="H146" i="12563"/>
  <c r="T99" i="12563"/>
  <c r="H103" i="12563"/>
  <c r="H100" i="12563"/>
  <c r="N42" i="12563"/>
  <c r="J62" i="12577"/>
  <c r="I63" i="12561" s="1"/>
  <c r="I65" i="12561" s="1"/>
  <c r="H106" i="12561"/>
  <c r="L40" i="12563"/>
  <c r="L26" i="12563"/>
  <c r="S42" i="12563"/>
  <c r="Q40" i="12563"/>
  <c r="K148" i="12563"/>
  <c r="J189" i="12577"/>
  <c r="J202" i="12561"/>
  <c r="J42" i="12563"/>
  <c r="J39" i="12561"/>
  <c r="H40" i="12563"/>
  <c r="H26" i="12563"/>
  <c r="H23" i="12563"/>
  <c r="T102" i="12563"/>
  <c r="T145" i="12563"/>
  <c r="J149" i="12563"/>
  <c r="K74" i="12563"/>
  <c r="K76" i="12563" s="1"/>
  <c r="P42" i="12563"/>
  <c r="I15" i="12563"/>
  <c r="AP46" i="12583"/>
  <c r="O18" i="12563"/>
  <c r="O26" i="12563" s="1"/>
  <c r="O36" i="12563"/>
  <c r="O38" i="12563" s="1"/>
  <c r="O42" i="12563" s="1"/>
  <c r="K18" i="12563"/>
  <c r="K36" i="12563"/>
  <c r="K38" i="12563" s="1"/>
  <c r="K42" i="12563" s="1"/>
  <c r="D101" i="12563"/>
  <c r="D102" i="12563"/>
  <c r="O408" i="12585"/>
  <c r="J102" i="12563"/>
  <c r="B454" i="12585"/>
  <c r="B130" i="12563"/>
  <c r="B120" i="12563"/>
  <c r="D10" i="12563"/>
  <c r="B153" i="12563"/>
  <c r="B155" i="12563"/>
  <c r="B122" i="12563"/>
  <c r="M74" i="12563"/>
  <c r="M76" i="12563" s="1"/>
  <c r="L74" i="12563"/>
  <c r="L76" i="12563" s="1"/>
  <c r="P74" i="12563"/>
  <c r="P76" i="12563" s="1"/>
  <c r="Q80" i="12563"/>
  <c r="Q82" i="12563" s="1"/>
  <c r="N80" i="12563"/>
  <c r="S74" i="12563"/>
  <c r="S76" i="12563" s="1"/>
  <c r="I80" i="12563"/>
  <c r="H80" i="12563"/>
  <c r="I74" i="12563"/>
  <c r="I76" i="12563" s="1"/>
  <c r="R74" i="12563"/>
  <c r="R76" i="12563" s="1"/>
  <c r="O80" i="12563"/>
  <c r="M80" i="12563"/>
  <c r="R80" i="12563"/>
  <c r="P80" i="12563"/>
  <c r="H74" i="12563"/>
  <c r="H76" i="12563" s="1"/>
  <c r="K80" i="12563"/>
  <c r="L80" i="12563"/>
  <c r="J80" i="12563"/>
  <c r="N74" i="12563"/>
  <c r="N76" i="12563" s="1"/>
  <c r="S80" i="12563"/>
  <c r="J74" i="12563"/>
  <c r="J76" i="12563" s="1"/>
  <c r="O74" i="12563"/>
  <c r="O76" i="12563" s="1"/>
  <c r="AP30" i="12583"/>
  <c r="AP27" i="12583"/>
  <c r="BL38" i="12583"/>
  <c r="BL36" i="12583"/>
  <c r="G183" i="12561"/>
  <c r="H182" i="12561" s="1"/>
  <c r="BL32" i="12583"/>
  <c r="BL34" i="12583"/>
  <c r="I225" i="12561"/>
  <c r="I211" i="12561"/>
  <c r="I216" i="12561"/>
  <c r="I210" i="12561"/>
  <c r="I213" i="12561"/>
  <c r="I215" i="12561"/>
  <c r="I220" i="12561"/>
  <c r="I209" i="12561"/>
  <c r="I223" i="12561"/>
  <c r="I219" i="12561"/>
  <c r="I212" i="12561"/>
  <c r="I214" i="12561"/>
  <c r="I217" i="12561"/>
  <c r="I222" i="12561"/>
  <c r="I221" i="12561"/>
  <c r="AP34" i="12583"/>
  <c r="AP32" i="12583"/>
  <c r="I224" i="12561"/>
  <c r="Y367" i="12585"/>
  <c r="O52" i="12563"/>
  <c r="O57" i="12563" s="1"/>
  <c r="O59" i="12563"/>
  <c r="O61" i="12563" s="1"/>
  <c r="N52" i="12563"/>
  <c r="N57" i="12563" s="1"/>
  <c r="N59" i="12563"/>
  <c r="N61" i="12563" s="1"/>
  <c r="BL22" i="12583"/>
  <c r="BL24" i="12583"/>
  <c r="S59" i="12563"/>
  <c r="S61" i="12563" s="1"/>
  <c r="S52" i="12563"/>
  <c r="J63" i="12563"/>
  <c r="AP50" i="12583"/>
  <c r="AP48" i="12583"/>
  <c r="I59" i="12563"/>
  <c r="I61" i="12563" s="1"/>
  <c r="I52" i="12563"/>
  <c r="I57" i="12563" s="1"/>
  <c r="M63" i="12563"/>
  <c r="S63" i="12563"/>
  <c r="S57" i="12563"/>
  <c r="N63" i="12563"/>
  <c r="K63" i="12563"/>
  <c r="H59" i="12563"/>
  <c r="H61" i="12563" s="1"/>
  <c r="D46" i="12563"/>
  <c r="H51" i="12563"/>
  <c r="I51" i="12563" s="1"/>
  <c r="J51" i="12563" s="1"/>
  <c r="K51" i="12563" s="1"/>
  <c r="L51" i="12563" s="1"/>
  <c r="M51" i="12563" s="1"/>
  <c r="N51" i="12563" s="1"/>
  <c r="O51" i="12563" s="1"/>
  <c r="P51" i="12563" s="1"/>
  <c r="Q51" i="12563" s="1"/>
  <c r="R51" i="12563" s="1"/>
  <c r="S51" i="12563" s="1"/>
  <c r="H52" i="12563"/>
  <c r="H53" i="12563" s="1"/>
  <c r="K59" i="12563"/>
  <c r="K61" i="12563" s="1"/>
  <c r="K52" i="12563"/>
  <c r="K57" i="12563" s="1"/>
  <c r="R63" i="12563"/>
  <c r="J52" i="12563"/>
  <c r="J57" i="12563" s="1"/>
  <c r="J59" i="12563"/>
  <c r="J61" i="12563" s="1"/>
  <c r="Q63" i="12563"/>
  <c r="P63" i="12563"/>
  <c r="M52" i="12563"/>
  <c r="M57" i="12563" s="1"/>
  <c r="M59" i="12563"/>
  <c r="M61" i="12563" s="1"/>
  <c r="H63" i="12563"/>
  <c r="H56" i="12563"/>
  <c r="I56" i="12563" s="1"/>
  <c r="J56" i="12563" s="1"/>
  <c r="T55" i="12563"/>
  <c r="AP42" i="12583"/>
  <c r="AP40" i="12583"/>
  <c r="AP24" i="12583"/>
  <c r="AP22" i="12583"/>
  <c r="L63" i="12563"/>
  <c r="I63" i="12563"/>
  <c r="L52" i="12563"/>
  <c r="L57" i="12563" s="1"/>
  <c r="L59" i="12563"/>
  <c r="L61" i="12563" s="1"/>
  <c r="J65" i="12561"/>
  <c r="J61" i="12561"/>
  <c r="Y368" i="12585" s="1"/>
  <c r="P59" i="12563"/>
  <c r="P61" i="12563" s="1"/>
  <c r="P52" i="12563"/>
  <c r="P57" i="12563" s="1"/>
  <c r="BL42" i="12583"/>
  <c r="BL40" i="12583"/>
  <c r="J157" i="12561"/>
  <c r="K157" i="12561" s="1"/>
  <c r="K145" i="12561"/>
  <c r="O63" i="12563"/>
  <c r="Q52" i="12563"/>
  <c r="Q57" i="12563" s="1"/>
  <c r="Q59" i="12563"/>
  <c r="Q61" i="12563" s="1"/>
  <c r="R52" i="12563"/>
  <c r="R57" i="12563" s="1"/>
  <c r="R59" i="12563"/>
  <c r="R61" i="12563" s="1"/>
  <c r="J60" i="12561"/>
  <c r="I145" i="12577"/>
  <c r="J145" i="12577" s="1"/>
  <c r="J146" i="12577"/>
  <c r="I201" i="12577"/>
  <c r="I203" i="12577"/>
  <c r="I209" i="12577"/>
  <c r="I199" i="12577"/>
  <c r="I197" i="12577"/>
  <c r="I210" i="12577"/>
  <c r="I211" i="12577"/>
  <c r="I208" i="12577"/>
  <c r="I206" i="12577"/>
  <c r="I207" i="12577"/>
  <c r="I204" i="12577"/>
  <c r="I202" i="12577"/>
  <c r="I200" i="12577"/>
  <c r="I198" i="12577"/>
  <c r="I196" i="12577"/>
  <c r="J37" i="12577"/>
  <c r="I40" i="12561"/>
  <c r="I39" i="12561" s="1"/>
  <c r="I205" i="12577"/>
  <c r="J60" i="12577"/>
  <c r="I61" i="12561" s="1"/>
  <c r="T368" i="12585" s="1"/>
  <c r="J34" i="12577"/>
  <c r="I36" i="12561" s="1"/>
  <c r="I93" i="12577" l="1"/>
  <c r="I92" i="12577"/>
  <c r="T361" i="12585"/>
  <c r="I94" i="12577"/>
  <c r="I89" i="12577"/>
  <c r="I88" i="12577"/>
  <c r="I87" i="12577"/>
  <c r="I91" i="12577"/>
  <c r="I95" i="12577"/>
  <c r="I90" i="12577"/>
  <c r="Y361" i="12585"/>
  <c r="J33" i="12561"/>
  <c r="G166" i="12561"/>
  <c r="J74" i="12561" s="1"/>
  <c r="I117" i="12563"/>
  <c r="O25" i="12563"/>
  <c r="P25" i="12563"/>
  <c r="I25" i="12563"/>
  <c r="K25" i="12563"/>
  <c r="Q25" i="12563"/>
  <c r="L25" i="12563"/>
  <c r="R25" i="12563"/>
  <c r="M25" i="12563"/>
  <c r="N25" i="12563"/>
  <c r="B82" i="12563"/>
  <c r="B20" i="12563"/>
  <c r="B101" i="12563"/>
  <c r="L85" i="12561"/>
  <c r="H107" i="12561"/>
  <c r="I102" i="12561" s="1"/>
  <c r="D20" i="12563"/>
  <c r="O397" i="12585"/>
  <c r="AC397" i="12585" s="1"/>
  <c r="T370" i="12585"/>
  <c r="I35" i="12561"/>
  <c r="J117" i="12563"/>
  <c r="O394" i="12585"/>
  <c r="T394" i="12585" s="1"/>
  <c r="AB394" i="12585" s="1"/>
  <c r="T418" i="12585"/>
  <c r="T163" i="12563"/>
  <c r="I19" i="12563"/>
  <c r="J19" i="12563" s="1"/>
  <c r="K19" i="12563" s="1"/>
  <c r="L19" i="12563" s="1"/>
  <c r="M19" i="12563" s="1"/>
  <c r="N19" i="12563" s="1"/>
  <c r="O19" i="12563" s="1"/>
  <c r="P19" i="12563" s="1"/>
  <c r="AH418" i="12585"/>
  <c r="AH393" i="12585"/>
  <c r="T393" i="12585"/>
  <c r="AB393" i="12585" s="1"/>
  <c r="AC393" i="12585"/>
  <c r="H75" i="12563"/>
  <c r="I75" i="12563" s="1"/>
  <c r="J75" i="12563" s="1"/>
  <c r="K75" i="12563" s="1"/>
  <c r="L75" i="12563" s="1"/>
  <c r="M75" i="12563" s="1"/>
  <c r="N75" i="12563" s="1"/>
  <c r="O75" i="12563" s="1"/>
  <c r="P75" i="12563" s="1"/>
  <c r="Q75" i="12563" s="1"/>
  <c r="R75" i="12563" s="1"/>
  <c r="S75" i="12563" s="1"/>
  <c r="D72" i="12563" s="1"/>
  <c r="D83" i="12563" s="1"/>
  <c r="L82" i="12563"/>
  <c r="P82" i="12563"/>
  <c r="L163" i="12563"/>
  <c r="M161" i="12563"/>
  <c r="H82" i="12563"/>
  <c r="L115" i="12563"/>
  <c r="K117" i="12563"/>
  <c r="S82" i="12563"/>
  <c r="O82" i="12563"/>
  <c r="I146" i="12563"/>
  <c r="H150" i="12563"/>
  <c r="K82" i="12563"/>
  <c r="M82" i="12563"/>
  <c r="AC408" i="12585"/>
  <c r="T408" i="12585"/>
  <c r="AH408" i="12585"/>
  <c r="Q42" i="12563"/>
  <c r="J82" i="12563"/>
  <c r="R82" i="12563"/>
  <c r="I37" i="12563"/>
  <c r="I39" i="12563" s="1"/>
  <c r="J15" i="12563"/>
  <c r="I100" i="12563"/>
  <c r="H104" i="12563"/>
  <c r="K26" i="12563"/>
  <c r="L42" i="12563"/>
  <c r="J64" i="12577"/>
  <c r="H27" i="12563"/>
  <c r="H41" i="12563"/>
  <c r="H43" i="12563" s="1"/>
  <c r="I23" i="12563"/>
  <c r="L148" i="12563"/>
  <c r="K102" i="12563"/>
  <c r="H42" i="12563"/>
  <c r="N82" i="12563"/>
  <c r="T80" i="12563"/>
  <c r="I82" i="12563"/>
  <c r="H81" i="12563"/>
  <c r="I81" i="12563" s="1"/>
  <c r="J81" i="12563" s="1"/>
  <c r="T74" i="12563"/>
  <c r="H57" i="12563"/>
  <c r="H58" i="12563"/>
  <c r="L66" i="12563"/>
  <c r="L65" i="12563"/>
  <c r="P66" i="12563"/>
  <c r="P65" i="12563"/>
  <c r="D55" i="12563"/>
  <c r="O401" i="12585"/>
  <c r="D56" i="12563"/>
  <c r="S66" i="12563"/>
  <c r="T66" i="12563" s="1"/>
  <c r="S65" i="12563"/>
  <c r="L86" i="12561"/>
  <c r="H66" i="12563"/>
  <c r="H65" i="12563"/>
  <c r="M66" i="12563"/>
  <c r="M65" i="12563"/>
  <c r="J66" i="12563"/>
  <c r="J65" i="12563"/>
  <c r="R65" i="12563"/>
  <c r="R66" i="12563"/>
  <c r="I65" i="12563"/>
  <c r="I66" i="12563"/>
  <c r="Q66" i="12563"/>
  <c r="Q65" i="12563"/>
  <c r="K65" i="12563"/>
  <c r="K66" i="12563"/>
  <c r="K56" i="12563"/>
  <c r="N65" i="12563"/>
  <c r="N66" i="12563"/>
  <c r="T76" i="12563"/>
  <c r="H77" i="12563"/>
  <c r="I77" i="12563" s="1"/>
  <c r="J77" i="12563" s="1"/>
  <c r="K77" i="12563" s="1"/>
  <c r="L77" i="12563" s="1"/>
  <c r="M77" i="12563" s="1"/>
  <c r="N77" i="12563" s="1"/>
  <c r="O77" i="12563" s="1"/>
  <c r="P77" i="12563" s="1"/>
  <c r="Q77" i="12563" s="1"/>
  <c r="R77" i="12563" s="1"/>
  <c r="S77" i="12563" s="1"/>
  <c r="I53" i="12563"/>
  <c r="J53" i="12563" s="1"/>
  <c r="K53" i="12563" s="1"/>
  <c r="L53" i="12563" s="1"/>
  <c r="M53" i="12563" s="1"/>
  <c r="N53" i="12563" s="1"/>
  <c r="O53" i="12563" s="1"/>
  <c r="P53" i="12563" s="1"/>
  <c r="Q53" i="12563" s="1"/>
  <c r="R53" i="12563" s="1"/>
  <c r="S53" i="12563" s="1"/>
  <c r="D52" i="12563" s="1"/>
  <c r="O65" i="12563"/>
  <c r="O66" i="12563"/>
  <c r="J32" i="12577"/>
  <c r="I96" i="12561" l="1"/>
  <c r="I34" i="12561"/>
  <c r="I100" i="12561"/>
  <c r="I98" i="12561"/>
  <c r="I95" i="12561"/>
  <c r="I99" i="12561"/>
  <c r="I106" i="12561"/>
  <c r="I103" i="12561"/>
  <c r="I101" i="12561"/>
  <c r="Y360" i="12585"/>
  <c r="I97" i="12561"/>
  <c r="B114" i="12563"/>
  <c r="B147" i="12563"/>
  <c r="B83" i="12563"/>
  <c r="B102" i="12563"/>
  <c r="X395" i="12585"/>
  <c r="AH397" i="12585"/>
  <c r="T397" i="12585"/>
  <c r="D80" i="12563"/>
  <c r="M163" i="12563"/>
  <c r="N161" i="12563"/>
  <c r="M115" i="12563"/>
  <c r="L117" i="12563"/>
  <c r="J146" i="12563"/>
  <c r="I150" i="12563"/>
  <c r="T81" i="12563"/>
  <c r="I27" i="12563"/>
  <c r="I41" i="12563"/>
  <c r="I43" i="12563" s="1"/>
  <c r="J23" i="12563"/>
  <c r="J100" i="12563"/>
  <c r="I104" i="12563"/>
  <c r="J37" i="12563"/>
  <c r="J39" i="12563" s="1"/>
  <c r="K15" i="12563"/>
  <c r="L102" i="12563"/>
  <c r="Q19" i="12563"/>
  <c r="R19" i="12563" s="1"/>
  <c r="S19" i="12563" s="1"/>
  <c r="D16" i="12563" s="1"/>
  <c r="T398" i="12585"/>
  <c r="M148" i="12563"/>
  <c r="O404" i="12585"/>
  <c r="O407" i="12585" s="1"/>
  <c r="D82" i="12563"/>
  <c r="H83" i="12563"/>
  <c r="I83" i="12563"/>
  <c r="J83" i="12563"/>
  <c r="K81" i="12563"/>
  <c r="T401" i="12585"/>
  <c r="AC401" i="12585"/>
  <c r="AH401" i="12585"/>
  <c r="I58" i="12563"/>
  <c r="K58" i="12563"/>
  <c r="L56" i="12563"/>
  <c r="J58" i="12563"/>
  <c r="T362" i="12585" l="1"/>
  <c r="I33" i="12561"/>
  <c r="T360" i="12585" s="1"/>
  <c r="B148" i="12563"/>
  <c r="B115" i="12563"/>
  <c r="B125" i="12563"/>
  <c r="B160" i="12563"/>
  <c r="N115" i="12563"/>
  <c r="M117" i="12563"/>
  <c r="O161" i="12563"/>
  <c r="N163" i="12563"/>
  <c r="K146" i="12563"/>
  <c r="J150" i="12563"/>
  <c r="L15" i="12563"/>
  <c r="K37" i="12563"/>
  <c r="K39" i="12563" s="1"/>
  <c r="N148" i="12563"/>
  <c r="K100" i="12563"/>
  <c r="J104" i="12563"/>
  <c r="J41" i="12563"/>
  <c r="J43" i="12563" s="1"/>
  <c r="J27" i="12563"/>
  <c r="K23" i="12563"/>
  <c r="M102" i="12563"/>
  <c r="AH404" i="12585"/>
  <c r="AH407" i="12585" s="1"/>
  <c r="T404" i="12585"/>
  <c r="T407" i="12585" s="1"/>
  <c r="AC404" i="12585"/>
  <c r="AC407" i="12585" s="1"/>
  <c r="K83" i="12563"/>
  <c r="L81" i="12563"/>
  <c r="L58" i="12563"/>
  <c r="M56" i="12563"/>
  <c r="B161" i="12563" l="1"/>
  <c r="B126" i="12563"/>
  <c r="P161" i="12563"/>
  <c r="P163" i="12563" s="1"/>
  <c r="O163" i="12563"/>
  <c r="N117" i="12563"/>
  <c r="O115" i="12563"/>
  <c r="L146" i="12563"/>
  <c r="K150" i="12563"/>
  <c r="M15" i="12563"/>
  <c r="L37" i="12563"/>
  <c r="L39" i="12563" s="1"/>
  <c r="K41" i="12563"/>
  <c r="K43" i="12563" s="1"/>
  <c r="K27" i="12563"/>
  <c r="L23" i="12563"/>
  <c r="L100" i="12563"/>
  <c r="K104" i="12563"/>
  <c r="N102" i="12563"/>
  <c r="O148" i="12563"/>
  <c r="L83" i="12563"/>
  <c r="M81" i="12563"/>
  <c r="M58" i="12563"/>
  <c r="N56" i="12563"/>
  <c r="O117" i="12563" l="1"/>
  <c r="P115" i="12563"/>
  <c r="M146" i="12563"/>
  <c r="L150" i="12563"/>
  <c r="O102" i="12563"/>
  <c r="M100" i="12563"/>
  <c r="L104" i="12563"/>
  <c r="L41" i="12563"/>
  <c r="L43" i="12563" s="1"/>
  <c r="L27" i="12563"/>
  <c r="M23" i="12563"/>
  <c r="P148" i="12563"/>
  <c r="N15" i="12563"/>
  <c r="M37" i="12563"/>
  <c r="M39" i="12563" s="1"/>
  <c r="M83" i="12563"/>
  <c r="N81" i="12563"/>
  <c r="N58" i="12563"/>
  <c r="O56" i="12563"/>
  <c r="Q115" i="12563" l="1"/>
  <c r="P117" i="12563"/>
  <c r="N146" i="12563"/>
  <c r="M150" i="12563"/>
  <c r="M41" i="12563"/>
  <c r="M43" i="12563" s="1"/>
  <c r="M27" i="12563"/>
  <c r="N23" i="12563"/>
  <c r="N100" i="12563"/>
  <c r="M104" i="12563"/>
  <c r="N37" i="12563"/>
  <c r="N39" i="12563" s="1"/>
  <c r="O15" i="12563"/>
  <c r="Q148" i="12563"/>
  <c r="P102" i="12563"/>
  <c r="N83" i="12563"/>
  <c r="O81" i="12563"/>
  <c r="O58" i="12563"/>
  <c r="P56" i="12563"/>
  <c r="R115" i="12563" l="1"/>
  <c r="Q117" i="12563"/>
  <c r="O146" i="12563"/>
  <c r="N150" i="12563"/>
  <c r="O37" i="12563"/>
  <c r="O39" i="12563" s="1"/>
  <c r="P15" i="12563"/>
  <c r="O100" i="12563"/>
  <c r="N104" i="12563"/>
  <c r="Q102" i="12563"/>
  <c r="N41" i="12563"/>
  <c r="N43" i="12563" s="1"/>
  <c r="N27" i="12563"/>
  <c r="O23" i="12563"/>
  <c r="R148" i="12563"/>
  <c r="P58" i="12563"/>
  <c r="Q56" i="12563"/>
  <c r="O83" i="12563"/>
  <c r="P81" i="12563"/>
  <c r="R117" i="12563" l="1"/>
  <c r="S115" i="12563"/>
  <c r="P146" i="12563"/>
  <c r="O150" i="12563"/>
  <c r="S148" i="12563"/>
  <c r="P100" i="12563"/>
  <c r="O104" i="12563"/>
  <c r="O398" i="12585"/>
  <c r="Q15" i="12563"/>
  <c r="P37" i="12563"/>
  <c r="P39" i="12563" s="1"/>
  <c r="R102" i="12563"/>
  <c r="O41" i="12563"/>
  <c r="O43" i="12563" s="1"/>
  <c r="P23" i="12563"/>
  <c r="O27" i="12563"/>
  <c r="Q58" i="12563"/>
  <c r="R56" i="12563"/>
  <c r="P83" i="12563"/>
  <c r="Q81" i="12563"/>
  <c r="S117" i="12563" l="1"/>
  <c r="T117" i="12563"/>
  <c r="X411" i="12585"/>
  <c r="Q146" i="12563"/>
  <c r="P150" i="12563"/>
  <c r="S102" i="12563"/>
  <c r="P41" i="12563"/>
  <c r="P43" i="12563" s="1"/>
  <c r="X398" i="12585"/>
  <c r="P27" i="12563"/>
  <c r="Q23" i="12563"/>
  <c r="Q100" i="12563"/>
  <c r="P104" i="12563"/>
  <c r="R15" i="12563"/>
  <c r="Q37" i="12563"/>
  <c r="Q39" i="12563" s="1"/>
  <c r="X418" i="12585"/>
  <c r="R58" i="12563"/>
  <c r="S56" i="12563"/>
  <c r="Q83" i="12563"/>
  <c r="R81" i="12563"/>
  <c r="X413" i="12585" l="1"/>
  <c r="AB411" i="12585"/>
  <c r="R146" i="12563"/>
  <c r="Q150" i="12563"/>
  <c r="R100" i="12563"/>
  <c r="Q104" i="12563"/>
  <c r="X399" i="12585"/>
  <c r="AB398" i="12585"/>
  <c r="Q27" i="12563"/>
  <c r="R23" i="12563"/>
  <c r="Q41" i="12563"/>
  <c r="Q43" i="12563" s="1"/>
  <c r="X420" i="12585"/>
  <c r="AB418" i="12585"/>
  <c r="R37" i="12563"/>
  <c r="R39" i="12563" s="1"/>
  <c r="S15" i="12563"/>
  <c r="S37" i="12563" s="1"/>
  <c r="X408" i="12585"/>
  <c r="R83" i="12563"/>
  <c r="S81" i="12563"/>
  <c r="X401" i="12585"/>
  <c r="S58" i="12563"/>
  <c r="T58" i="12563"/>
  <c r="S146" i="12563" l="1"/>
  <c r="R150" i="12563"/>
  <c r="X410" i="12585"/>
  <c r="AB408" i="12585"/>
  <c r="S39" i="12563"/>
  <c r="T39" i="12563" s="1"/>
  <c r="T37" i="12563"/>
  <c r="R27" i="12563"/>
  <c r="S23" i="12563"/>
  <c r="R41" i="12563"/>
  <c r="R43" i="12563" s="1"/>
  <c r="S100" i="12563"/>
  <c r="R104" i="12563"/>
  <c r="AB401" i="12585"/>
  <c r="X404" i="12585"/>
  <c r="T83" i="12563"/>
  <c r="S83" i="12563"/>
  <c r="D145" i="12563" l="1"/>
  <c r="T150" i="12563"/>
  <c r="S150" i="12563"/>
  <c r="S27" i="12563"/>
  <c r="T27" i="12563"/>
  <c r="O433" i="12585" s="1"/>
  <c r="S41" i="12563"/>
  <c r="X397" i="12585"/>
  <c r="AB397" i="12585" s="1"/>
  <c r="T23" i="12563"/>
  <c r="D99" i="12563"/>
  <c r="S104" i="12563"/>
  <c r="T104" i="12563"/>
  <c r="X406" i="12585"/>
  <c r="AB404" i="12585"/>
  <c r="X407" i="12585" l="1"/>
  <c r="T41" i="12563"/>
  <c r="S43" i="12563"/>
  <c r="T43" i="1256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UDA YOSHIAKI</author>
    <author>Uda</author>
    <author>宇田　吉明</author>
    <author>宇田吉明</author>
  </authors>
  <commentList>
    <comment ref="B1" authorId="0" shapeId="0" xr:uid="{00000000-0006-0000-0000-000001000000}">
      <text>
        <r>
          <rPr>
            <sz val="9"/>
            <color indexed="81"/>
            <rFont val="ＭＳ Ｐゴシック"/>
            <family val="3"/>
            <charset val="128"/>
          </rPr>
          <t>ここに会社名を入れると、手順書や環境活動レポートにも自動転記されます</t>
        </r>
      </text>
    </comment>
    <comment ref="A3" authorId="1" shapeId="0" xr:uid="{00000000-0006-0000-0000-000002000000}">
      <text>
        <r>
          <rPr>
            <sz val="11"/>
            <color indexed="81"/>
            <rFont val="ＭＳ Ｐゴシック"/>
            <family val="3"/>
            <charset val="128"/>
          </rPr>
          <t>EA21構築じに使用します。
構築後削除して結構です。</t>
        </r>
      </text>
    </comment>
    <comment ref="C7" authorId="2" shapeId="0" xr:uid="{00000000-0006-0000-0000-000003000000}">
      <text>
        <r>
          <rPr>
            <sz val="11"/>
            <color indexed="81"/>
            <rFont val="ＭＳ Ｐゴシック"/>
            <family val="3"/>
            <charset val="128"/>
          </rPr>
          <t>要求事項 ４. 環境への負荷と環境への取組状況の把握及び評価 
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初回登録時には，事業活動における環境への取組状況を「環境への取組の自己チェック（第５章）」を基に把握する。把握項目には、環境負荷の軽減等に貢献している製品・サービス等を含む。</t>
        </r>
      </text>
    </comment>
    <comment ref="V7" authorId="2" shapeId="0" xr:uid="{00000000-0006-0000-0000-000004000000}">
      <text>
        <r>
          <rPr>
            <sz val="11"/>
            <color indexed="81"/>
            <rFont val="ＭＳ Ｐゴシック"/>
            <family val="3"/>
            <charset val="128"/>
          </rPr>
          <t>要求事項 ６ 環境経営目標及び環境経営計画の策定 
(１) 要求事項２～５（経営における課題とチャンスの明確化，環境経営方針の策定，環境への負荷と環境への取組状況の把握及び評価，環境関連法規等の取りまとめ）を踏まえて，具体的な環境経営目標及び環境経営計画を策定する。 
(２) 環境経営目標は，可能な限り数値化し， 以下の事項に関する目標を設定する。 
　・二酸化炭素排出量の削減 
　・廃棄物排出量の削減 
　・水使用量の削減 
　・化学物質使用量の削減 
　・自らが生産・販売・提供する製品の環境性能の向上及びサービスの改善 
(３) 環境経営計画には，環境経営目標を達成するための具体的な手段，日程及び計画の責任者を定める。 
(４) また，環境経営目標及び環境経営計画は要求事項２～５の大きな変更時に見直しをする。 
(５) 環境経営目標と環境経営計画は，関係する従業員に周知する。</t>
        </r>
      </text>
    </comment>
    <comment ref="AO7" authorId="2" shapeId="0" xr:uid="{00000000-0006-0000-0000-000005000000}">
      <text>
        <r>
          <rPr>
            <sz val="11"/>
            <color indexed="81"/>
            <rFont val="ＭＳ Ｐゴシック"/>
            <family val="3"/>
            <charset val="128"/>
          </rPr>
          <t xml:space="preserve">＜取組状況の確認・評価＞ 
□ 取組状況を確認・評価するため，以下の状況を適切な頻度で確認（監視・測定）及び評価し，是正処置，予防処置が必要かどうかの判断をします。 
 ・ 環境経営目標の達成状況：年度の環境経営目標達成のためには，自らが設定した段階（月次，四半期，半期等）における達成度を判断するための目安（指標）を設定し，各段階での進捗を確認します。 
 ・ 環境経営計画の実施状況：環境経営計画の取組が，定められた責任・役割の下，スケジュールどおりに実施されているかを確認します。 </t>
        </r>
      </text>
    </comment>
    <comment ref="C9" authorId="3" shapeId="0" xr:uid="{00000000-0006-0000-0000-000006000000}">
      <text>
        <r>
          <rPr>
            <sz val="11"/>
            <color indexed="81"/>
            <rFont val="MS P ゴシック"/>
            <family val="3"/>
            <charset val="128"/>
          </rPr>
          <t xml:space="preserve">要求事項 ２．代表者による経営における課題とチャンスの明確化
(１) 代表者は，経営における課題とチャンスを整理し，明確にする。 
(２) 整理と明確化に当たっては，以下の事項を考慮する。 
・ 事業内容 
・ 事業を取り巻く状況 
・ 事業と環境とのかかわり
</t>
        </r>
      </text>
    </comment>
    <comment ref="V9" authorId="2" shapeId="0" xr:uid="{00000000-0006-0000-0000-000007000000}">
      <text>
        <r>
          <rPr>
            <sz val="11"/>
            <color indexed="81"/>
            <rFont val="ＭＳ Ｐゴシック"/>
            <family val="3"/>
            <charset val="128"/>
          </rPr>
          <t xml:space="preserve">要求事項 ８ 教育・訓練の実施
エコアクション２１の取組を適切に実行するため，以下の教育・訓練を実施 する。 
・ 全従業員を対象とした教育・訓練 
・ 環境に関する特定の業務がある場合，その業務に関わる従業員を対象とした教育・訓練 </t>
        </r>
      </text>
    </comment>
    <comment ref="AO9" authorId="2" shapeId="0" xr:uid="{00000000-0006-0000-0000-000008000000}">
      <text>
        <r>
          <rPr>
            <sz val="11"/>
            <color indexed="81"/>
            <rFont val="ＭＳ Ｐゴシック"/>
            <family val="3"/>
            <charset val="128"/>
          </rPr>
          <t xml:space="preserve"> 環境関連法規等の遵守：日常的な環境関連法規等の遵守（届出の実施，測定の実施，規準値の遵守等）状況を確認します。 </t>
        </r>
      </text>
    </comment>
    <comment ref="C10" authorId="2" shapeId="0" xr:uid="{00000000-0006-0000-0000-000009000000}">
      <text>
        <r>
          <rPr>
            <sz val="11"/>
            <color indexed="81"/>
            <rFont val="ＭＳ Ｐゴシック"/>
            <family val="3"/>
            <charset val="128"/>
          </rPr>
          <t xml:space="preserve">要求事項 ３．環境経営方針の策定
(１) 代表者は，環境経営に関する方針(環境経営方針)を定め，誓約する。 
・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適用される環境関連法規等の遵守を誓約する 
・ 環境経営方針には，制定日（又は改定日）及び代表者名を記載する。 
(２) 環境経営方針は，全従業員に周知する。 </t>
        </r>
      </text>
    </comment>
    <comment ref="AO10" authorId="2" shapeId="0" xr:uid="{00000000-0006-0000-0000-00000A000000}">
      <text>
        <r>
          <rPr>
            <sz val="11"/>
            <color indexed="81"/>
            <rFont val="ＭＳ Ｐゴシック"/>
            <family val="3"/>
            <charset val="128"/>
          </rPr>
          <t>規模の大きな事業者は必須
概ね100名以上</t>
        </r>
      </text>
    </comment>
    <comment ref="C11" authorId="2" shapeId="0" xr:uid="{00000000-0006-0000-0000-00000B000000}">
      <text>
        <r>
          <rPr>
            <sz val="11"/>
            <color indexed="81"/>
            <rFont val="ＭＳ Ｐゴシック"/>
            <family val="3"/>
            <charset val="128"/>
          </rPr>
          <t>要求事項 ６ 環境経営目標及び環境経営計画の策定 
(１) 要求事項２～５（経営における課題とチャンスの明確化，環境経営方針の策定，環境への負荷と環境への取組状況の把握及び評価，環境関連法規等の取りまとめ）を踏まえて，具体的な環境経営目標及び環境経営計画を策定する。 
(２) 環境経営目標は，可能な限り数値化し， 以下の事項に関する目標を設定する。 
　・二酸化炭素排出量の削減 
　・廃棄物排出量の削減 
　・水使用量の削減 
　・化学物質使用量の削減 
　・自らが生産・販売・提供する製品の環境性能の向上及びサービスの改善 
(３) 環境経営計画には，環境経営目標を達成するための具体的な手段，日程及び計画の責任者を定める。 
(４) また，環境経営目標及び環境経営計画は要求事項２～５の大きな変更時に見直しをする。 
(５) 環境経営目標と環境経営計画は，関係する従業員に周知する。</t>
        </r>
      </text>
    </comment>
    <comment ref="W11" authorId="3" shapeId="0" xr:uid="{00000000-0006-0000-0000-00000C000000}">
      <text>
        <r>
          <rPr>
            <sz val="11"/>
            <color indexed="81"/>
            <rFont val="MS P ゴシック"/>
            <family val="3"/>
            <charset val="128"/>
          </rPr>
          <t>比較的大きな組織ではこの計画書を用いてください</t>
        </r>
      </text>
    </comment>
    <comment ref="AD11" authorId="3" shapeId="0" xr:uid="{00000000-0006-0000-0000-00000D000000}">
      <text>
        <r>
          <rPr>
            <sz val="11"/>
            <color indexed="81"/>
            <rFont val="MS P ゴシック"/>
            <family val="3"/>
            <charset val="128"/>
          </rPr>
          <t>重要な教育・訓練はこちらの記録に残すとよい</t>
        </r>
      </text>
    </comment>
    <comment ref="AO11" authorId="2" shapeId="0" xr:uid="{00000000-0006-0000-0000-00000E000000}">
      <text>
        <r>
          <rPr>
            <sz val="11"/>
            <color indexed="81"/>
            <rFont val="ＭＳ Ｐゴシック"/>
            <family val="3"/>
            <charset val="128"/>
          </rPr>
          <t>規模の大きな事業者は必須
概ね100名以上</t>
        </r>
      </text>
    </comment>
    <comment ref="C13" authorId="2" shapeId="0" xr:uid="{00000000-0006-0000-0000-00000F000000}">
      <text>
        <r>
          <rPr>
            <sz val="11"/>
            <color indexed="81"/>
            <rFont val="ＭＳ Ｐゴシック"/>
            <family val="3"/>
            <charset val="128"/>
          </rPr>
          <t>事業活動における環境への取組状況を「環境への取組の自己チェック（第５章）」を基に把握する。把握項目には、環境負荷の軽減等に貢献している製品・サービス等を含む。</t>
        </r>
      </text>
    </comment>
    <comment ref="V13" authorId="2" shapeId="0" xr:uid="{00000000-0006-0000-0000-000010000000}">
      <text>
        <r>
          <rPr>
            <sz val="11"/>
            <color indexed="81"/>
            <rFont val="ＭＳ Ｐゴシック"/>
            <family val="3"/>
            <charset val="128"/>
          </rPr>
          <t xml:space="preserve">要求事項 11 環境上の緊急事態への準備及び対応 
(１) 環境上の事故及び緊急事態を想定し，その対応策を定め，可能な範囲で定期的に試行すると共に訓練を実施する。 
(２) 事故や緊急事態の発生後及び試行の実施後に，対応策の有効性を検証し，必要に応じて改訂する。 </t>
        </r>
      </text>
    </comment>
    <comment ref="AO13" authorId="2" shapeId="0" xr:uid="{00000000-0006-0000-0000-000011000000}">
      <text>
        <r>
          <rPr>
            <sz val="11"/>
            <color indexed="81"/>
            <rFont val="ＭＳ Ｐゴシック"/>
            <family val="3"/>
            <charset val="128"/>
          </rPr>
          <t xml:space="preserve">要要求事項 13 取組状況の確認・評価，並びに問題の是正及び予防
（１） 取組状況の確認・評価に関して，以下の項目を適切な頻度で実施する。 
・ 環境経営目標の達成状況 
・ 環境経営計画の実施状況 
・ 環境関連法規等の遵守状況 
・ 重要度の高い環境負荷及び活動状況 
（２） 問題がある場合は是正処置を行い，問題の発生が予想される場合は，必
要に応じて予防処置を実施する。 
（３） 規模が比較的大きな組織の場合は，内部監査を実施する。 </t>
        </r>
      </text>
    </comment>
    <comment ref="W14" authorId="1" shapeId="0" xr:uid="{00000000-0006-0000-0000-000012000000}">
      <text>
        <r>
          <rPr>
            <sz val="9"/>
            <color indexed="81"/>
            <rFont val="ＭＳ Ｐゴシック"/>
            <family val="3"/>
            <charset val="128"/>
          </rPr>
          <t>訓練実施後に必要に応じて改定</t>
        </r>
      </text>
    </comment>
    <comment ref="AC14" authorId="1" shapeId="0" xr:uid="{00000000-0006-0000-0000-000013000000}">
      <text>
        <r>
          <rPr>
            <sz val="11"/>
            <color indexed="81"/>
            <rFont val="ＭＳ Ｐゴシック"/>
            <family val="3"/>
            <charset val="128"/>
          </rPr>
          <t>必要に応じて変更してください</t>
        </r>
      </text>
    </comment>
    <comment ref="C15" authorId="2" shapeId="0" xr:uid="{00000000-0006-0000-0000-000014000000}">
      <text>
        <r>
          <rPr>
            <sz val="11"/>
            <color indexed="81"/>
            <rFont val="ＭＳ Ｐゴシック"/>
            <family val="3"/>
            <charset val="128"/>
          </rPr>
          <t xml:space="preserve">要求事項 ５ 環境関連法規などの取りまとめ
(１) 事業を行うに当たって遵守しなければならない環境関連法規及びその他の環境関連の要求等，及び遵守のための組織の取組を整理し，一覧表等に取りまとめる。 
(２) 環境関連法規等は常に最新のものとなるよう管理する。 </t>
        </r>
      </text>
    </comment>
    <comment ref="V16" authorId="2" shapeId="0" xr:uid="{00000000-0006-0000-0000-000015000000}">
      <text>
        <r>
          <rPr>
            <sz val="11"/>
            <color indexed="81"/>
            <rFont val="ＭＳ Ｐゴシック"/>
            <family val="3"/>
            <charset val="128"/>
          </rPr>
          <t>要求事項 ９ 環境コミュニケーションの実施 
エコアクション２１の取組を適切に実行するため，以下のコミュニケーション活動を実施する。 
・ 組織内において，エコアクション２１に関する内部コミュニケーションを行う。 
・ 外部からの環境に関する苦情や要望を受け付け，必要な対応と再発防止を行う。 
・ 本ガイドライン第３章に掲げる環境経営レポートを年次で作成し，公表する。</t>
        </r>
      </text>
    </comment>
    <comment ref="C17" authorId="1" shapeId="0" xr:uid="{00000000-0006-0000-0000-000016000000}">
      <text>
        <r>
          <rPr>
            <sz val="11"/>
            <color indexed="81"/>
            <rFont val="ＭＳ Ｐゴシック"/>
            <family val="3"/>
            <charset val="128"/>
          </rPr>
          <t>要求事項 １．取組の対象組織・活動の明確化
(１)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V18" authorId="2" shapeId="0" xr:uid="{00000000-0006-0000-0000-000017000000}">
      <text>
        <r>
          <rPr>
            <sz val="11"/>
            <color indexed="81"/>
            <rFont val="ＭＳ Ｐゴシック"/>
            <family val="3"/>
            <charset val="128"/>
          </rPr>
          <t>要求事項 10 実施及び運用 
(１) 環境経営方針，環境経営目標及び環境経営計画の達成並びに環境関連法規等の遵守に必要な取組を実施する。 
(２) 環境経営方針，環境経営目標を達成するため，実施に当たっての手順を定め，必要に応じて文書化し，運用する。</t>
        </r>
      </text>
    </comment>
    <comment ref="V19" authorId="2" shapeId="0" xr:uid="{00000000-0006-0000-0000-000018000000}">
      <text>
        <r>
          <rPr>
            <sz val="9"/>
            <color indexed="81"/>
            <rFont val="ＭＳ Ｐゴシック"/>
            <family val="3"/>
            <charset val="128"/>
          </rPr>
          <t>必要に応じて追加してください</t>
        </r>
      </text>
    </comment>
    <comment ref="AO19" authorId="2" shapeId="0" xr:uid="{00000000-0006-0000-0000-000019000000}">
      <text>
        <r>
          <rPr>
            <sz val="11"/>
            <color indexed="81"/>
            <rFont val="ＭＳ Ｐゴシック"/>
            <family val="3"/>
            <charset val="128"/>
          </rPr>
          <t xml:space="preserve">要求事項 14 代表者による全体の評価と見直し・指示
代表者は，定期的にエコアクション２１に基づく環境経営全体の取組状況及びその効果を評価し，以下の項目を含む全般的な見直しを実施し，必要な指示を行う。 
・ 環境経営方針 
・ 環境経営目標・環境経営計画 
・ 実施体制 </t>
        </r>
      </text>
    </comment>
    <comment ref="V20" authorId="2" shapeId="0" xr:uid="{00000000-0006-0000-0000-00001A000000}">
      <text>
        <r>
          <rPr>
            <sz val="11"/>
            <color indexed="81"/>
            <rFont val="ＭＳ Ｐゴシック"/>
            <family val="3"/>
            <charset val="128"/>
          </rPr>
          <t xml:space="preserve">要求事項 ７ 実施体制の構築
代表者は以下の事項を実施する。 
・ エコアクション２１を運用，維持し，環境経営を実践するために効果的な実施体制を構築する。 
・ 実施体制においては，各自の役割，責任及び権限を定め，全従業員に周知する。 
・ エコアクション２１を運用し，維持するための経営資源を用意する。 </t>
        </r>
      </text>
    </comment>
    <comment ref="V21" authorId="2" shapeId="0" xr:uid="{00000000-0006-0000-0000-00001B000000}">
      <text>
        <r>
          <rPr>
            <sz val="11"/>
            <color indexed="81"/>
            <rFont val="ＭＳ Ｐゴシック"/>
            <family val="3"/>
            <charset val="128"/>
          </rPr>
          <t xml:space="preserve">要求事項 12 文書類の作成・管理
（１） エコアクション２１の取組を実施するために以下の 14 種類の文書類，及び組織が必要な文書類（紙又は電子媒体）を作成し，適切に管理する。 
・ 環境経営方針 
・ 環境への負荷の自己チェック等の結果 
・ 環境への取組の自己チェックの結果 
・ 環境関連法規等の取りまとめ 
・ 環境経営目標・環境経営計画 
・ 実施体制（組織図に役割等を記したものでも可） 
・ 外部からの苦情等の受付け結果 
・ 環境経営レポート 
・ 事故及び緊急事態の想定結果及びその対応策 
・ 環境上の緊急事態の対応の試行及び訓練の結果 
・ 環境経営目標の達成状況及び環境経営計画の実施状況，その評価結果
・ 問題点の是正処置及び予防処置の結果 
・ 環境関連法規等の遵守状況のチェック結果 
・ 代表者による全体の取組状況の評価及び見直しの結果 
（２） 組織が，取組の際に必要と判断した手順書 </t>
        </r>
      </text>
    </comment>
    <comment ref="AR24" authorId="3" shapeId="0" xr:uid="{00000000-0006-0000-0000-00001C000000}">
      <text>
        <r>
          <rPr>
            <sz val="11"/>
            <color indexed="81"/>
            <rFont val="MS P ゴシック"/>
            <family val="3"/>
            <charset val="128"/>
          </rPr>
          <t xml:space="preserve">１．環境経営レポートの作成及び公表と活用
次の項目を盛り込んだ環境経営レポートを定期的に（原則毎年度）作成する。 
■計画の策定（PLAN） 
(１) 組織の概要（事業所名，所在地，事業の概要，事業規模等）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環境経営目標及び環境経営計画の実績・取組結果とその評価（実績には二酸化炭素総排出量を含む） 
(８) 環境関連法規等の遵守状況の確認及び評価の結果，並びに違反，訴訟
等の有無 
■全体の評価と見直し（ACT） 
(９) 代表者による全体の評価と見直し・指示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宇田　吉明</author>
    <author>UDA YOSHIAKI</author>
    <author>宇田吉明</author>
    <author>UDA　YOSHIAKI</author>
    <author>UDAYOSHIAKI</author>
  </authors>
  <commentList>
    <comment ref="A2" authorId="0" shapeId="0" xr:uid="{00000000-0006-0000-0D00-000001000000}">
      <text>
        <r>
          <rPr>
            <sz val="9"/>
            <color indexed="81"/>
            <rFont val="ＭＳ Ｐゴシック"/>
            <family val="3"/>
            <charset val="128"/>
          </rPr>
          <t xml:space="preserve">□ガイドライン要求事項
(１)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r>
      </text>
    </comment>
    <comment ref="E10" authorId="0" shapeId="0" xr:uid="{ADA1FDAC-378D-428B-881E-345F2E7ED431}">
      <text>
        <r>
          <rPr>
            <sz val="9"/>
            <color indexed="81"/>
            <rFont val="ＭＳ Ｐゴシック"/>
            <family val="3"/>
            <charset val="128"/>
          </rPr>
          <t>事業者から排出されるプラスチックごみは産廃扱いとなる</t>
        </r>
      </text>
    </comment>
    <comment ref="L10" authorId="0" shapeId="0" xr:uid="{ED712094-8992-4E27-838B-3F78603D548C}">
      <text>
        <r>
          <rPr>
            <b/>
            <sz val="9"/>
            <color indexed="81"/>
            <rFont val="MS P ゴシック"/>
            <family val="3"/>
            <charset val="128"/>
          </rPr>
          <t>契約は義務ではないが、許可の確認は必須なので、許可証の写しや自治体のHP、収集運搬業者のHPで有効期限を確認する</t>
        </r>
      </text>
    </comment>
    <comment ref="B14" authorId="1" shapeId="0" xr:uid="{E9E8FDDB-245F-4A08-B0D8-A56C9F7AA3BB}">
      <text>
        <r>
          <rPr>
            <sz val="9"/>
            <color indexed="81"/>
            <rFont val="ＭＳ Ｐゴシック"/>
            <family val="3"/>
            <charset val="128"/>
          </rPr>
          <t xml:space="preserve">産業廃棄物の運搬又は処分の受託者は、マニフェストの交付を受けずに、産業廃棄物の引渡しを受けてはならない
・  違反した者は、1月以下の懲役又は100万円以下の罰金。また、引き受けた産業廃棄物が不適正に処理された場合は、措置命令の対象。 </t>
        </r>
      </text>
    </comment>
    <comment ref="B17" authorId="1" shapeId="0" xr:uid="{9C3C78EA-B500-4856-BA32-9DCC9D0CF81B}">
      <text>
        <r>
          <rPr>
            <sz val="9"/>
            <color indexed="81"/>
            <rFont val="ＭＳ Ｐゴシック"/>
            <family val="3"/>
            <charset val="128"/>
          </rPr>
          <t>資格要件
2年以上環境衛生指導員だった者
大学の理学，薬学，工学若しくは農学の課程において衛生工学若しくは化学工学に関する科目を修めて、2年以上の実務経験を有する者
大学の理学，薬学，工学，農学若しくはこれらに相当する課程において衛生工学若しくは化学工学に関する目以外の科目を修めて、3年以上の実務経験を有する者
短期大学若しくは高等専門学校の理学，薬学，工学，農学若しくはこれらに相当する課程において衛生工学若しくは化学工学に関する科目を修めて、4年以上の実務経験を有する者
短期大学若しくは高等専門学校の理学，薬学，工学，農学若しくはこれらに相当する課程において衛生工学若しくは化学工学に関する科目以外の科目を修めて、5年以上の実務経験を有する者
高等学校若しくは中等教育学校において土木科，化学科若しくはこれらに相当する学科を修めた者（6年）
高等学校若しくは中等学校の理学，工学，農学に関する科目若しくはこれらに相当する科目を修めて、7年以上の実務経験を有する者
上記以外で10年以上の実務経験を有する者
上記に掲げる者と同等以上の知識を有すると認められる者
※産業廃棄物協会の講習会受講も資格要件を満たす</t>
        </r>
      </text>
    </comment>
    <comment ref="B18" authorId="0" shapeId="0" xr:uid="{3C043D62-63D0-40B4-83B0-D443BCECDFD3}">
      <text>
        <r>
          <rPr>
            <sz val="9"/>
            <color indexed="81"/>
            <rFont val="ＭＳ Ｐゴシック"/>
            <family val="3"/>
            <charset val="128"/>
          </rPr>
          <t>運搬
１　当該特別管理産業廃棄物を生じた事業場の名称及び所在地
２　運搬年月日
３　運搬方法及び運搬先ごとの運搬量
４　積替え又は保管を行つた場合には、積替え又は保管の場所ごとの搬出量
処分
１　当該特別管理産業廃棄物の処分を行つた事業場の名称及び所在地
２　処分年月日
３　処分方法ごとの処分量
４　処分（埋立処分を除く。）後の廃棄物の持出先ごとの持出量</t>
        </r>
      </text>
    </comment>
    <comment ref="B23" authorId="0" shapeId="0" xr:uid="{1874D110-9DB3-4AA8-B3DF-886EE12F5EDC}">
      <text>
        <r>
          <rPr>
            <sz val="9"/>
            <color indexed="81"/>
            <rFont val="ＭＳ Ｐゴシック"/>
            <family val="3"/>
            <charset val="128"/>
          </rPr>
          <t>廃棄物の種類
管理者の氏名または名称
連絡先
バラ積みの場合は最大高さ</t>
        </r>
      </text>
    </comment>
    <comment ref="B28" authorId="2" shapeId="0" xr:uid="{5EF8289B-7020-4723-98C8-A0C7D9F55B10}">
      <text>
        <r>
          <rPr>
            <b/>
            <sz val="9"/>
            <color indexed="81"/>
            <rFont val="MS P ゴシック"/>
            <family val="3"/>
            <charset val="128"/>
          </rPr>
          <t>全て電子マニフェストの場合は提出不要</t>
        </r>
      </text>
    </comment>
    <comment ref="B30" authorId="1" shapeId="0" xr:uid="{3EEBB0A9-0017-4D1A-9725-E8C175550915}">
      <text>
        <r>
          <rPr>
            <sz val="9"/>
            <color indexed="81"/>
            <rFont val="ＭＳ Ｐゴシック"/>
            <family val="3"/>
            <charset val="128"/>
          </rPr>
          <t xml:space="preserve">■確認のポイント
①委託先の中間処理施設や最終処分場について、適正処理のための必要最低限の事項を実地に確認すること 
②処理業者の処理状況及び維持管理状況等の公表情報から、施設の稼働状況等、適正処理が行われていることを確認すること </t>
        </r>
      </text>
    </comment>
    <comment ref="D35" authorId="0" shapeId="0" xr:uid="{FBC4DBAB-CF6D-4E8D-AD92-8BFD4F2A0B2B}">
      <text>
        <r>
          <rPr>
            <b/>
            <sz val="9"/>
            <color indexed="81"/>
            <rFont val="MS P ゴシック"/>
            <family val="3"/>
            <charset val="128"/>
          </rPr>
          <t>騒音規制法に定める特定施設を設置している場合は条例の届出ではなく、法の届出となる</t>
        </r>
      </text>
    </comment>
    <comment ref="F35" authorId="0" shapeId="0" xr:uid="{80C1883D-F0E5-4BBA-A7FF-DC8BA4A4D3AF}">
      <text>
        <r>
          <rPr>
            <sz val="9"/>
            <color indexed="81"/>
            <rFont val="ＭＳ Ｐゴシック"/>
            <family val="3"/>
            <charset val="128"/>
          </rPr>
          <t xml:space="preserve">特定施設の設置の届出をした者は、変更時、工事開始日の30日前までに、市町村長に届け出なければならない。ただし発生する騒音の大きさの増加を伴わない場合はこの限りでない。 </t>
        </r>
      </text>
    </comment>
    <comment ref="B36" authorId="0" shapeId="0" xr:uid="{C2F7AB83-70F6-4275-AA6B-C6E8BBEFBC72}">
      <text>
        <r>
          <rPr>
            <b/>
            <sz val="9"/>
            <color indexed="81"/>
            <rFont val="MS P ゴシック"/>
            <family val="3"/>
            <charset val="128"/>
          </rPr>
          <t>環境大臣が指定するもの（低騒音型）は騒音規制法では届出不要</t>
        </r>
      </text>
    </comment>
    <comment ref="D38" authorId="0" shapeId="0" xr:uid="{EC627D31-DA3C-492F-A971-A6588BD4A271}">
      <text>
        <r>
          <rPr>
            <b/>
            <sz val="9"/>
            <color indexed="81"/>
            <rFont val="MS P ゴシック"/>
            <family val="3"/>
            <charset val="128"/>
          </rPr>
          <t>騒音規制法に定める特定施設を設置している場合は条例の届出ではなく、法の届出となる</t>
        </r>
      </text>
    </comment>
    <comment ref="F38" authorId="0" shapeId="0" xr:uid="{D01A7FE1-0C90-4D38-8746-B0CEC57C3FD5}">
      <text>
        <r>
          <rPr>
            <sz val="9"/>
            <color indexed="81"/>
            <rFont val="ＭＳ Ｐゴシック"/>
            <family val="3"/>
            <charset val="128"/>
          </rPr>
          <t xml:space="preserve">特定施設の設置の届出をした者は、変更時、工事開始日の三十日前までに、市町村長に届け出なければならない。ただし発生する振動の大きさの増加を伴わない場合はこの限りでない。 </t>
        </r>
      </text>
    </comment>
    <comment ref="B39" authorId="0" shapeId="0" xr:uid="{14E7EAA2-71C8-4242-8BB5-0E498A5F15E9}">
      <text>
        <r>
          <rPr>
            <b/>
            <sz val="9"/>
            <color indexed="81"/>
            <rFont val="MS P ゴシック"/>
            <family val="3"/>
            <charset val="128"/>
          </rPr>
          <t>環境大臣が指定するもの（低騒音型）は騒音規制法では届出不要</t>
        </r>
      </text>
    </comment>
    <comment ref="B41" authorId="0" shapeId="0" xr:uid="{EAC260E5-6F4A-41DB-8F53-BB1A024D5E77}">
      <text>
        <r>
          <rPr>
            <sz val="9"/>
            <color indexed="81"/>
            <rFont val="ＭＳ Ｐゴシック"/>
            <family val="3"/>
            <charset val="128"/>
          </rPr>
          <t>公共下水道管理者は、著しく施設の機能を妨げたり損傷するおそれのある下水を継続使用する者に対し、障害を除去するために必要な除害施設の設置、又は措置をしなければならない旨を定めることができる</t>
        </r>
      </text>
    </comment>
    <comment ref="B43" authorId="3" shapeId="0" xr:uid="{DB9CBF01-F49B-4CF4-9D87-78DA8FD8A187}">
      <text>
        <r>
          <rPr>
            <sz val="9"/>
            <color indexed="81"/>
            <rFont val="ＭＳ Ｐゴシック"/>
            <family val="3"/>
            <charset val="128"/>
          </rPr>
          <t>貯油施設等の破損等事故が発生し、油を含む水が公共用水域に排出又は地下に浸透し、生活環境に被害を生ずるおそれがあるときは、直ちに、引き続く油を含む水の排出又は浸透の防止のための応急の措置を講ずるとともに、速やかにその事故の状況及び講じた措置の概要を都道府県知事に届け出なければならない</t>
        </r>
      </text>
    </comment>
    <comment ref="H43" authorId="1" shapeId="0" xr:uid="{B9B3E68F-B6CE-4A3D-9A20-F27D3E7C89AC}">
      <text>
        <r>
          <rPr>
            <b/>
            <sz val="9"/>
            <color indexed="81"/>
            <rFont val="ＭＳ Ｐゴシック"/>
            <family val="3"/>
            <charset val="128"/>
          </rPr>
          <t>事故時</t>
        </r>
      </text>
    </comment>
    <comment ref="H52" authorId="1" shapeId="0" xr:uid="{2C374420-9BFE-41F2-B57B-6936BFC0F1BA}">
      <text>
        <r>
          <rPr>
            <b/>
            <sz val="9"/>
            <color indexed="81"/>
            <rFont val="ＭＳ Ｐゴシック"/>
            <family val="3"/>
            <charset val="128"/>
          </rPr>
          <t>事故時</t>
        </r>
      </text>
    </comment>
    <comment ref="B53" authorId="1" shapeId="0" xr:uid="{FB09B372-FF4F-4BFC-BD62-F2A36689ED73}">
      <text>
        <r>
          <rPr>
            <sz val="9"/>
            <color indexed="81"/>
            <rFont val="ＭＳ Ｐゴシック"/>
            <family val="3"/>
            <charset val="128"/>
          </rPr>
          <t>ボイラー：燃焼能力重油換算50ℓ／時以上、伝熱面積10㎡以上
ガス発生炉、加熱炉：燃焼能力50ℓ／時以上、原料処理能力：20トン/日
乾燥炉：変圧器定格容量200kVA以上</t>
        </r>
      </text>
    </comment>
    <comment ref="B65" authorId="1" shapeId="0" xr:uid="{FE6DAFC6-B084-4CC4-A188-CC788F37F343}">
      <text>
        <r>
          <rPr>
            <sz val="9"/>
            <color indexed="81"/>
            <rFont val="ＭＳ Ｐゴシック"/>
            <family val="3"/>
            <charset val="128"/>
          </rPr>
          <t>前年度のエネルギー使用量が原油換算で1500kℓを超えた場合</t>
        </r>
      </text>
    </comment>
    <comment ref="B66" authorId="1" shapeId="0" xr:uid="{1FF376BA-EEEC-49F4-8072-084E25D038B7}">
      <text>
        <r>
          <rPr>
            <sz val="9"/>
            <color indexed="81"/>
            <rFont val="ＭＳ Ｐゴシック"/>
            <family val="3"/>
            <charset val="128"/>
          </rPr>
          <t>エネルギー消費量が重油換算3000kℓ以上</t>
        </r>
      </text>
    </comment>
    <comment ref="B69" authorId="1" shapeId="0" xr:uid="{9A2DC69A-968A-4A22-B6D9-3E897B8B3176}">
      <text>
        <r>
          <rPr>
            <sz val="9"/>
            <color indexed="81"/>
            <rFont val="ＭＳ Ｐゴシック"/>
            <family val="3"/>
            <charset val="128"/>
          </rPr>
          <t>輸送事業者
・事業用及び自家用200台以上
荷主
・3000万ﾄﾝｷﾛ以上</t>
        </r>
      </text>
    </comment>
    <comment ref="B71" authorId="1" shapeId="0" xr:uid="{6E4831C4-2D89-4463-B3BE-3140AA836290}">
      <text>
        <r>
          <rPr>
            <sz val="9"/>
            <color indexed="81"/>
            <rFont val="ＭＳ Ｐゴシック"/>
            <family val="3"/>
            <charset val="128"/>
          </rPr>
          <t>・特定建築物以外の建築物で床面積300平方メートル以上のものの新築
・建築物の増改築で増改築の規模が床面積300平方メートル以上のもの（特定建築行為に該当するものを除く。）</t>
        </r>
      </text>
    </comment>
    <comment ref="D72" authorId="1" shapeId="0" xr:uid="{F7704BC9-6E5B-41B4-BC83-6D2E981155C1}">
      <text>
        <r>
          <rPr>
            <sz val="9"/>
            <color indexed="81"/>
            <rFont val="ＭＳ Ｐゴシック"/>
            <family val="3"/>
            <charset val="128"/>
          </rPr>
          <t>大阪府下でエネルギーの使用量が1500ｋℓ以上</t>
        </r>
      </text>
    </comment>
    <comment ref="A74" authorId="4" shapeId="0" xr:uid="{97C8E122-19FC-4842-BD10-23EE3F764F6A}">
      <text>
        <r>
          <rPr>
            <sz val="9"/>
            <color indexed="81"/>
            <rFont val="ＭＳ Ｐゴシック"/>
            <family val="3"/>
            <charset val="128"/>
          </rPr>
          <t>フロン類の使用の合理化及び管理の適正化に関する法律
（平成25年6月12日公布）</t>
        </r>
      </text>
    </comment>
    <comment ref="E74" authorId="1" shapeId="0" xr:uid="{F1F83172-4BF6-47B9-AF5D-8948E44DD808}">
      <text>
        <r>
          <rPr>
            <sz val="9"/>
            <color indexed="81"/>
            <rFont val="ＭＳ Ｐゴシック"/>
            <family val="3"/>
            <charset val="128"/>
          </rPr>
          <t>家庭用エアコン以外のエアコン、冷水機、製氷機、ビールサーバー、寿司ネタやアイスクリームの冷凍・冷蔵ショーケース、圧縮空気のドライヤーなどがあります。また、自動車・船舶・航空機等の輸送用機械に搭載されている冷蔵・冷凍機器等冷媒にフロンを使うものが対象</t>
        </r>
      </text>
    </comment>
    <comment ref="A84" authorId="4" shapeId="0" xr:uid="{7CCACC53-3D13-4A84-86A4-1F3DF3A89FE1}">
      <text>
        <r>
          <rPr>
            <sz val="9"/>
            <color indexed="81"/>
            <rFont val="ＭＳ Ｐゴシック"/>
            <family val="3"/>
            <charset val="128"/>
          </rPr>
          <t>特定化学物質の環境への排出量の把握等及び管理の改善の促進に関する法律</t>
        </r>
      </text>
    </comment>
    <comment ref="B84" authorId="3" shapeId="0" xr:uid="{C5B620D6-23A7-418A-9F2C-1C10AD74A31F}">
      <text>
        <r>
          <rPr>
            <sz val="9"/>
            <color indexed="81"/>
            <rFont val="ＭＳ Ｐゴシック"/>
            <family val="3"/>
            <charset val="128"/>
          </rPr>
          <t>第一種指定化学物質の排出量及び移動量を把握し、毎年度、排出量及び移動量を主務大臣に届出</t>
        </r>
      </text>
    </comment>
    <comment ref="B85" authorId="3" shapeId="0" xr:uid="{D72ABBCD-B0BB-4D76-A789-9E6494FDAC58}">
      <text>
        <r>
          <rPr>
            <sz val="9"/>
            <color indexed="81"/>
            <rFont val="ＭＳ Ｐゴシック"/>
            <family val="3"/>
            <charset val="128"/>
          </rPr>
          <t>指定化学物質等を他の事業者に対し譲渡し、又は提供するときは、性状及び取扱いに関する情報を文書又は磁気ディスクの交付等により提供</t>
        </r>
      </text>
    </comment>
    <comment ref="A88" authorId="0" shapeId="0" xr:uid="{EEF76569-426B-493F-B9B9-BFEC3869BA78}">
      <text>
        <r>
          <rPr>
            <sz val="9"/>
            <color indexed="81"/>
            <rFont val="ＭＳ Ｐゴシック"/>
            <family val="3"/>
            <charset val="128"/>
          </rPr>
          <t>対策地域内で、トラック・バス等（ディーゼル車、ガソリン車、ＬＰＧ車）及びディーゼル乗用車に関して特別の窒素酸化物排出基準及び粒子状物質排出基準に適合する窒素酸化物及び粒子状物質の排出量がより少ない車を使うための規制
この規制は対策地域内に使用の本拠の位置を有する新車と現在使用している車について適用される</t>
        </r>
      </text>
    </comment>
    <comment ref="B88" authorId="0" shapeId="0" xr:uid="{0E8ED110-02DC-465B-9610-982FD7D4D5FC}">
      <text>
        <r>
          <rPr>
            <sz val="9"/>
            <color indexed="81"/>
            <rFont val="ＭＳ Ｐゴシック"/>
            <family val="3"/>
            <charset val="128"/>
          </rPr>
          <t>8都府県（埼玉県、千葉県、東京都、神奈川県、愛知県、三重県、大阪府及び兵庫県）の一部の地域</t>
        </r>
      </text>
    </comment>
    <comment ref="B89" authorId="0" shapeId="0" xr:uid="{B7A47AB5-1BF0-4353-B66F-03A4EA8EC693}">
      <text>
        <r>
          <rPr>
            <sz val="9"/>
            <color indexed="81"/>
            <rFont val="ＭＳ Ｐゴシック"/>
            <family val="3"/>
            <charset val="128"/>
          </rPr>
          <t>消防署長等の承認を受け、10日以内、仮貯蔵、取り扱う場合は除く</t>
        </r>
      </text>
    </comment>
    <comment ref="D90" authorId="1" shapeId="0" xr:uid="{9A58512D-B13D-4C95-A091-1BA23826294C}">
      <text>
        <r>
          <rPr>
            <sz val="9"/>
            <color indexed="81"/>
            <rFont val="ＭＳ Ｐゴシック"/>
            <family val="3"/>
            <charset val="128"/>
          </rPr>
          <t>指定数量未満の危険物及び指定可燃物は市町村条例で定める</t>
        </r>
      </text>
    </comment>
    <comment ref="B91" authorId="1" shapeId="0" xr:uid="{4DEA7E33-9D38-45EC-AF26-A53F78C082C6}">
      <text>
        <r>
          <rPr>
            <sz val="9"/>
            <color indexed="81"/>
            <rFont val="ＭＳ Ｐゴシック"/>
            <family val="3"/>
            <charset val="128"/>
          </rPr>
          <t xml:space="preserve">指定可燃物とは、わら製品、木毛その他の物品で火災が発生した場合にその拡大が速やかであり、消火の活動が著しく困難となるものとして政令で定めるもの
これらについては、市町村条例に定める数量以上である場合は、その貯蔵取扱いが条例によって規制されている
</t>
        </r>
      </text>
    </comment>
    <comment ref="D91" authorId="1" shapeId="0" xr:uid="{1429E6F9-7D8A-4ABB-84B3-3557E094C93F}">
      <text>
        <r>
          <rPr>
            <sz val="9"/>
            <color indexed="81"/>
            <rFont val="ＭＳ Ｐゴシック"/>
            <family val="3"/>
            <charset val="128"/>
          </rPr>
          <t xml:space="preserve">指定数量未満の危険物及び指定可燃物は市町村条例で定める
</t>
        </r>
      </text>
    </comment>
    <comment ref="B103" authorId="1" shapeId="0" xr:uid="{00000000-0006-0000-0D00-000021000000}">
      <text>
        <r>
          <rPr>
            <sz val="9"/>
            <color indexed="81"/>
            <rFont val="ＭＳ Ｐゴシック"/>
            <family val="3"/>
            <charset val="128"/>
          </rPr>
          <t xml:space="preserve">産業廃棄物の運搬又は処分の受託者は、マニフェストの交付を受けずに、産業廃棄物の引渡しを受けてはならない。 
・  違反した者は、６月以下の懲役又は５０万円以下の罰金。また、引き受けた産業廃棄物が不適正に処理された場合は、措置命令の対象。 </t>
        </r>
      </text>
    </comment>
    <comment ref="A111" authorId="0" shapeId="0" xr:uid="{00000000-0006-0000-0D00-000022000000}">
      <text>
        <r>
          <rPr>
            <sz val="9"/>
            <color indexed="81"/>
            <rFont val="ＭＳ Ｐゴシック"/>
            <family val="3"/>
            <charset val="128"/>
          </rPr>
          <t>対策地域内で、トラック・バス等（ディーゼル車、ガソリン車、ＬＰＧ車）及びディーゼル乗用車に関して特別の窒素酸化物排出基準及び粒子状物質排出基準に適合する窒素酸化物及び粒子状物質の排出量がより少ない車を使っていただくための規制。この規制は対策地域内に使用の本拠の位置を有する新車と現在使用している車について適用される。</t>
        </r>
      </text>
    </comment>
    <comment ref="A119" authorId="4" shapeId="0" xr:uid="{00000000-0006-0000-0D00-000023000000}">
      <text>
        <r>
          <rPr>
            <sz val="9"/>
            <color indexed="81"/>
            <rFont val="ＭＳ Ｐゴシック"/>
            <family val="3"/>
            <charset val="128"/>
          </rPr>
          <t>使用済小型電子機器等の再資源化の促進に関する法律</t>
        </r>
      </text>
    </comment>
    <comment ref="A128" authorId="1" shapeId="0" xr:uid="{00000000-0006-0000-0D00-000024000000}">
      <text>
        <r>
          <rPr>
            <sz val="9"/>
            <color indexed="81"/>
            <rFont val="ＭＳ Ｐゴシック"/>
            <family val="3"/>
            <charset val="128"/>
          </rPr>
          <t>適用除外となる小規模事業者
・製造業：7000面円以下かつ5名以下
・商業、サービス業：2億4千万円以下かつ20名以下</t>
        </r>
      </text>
    </comment>
    <comment ref="B135" authorId="1" shapeId="0" xr:uid="{00000000-0006-0000-0D00-000025000000}">
      <text>
        <r>
          <rPr>
            <sz val="9"/>
            <color indexed="81"/>
            <rFont val="ＭＳ Ｐゴシック"/>
            <family val="3"/>
            <charset val="128"/>
          </rPr>
          <t xml:space="preserve">屋内貯蔵所　　　　：指定数量の倍数が１５０以上 
屋外タンク貯蔵所 ：指定数量の倍数が２００以上 
屋外貯蔵所　　　　：指定数量の倍数が１００以上 
地下タンク貯蔵所 ：すべて </t>
        </r>
      </text>
    </comment>
    <comment ref="B136" authorId="1" shapeId="0" xr:uid="{00000000-0006-0000-0D00-000026000000}">
      <text>
        <r>
          <rPr>
            <sz val="9"/>
            <color indexed="81"/>
            <rFont val="ＭＳ Ｐゴシック"/>
            <family val="3"/>
            <charset val="128"/>
          </rPr>
          <t>20年以上経過した地下タンクに対し、その設計厚み・腐食防護法・経過年数等の条件により、FRP内面ライニング・電気防食装置等の漏洩防止処置を行う義務</t>
        </r>
      </text>
    </comment>
    <comment ref="B137" authorId="1" shapeId="0" xr:uid="{00000000-0006-0000-0D00-000027000000}">
      <text>
        <r>
          <rPr>
            <sz val="9"/>
            <color indexed="81"/>
            <rFont val="ＭＳ Ｐゴシック"/>
            <family val="3"/>
            <charset val="128"/>
          </rPr>
          <t>前年度のエネルギー使用量が重油換算で1500kℓを超えた場合5月末目で（初年度のみ）</t>
        </r>
      </text>
    </comment>
    <comment ref="B138" authorId="1" shapeId="0" xr:uid="{00000000-0006-0000-0D00-000028000000}">
      <text>
        <r>
          <rPr>
            <sz val="9"/>
            <color indexed="81"/>
            <rFont val="ＭＳ Ｐゴシック"/>
            <family val="3"/>
            <charset val="128"/>
          </rPr>
          <t>エネルギー消費量が重油換算3000kℓ以上</t>
        </r>
      </text>
    </comment>
    <comment ref="B139" authorId="1" shapeId="0" xr:uid="{00000000-0006-0000-0D00-000029000000}">
      <text>
        <r>
          <rPr>
            <sz val="9"/>
            <color indexed="81"/>
            <rFont val="ＭＳ Ｐゴシック"/>
            <family val="3"/>
            <charset val="128"/>
          </rPr>
          <t>エネルギー消費量が重油換算1500kℓ以上3000kℓ未満</t>
        </r>
      </text>
    </comment>
    <comment ref="B142" authorId="1" shapeId="0" xr:uid="{00000000-0006-0000-0D00-00002A000000}">
      <text>
        <r>
          <rPr>
            <sz val="9"/>
            <color indexed="81"/>
            <rFont val="ＭＳ Ｐゴシック"/>
            <family val="3"/>
            <charset val="128"/>
          </rPr>
          <t>輸送事業者
・事業用200台以上
・自家用200台以上
荷主
・3000万ﾄﾝｷﾛ以上</t>
        </r>
      </text>
    </comment>
    <comment ref="B143" authorId="1" shapeId="0" xr:uid="{00000000-0006-0000-0D00-00002B000000}">
      <text>
        <r>
          <rPr>
            <sz val="9"/>
            <color indexed="81"/>
            <rFont val="ＭＳ Ｐゴシック"/>
            <family val="3"/>
            <charset val="128"/>
          </rPr>
          <t>・床面積２，０００㎡以上の建築物（第一種特定建築物）は新築・増築・改築、一定規模以上の修繕模様替、設備の設置及び設備の改修が対象
・床面積３００㎡以上２，０００㎡未満の建築物（第二種特定建築物）は新築・増築・改築が対象</t>
        </r>
      </text>
    </comment>
    <comment ref="D144" authorId="1" shapeId="0" xr:uid="{168B51CF-BE68-419E-A1DE-C86327A7C02E}">
      <text>
        <r>
          <rPr>
            <sz val="9"/>
            <color indexed="81"/>
            <rFont val="ＭＳ Ｐゴシック"/>
            <family val="3"/>
            <charset val="128"/>
          </rPr>
          <t>大阪府下でエネルギーの使用量が1500ｋℓ以上</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00000000-0006-0000-0800-000001000000}">
      <text>
        <r>
          <rPr>
            <sz val="9"/>
            <color indexed="81"/>
            <rFont val="ＭＳ Ｐゴシック"/>
            <family val="3"/>
            <charset val="128"/>
          </rPr>
          <t xml:space="preserve">□ガイドライン要求事項 
(１)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 水使用量の削減 
・ 化学物質使用量の削減 
・ 自らが生産・販売・提供する製品の環境性能の向上及びサービスの改善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r>
      </text>
    </comment>
    <comment ref="P2" authorId="0" shapeId="0" xr:uid="{7E6285E3-81CD-4857-A5EE-FA41CBC26B55}">
      <text>
        <r>
          <rPr>
            <sz val="9"/>
            <color indexed="81"/>
            <rFont val="ＭＳ Ｐゴシック"/>
            <family val="3"/>
            <charset val="128"/>
          </rPr>
          <t xml:space="preserve">□ガイドライン要求事項
（１）環境経営システムに関する以下の項目の確認・評価を適切な頻度で実施する。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O3" authorId="1" shapeId="0" xr:uid="{00000000-0006-0000-0800-000002000000}">
      <text>
        <r>
          <rPr>
            <b/>
            <sz val="9"/>
            <color indexed="81"/>
            <rFont val="MS P ゴシック"/>
            <family val="3"/>
            <charset val="128"/>
          </rPr>
          <t>毎年期初に作成するため、作成時の日付を入れる</t>
        </r>
      </text>
    </comment>
    <comment ref="Y3" authorId="0" shapeId="0" xr:uid="{00000000-0006-0000-0800-000003000000}">
      <text>
        <r>
          <rPr>
            <sz val="9"/>
            <color indexed="81"/>
            <rFont val="ＭＳ Ｐゴシック"/>
            <family val="3"/>
            <charset val="128"/>
          </rPr>
          <t>名前を記載</t>
        </r>
      </text>
    </comment>
    <comment ref="O4" authorId="0" shapeId="0" xr:uid="{00000000-0006-0000-0800-000004000000}">
      <text>
        <r>
          <rPr>
            <b/>
            <sz val="9"/>
            <color indexed="81"/>
            <rFont val="ＭＳ Ｐゴシック"/>
            <family val="3"/>
            <charset val="128"/>
          </rPr>
          <t>目標値:や達成手段の追加・変更があれば、更新日を記入</t>
        </r>
        <r>
          <rPr>
            <sz val="9"/>
            <color indexed="81"/>
            <rFont val="ＭＳ Ｐゴシック"/>
            <family val="3"/>
            <charset val="128"/>
          </rPr>
          <t xml:space="preserve">
</t>
        </r>
      </text>
    </comment>
    <comment ref="A5" authorId="0" shapeId="0" xr:uid="{00000000-0006-0000-0800-000005000000}">
      <text>
        <r>
          <rPr>
            <sz val="9"/>
            <color indexed="81"/>
            <rFont val="ＭＳ Ｐゴシック"/>
            <family val="3"/>
            <charset val="128"/>
          </rPr>
          <t xml:space="preserve">環境方針で示した具体的な取り組みを全て記載（キーワードでよい）:
</t>
        </r>
      </text>
    </comment>
    <comment ref="B5" authorId="0" shapeId="0" xr:uid="{00000000-0006-0000-0800-000006000000}">
      <text>
        <r>
          <rPr>
            <sz val="9"/>
            <color indexed="81"/>
            <rFont val="ＭＳ Ｐゴシック"/>
            <family val="3"/>
            <charset val="128"/>
          </rPr>
          <t xml:space="preserve">・環境経営方針に記載された項目（取組）が，環境経営目標として適切に展開され，整合しているか
・環境負荷及び環境への取組状況の把握・評価結果を踏まえているか
・具体的な環境目標となっており，可能な限り数値化されているか
・二酸化炭素排出量，廃棄物排出量及び総排水量（水使用量）の目標が設定されているか
・これらの目標を設定していない場合は，その理由が明らかで，かつ妥当なものかどうか（その理由を環境活動レポートに記載しているか）
・二酸化炭素排出量について，電力量やガソリン使用量など日常使用している項目で目標の設定がなされている場合，CO2換算しているか
・環境負荷の大きな本業に関連する環境目標（及び環境活動計画）を記載しているか
・３～５年程度を目処とした中長期の目標と単年度の目標が設定されているか
:
</t>
        </r>
      </text>
    </comment>
    <comment ref="F5" authorId="0" shapeId="0" xr:uid="{00000000-0006-0000-0800-000007000000}">
      <text>
        <r>
          <rPr>
            <sz val="9"/>
            <color indexed="81"/>
            <rFont val="ＭＳ Ｐゴシック"/>
            <family val="3"/>
            <charset val="128"/>
          </rPr>
          <t>取組の自己チェックリストで◎〇△をつけた項目を記載する</t>
        </r>
      </text>
    </comment>
    <comment ref="H6" authorId="0" shapeId="0" xr:uid="{00000000-0006-0000-0800-000008000000}">
      <text>
        <r>
          <rPr>
            <sz val="9"/>
            <color indexed="81"/>
            <rFont val="ＭＳ Ｐゴシック"/>
            <family val="3"/>
            <charset val="128"/>
          </rPr>
          <t>自社の事業年度に合わせる。
あるいは、自社が適切とした年度に合わせる。
負荷記録表より自動転記</t>
        </r>
      </text>
    </comment>
    <comment ref="A7" authorId="0" shapeId="0" xr:uid="{00000000-0006-0000-0800-000009000000}">
      <text>
        <r>
          <rPr>
            <sz val="9"/>
            <color indexed="81"/>
            <rFont val="ＭＳ Ｐゴシック"/>
            <family val="3"/>
            <charset val="128"/>
          </rPr>
          <t>環境方針に掲げた行動指針のキーワードを記載する</t>
        </r>
      </text>
    </comment>
    <comment ref="T7" authorId="2" shapeId="0" xr:uid="{00000000-0006-0000-0800-00000A000000}">
      <text>
        <r>
          <rPr>
            <b/>
            <sz val="9"/>
            <color indexed="81"/>
            <rFont val="ＭＳ Ｐゴシック"/>
            <family val="3"/>
            <charset val="128"/>
          </rPr>
          <t>プルダウンで選択
四半期ごとに評価してください
△や×の場合、右の評価欄になぜできなかったのか、今後どうするのかを記載してください</t>
        </r>
      </text>
    </comment>
    <comment ref="V7" authorId="0" shapeId="0" xr:uid="{00000000-0006-0000-0800-00000B000000}">
      <text>
        <r>
          <rPr>
            <sz val="9"/>
            <color indexed="81"/>
            <rFont val="ＭＳ Ｐゴシック"/>
            <family val="3"/>
            <charset val="128"/>
          </rPr>
          <t>・評価は、目標値に対してのみでなく、計画した行動（達成手段）ができたかどうかについても評価し、今後どうするかについても記載します。</t>
        </r>
      </text>
    </comment>
    <comment ref="B9" authorId="2" shapeId="0" xr:uid="{00000000-0006-0000-0800-00000C000000}">
      <text>
        <r>
          <rPr>
            <sz val="9"/>
            <color indexed="81"/>
            <rFont val="ＭＳ Ｐゴシック"/>
            <family val="3"/>
            <charset val="128"/>
          </rPr>
          <t>前年度とするかいつにするか事業者の判断で決めてよい</t>
        </r>
      </text>
    </comment>
    <comment ref="D9" authorId="0" shapeId="0" xr:uid="{00000000-0006-0000-0800-00000D000000}">
      <text>
        <r>
          <rPr>
            <sz val="9"/>
            <color indexed="81"/>
            <rFont val="ＭＳ Ｐゴシック"/>
            <family val="3"/>
            <charset val="128"/>
          </rPr>
          <t>基準年度の月別データの合計が自動計算される</t>
        </r>
      </text>
    </comment>
    <comment ref="G9" authorId="0" shapeId="0" xr:uid="{00000000-0006-0000-0800-00000E000000}">
      <text>
        <r>
          <rPr>
            <sz val="9"/>
            <color indexed="81"/>
            <rFont val="ＭＳ Ｐゴシック"/>
            <family val="3"/>
            <charset val="128"/>
          </rPr>
          <t>できるだけ役割を分担する</t>
        </r>
      </text>
    </comment>
    <comment ref="E10" authorId="0" shapeId="0" xr:uid="{00000000-0006-0000-0800-00000F000000}">
      <text>
        <r>
          <rPr>
            <sz val="9"/>
            <color indexed="81"/>
            <rFont val="ＭＳ Ｐゴシック"/>
            <family val="3"/>
            <charset val="128"/>
          </rPr>
          <t>使用する二酸化炭素排出係数
負荷記録表から自動転記</t>
        </r>
      </text>
    </comment>
    <comment ref="H12" authorId="0" shapeId="0" xr:uid="{00000000-0006-0000-0800-000010000000}">
      <text>
        <r>
          <rPr>
            <sz val="9"/>
            <color indexed="81"/>
            <rFont val="ＭＳ Ｐゴシック"/>
            <family val="3"/>
            <charset val="128"/>
          </rPr>
          <t>負荷記録表から転記される</t>
        </r>
      </text>
    </comment>
    <comment ref="D14" authorId="0" shapeId="0" xr:uid="{00000000-0006-0000-0800-000011000000}">
      <text>
        <r>
          <rPr>
            <sz val="9"/>
            <color indexed="81"/>
            <rFont val="ＭＳ Ｐゴシック"/>
            <family val="3"/>
            <charset val="128"/>
          </rPr>
          <t>目標の基準年度比を入力
最初は先月までの基準年度と今年度の累計値を参考にして適切な数値を設定する）</t>
        </r>
      </text>
    </comment>
    <comment ref="F14" authorId="1" shapeId="0" xr:uid="{A130E5F3-3E39-45CA-9C70-8696E80BB888}">
      <text>
        <r>
          <rPr>
            <b/>
            <sz val="9"/>
            <color indexed="81"/>
            <rFont val="MS P ゴシック"/>
            <family val="3"/>
            <charset val="128"/>
          </rPr>
          <t>3か月ごとの評価で目標未達成時に挽回先として追加してください。</t>
        </r>
      </text>
    </comment>
    <comment ref="D15" authorId="0" shapeId="0" xr:uid="{00000000-0006-0000-0800-000012000000}">
      <text>
        <r>
          <rPr>
            <sz val="9"/>
            <color indexed="81"/>
            <rFont val="ＭＳ Ｐゴシック"/>
            <family val="3"/>
            <charset val="128"/>
          </rPr>
          <t>増減率が自動ででる</t>
        </r>
      </text>
    </comment>
    <comment ref="D16" authorId="0" shapeId="0" xr:uid="{00000000-0006-0000-0800-000013000000}">
      <text>
        <r>
          <rPr>
            <sz val="9"/>
            <color indexed="81"/>
            <rFont val="ＭＳ Ｐゴシック"/>
            <family val="3"/>
            <charset val="128"/>
          </rPr>
          <t>基準年度値×基準年度比</t>
        </r>
      </text>
    </comment>
    <comment ref="H16" authorId="1" shapeId="0" xr:uid="{14F908E0-6AE5-4744-AA60-B12397063495}">
      <text>
        <r>
          <rPr>
            <sz val="9"/>
            <color indexed="81"/>
            <rFont val="MS P ゴシック"/>
            <family val="3"/>
            <charset val="128"/>
          </rPr>
          <t>今期の目標（％）を乗じた数値が自動で入る</t>
        </r>
      </text>
    </comment>
    <comment ref="H18" authorId="1" shapeId="0" xr:uid="{00000000-0006-0000-0800-000014000000}">
      <text>
        <r>
          <rPr>
            <sz val="9"/>
            <color indexed="81"/>
            <rFont val="MS P ゴシック"/>
            <family val="3"/>
            <charset val="128"/>
          </rPr>
          <t>今期の目標（％）を乗じた数値が自動で入る</t>
        </r>
      </text>
    </comment>
    <comment ref="F20" authorId="0" shapeId="0" xr:uid="{00000000-0006-0000-0800-000015000000}">
      <text>
        <r>
          <rPr>
            <sz val="9"/>
            <color indexed="81"/>
            <rFont val="ＭＳ Ｐゴシック"/>
            <family val="3"/>
            <charset val="128"/>
          </rPr>
          <t>取組の自己チェックリストで今後検討するとした項目（△印をつけた項目）の主要な項目を記載する</t>
        </r>
      </text>
    </comment>
    <comment ref="H20" authorId="1" shapeId="0" xr:uid="{00000000-0006-0000-0800-000016000000}">
      <text>
        <r>
          <rPr>
            <sz val="9"/>
            <color indexed="81"/>
            <rFont val="MS P ゴシック"/>
            <family val="3"/>
            <charset val="128"/>
          </rPr>
          <t>負荷記録表より自動転記される</t>
        </r>
      </text>
    </comment>
    <comment ref="V20" authorId="2" shapeId="0" xr:uid="{00000000-0006-0000-0800-000017000000}">
      <text/>
    </comment>
    <comment ref="T23" authorId="2" shapeId="0" xr:uid="{00000000-0006-0000-0800-000018000000}">
      <text>
        <r>
          <rPr>
            <b/>
            <sz val="9"/>
            <color indexed="81"/>
            <rFont val="ＭＳ Ｐゴシック"/>
            <family val="3"/>
            <charset val="128"/>
          </rPr>
          <t>今年度の基準年度比</t>
        </r>
      </text>
    </comment>
    <comment ref="T27" authorId="2" shapeId="0" xr:uid="{00000000-0006-0000-0800-000019000000}">
      <text>
        <r>
          <rPr>
            <b/>
            <sz val="9"/>
            <color indexed="81"/>
            <rFont val="ＭＳ Ｐゴシック"/>
            <family val="3"/>
            <charset val="128"/>
          </rPr>
          <t>今年度の評価（自動評価）
達成○　未達成×</t>
        </r>
      </text>
    </comment>
    <comment ref="H28" authorId="1" shapeId="0" xr:uid="{2E3ABF98-63FB-44DA-B188-F5E66E28E8DE}">
      <text>
        <r>
          <rPr>
            <b/>
            <sz val="9"/>
            <color indexed="81"/>
            <rFont val="ＭＳ Ｐゴシック"/>
            <family val="3"/>
            <charset val="128"/>
          </rPr>
          <t>小数点は自社に合わせて変更する</t>
        </r>
      </text>
    </comment>
    <comment ref="H36" authorId="1" shapeId="0" xr:uid="{00000000-0006-0000-0800-00001A000000}">
      <text>
        <r>
          <rPr>
            <b/>
            <sz val="9"/>
            <color indexed="81"/>
            <rFont val="ＭＳ Ｐゴシック"/>
            <family val="3"/>
            <charset val="128"/>
          </rPr>
          <t>小数点は自社に合わせて変更する</t>
        </r>
      </text>
    </comment>
    <comment ref="T44" authorId="2" shapeId="0" xr:uid="{00000000-0006-0000-0800-00001B000000}">
      <text>
        <r>
          <rPr>
            <b/>
            <sz val="9"/>
            <color indexed="81"/>
            <rFont val="ＭＳ Ｐゴシック"/>
            <family val="3"/>
            <charset val="128"/>
          </rPr>
          <t>プルダウンで選択</t>
        </r>
      </text>
    </comment>
    <comment ref="V44" authorId="0" shapeId="0" xr:uid="{00000000-0006-0000-0800-00001C000000}">
      <text>
        <r>
          <rPr>
            <sz val="9"/>
            <color indexed="81"/>
            <rFont val="ＭＳ Ｐゴシック"/>
            <family val="3"/>
            <charset val="128"/>
          </rPr>
          <t>・評価は、目標値に対してのみでなく、計画した行動（達成手段）ができたかどうかについても評価し、今後どうするかについても記載します。</t>
        </r>
      </text>
    </comment>
    <comment ref="D46" authorId="0" shapeId="0" xr:uid="{00000000-0006-0000-0800-00001E000000}">
      <text>
        <r>
          <rPr>
            <sz val="9"/>
            <color indexed="81"/>
            <rFont val="ＭＳ Ｐゴシック"/>
            <family val="3"/>
            <charset val="128"/>
          </rPr>
          <t>基準年度の月別データを入れると自動計算される</t>
        </r>
      </text>
    </comment>
    <comment ref="G46" authorId="0" shapeId="0" xr:uid="{00000000-0006-0000-0800-00001F000000}">
      <text>
        <r>
          <rPr>
            <sz val="9"/>
            <color indexed="81"/>
            <rFont val="ＭＳ Ｐゴシック"/>
            <family val="3"/>
            <charset val="128"/>
          </rPr>
          <t>できるだけ役割を分担する</t>
        </r>
      </text>
    </comment>
    <comment ref="D50" authorId="0" shapeId="0" xr:uid="{00000000-0006-0000-0800-000021000000}">
      <text>
        <r>
          <rPr>
            <sz val="9"/>
            <color indexed="81"/>
            <rFont val="ＭＳ Ｐゴシック"/>
            <family val="3"/>
            <charset val="128"/>
          </rPr>
          <t>目標の基準年度比を入力
最初は先月までの基準年度と今年度の累計値を参考にして適切な数値を設定する）</t>
        </r>
      </text>
    </comment>
    <comment ref="F50" authorId="1" shapeId="0" xr:uid="{6084F6C2-9C35-42F0-BC9F-7C4E64DD1DC0}">
      <text>
        <r>
          <rPr>
            <b/>
            <sz val="9"/>
            <color indexed="81"/>
            <rFont val="MS P ゴシック"/>
            <family val="3"/>
            <charset val="128"/>
          </rPr>
          <t>3か月ごとの評価で目標未達成時に挽回先として追加してください。</t>
        </r>
      </text>
    </comment>
    <comment ref="D51" authorId="0" shapeId="0" xr:uid="{00000000-0006-0000-0800-000022000000}">
      <text>
        <r>
          <rPr>
            <sz val="9"/>
            <color indexed="81"/>
            <rFont val="ＭＳ Ｐゴシック"/>
            <family val="3"/>
            <charset val="128"/>
          </rPr>
          <t>増減率が自動ででる</t>
        </r>
      </text>
    </comment>
    <comment ref="D52" authorId="0" shapeId="0" xr:uid="{00000000-0006-0000-0800-000023000000}">
      <text>
        <r>
          <rPr>
            <sz val="9"/>
            <color indexed="81"/>
            <rFont val="ＭＳ Ｐゴシック"/>
            <family val="3"/>
            <charset val="128"/>
          </rPr>
          <t>基準年度値×基準年度比</t>
        </r>
      </text>
    </comment>
    <comment ref="F54" authorId="0" shapeId="0" xr:uid="{00000000-0006-0000-0800-000024000000}">
      <text>
        <r>
          <rPr>
            <sz val="9"/>
            <color indexed="81"/>
            <rFont val="ＭＳ Ｐゴシック"/>
            <family val="3"/>
            <charset val="128"/>
          </rPr>
          <t>取組の自己チェックリストで今後検討するとした項目（△印をつけた項目）の主要な項目を記載する</t>
        </r>
      </text>
    </comment>
    <comment ref="V54" authorId="2" shapeId="0" xr:uid="{00000000-0006-0000-0800-000025000000}">
      <text/>
    </comment>
    <comment ref="E55" authorId="2" shapeId="0" xr:uid="{00000000-0006-0000-0800-000026000000}">
      <text>
        <r>
          <rPr>
            <sz val="9"/>
            <color indexed="81"/>
            <rFont val="ＭＳ Ｐゴシック"/>
            <family val="3"/>
            <charset val="128"/>
          </rPr>
          <t>年度終了後に
今年度の実績を踏まえて
次年度以降の削減率を見直す
この数値が環境活動レポートにも転記される</t>
        </r>
      </text>
    </comment>
    <comment ref="T56" authorId="2" shapeId="0" xr:uid="{00000000-0006-0000-0800-000027000000}">
      <text>
        <r>
          <rPr>
            <b/>
            <sz val="9"/>
            <color indexed="81"/>
            <rFont val="ＭＳ Ｐゴシック"/>
            <family val="3"/>
            <charset val="128"/>
          </rPr>
          <t>今年度の基準年度比</t>
        </r>
      </text>
    </comment>
    <comment ref="E58" authorId="1" shapeId="0" xr:uid="{3AB4E78C-C996-419B-93AB-1D67B0C0FCD4}">
      <text>
        <r>
          <rPr>
            <b/>
            <sz val="9"/>
            <color indexed="81"/>
            <rFont val="MS P ゴシック"/>
            <family val="3"/>
            <charset val="128"/>
          </rPr>
          <t>原単位は下の行を再表示</t>
        </r>
      </text>
    </comment>
    <comment ref="T58" authorId="2" shapeId="0" xr:uid="{00000000-0006-0000-0800-000028000000}">
      <text>
        <r>
          <rPr>
            <b/>
            <sz val="9"/>
            <color indexed="81"/>
            <rFont val="ＭＳ Ｐゴシック"/>
            <family val="3"/>
            <charset val="128"/>
          </rPr>
          <t>今年度の評価（自動評価）
達成○　未達成×</t>
        </r>
      </text>
    </comment>
    <comment ref="H59" authorId="1" shapeId="0" xr:uid="{00000000-0006-0000-0800-000029000000}">
      <text>
        <r>
          <rPr>
            <b/>
            <sz val="9"/>
            <color indexed="81"/>
            <rFont val="ＭＳ Ｐゴシック"/>
            <family val="3"/>
            <charset val="128"/>
          </rPr>
          <t>小数点は自社に合わせて変更する</t>
        </r>
      </text>
    </comment>
    <comment ref="T67" authorId="2" shapeId="0" xr:uid="{00000000-0006-0000-0800-00002A000000}">
      <text>
        <r>
          <rPr>
            <b/>
            <sz val="9"/>
            <color indexed="81"/>
            <rFont val="ＭＳ Ｐゴシック"/>
            <family val="3"/>
            <charset val="128"/>
          </rPr>
          <t>プルダウンで選択</t>
        </r>
      </text>
    </comment>
    <comment ref="F79" authorId="0" shapeId="0" xr:uid="{00000000-0006-0000-0800-00002C000000}">
      <text>
        <r>
          <rPr>
            <sz val="9"/>
            <color indexed="81"/>
            <rFont val="ＭＳ Ｐゴシック"/>
            <family val="3"/>
            <charset val="128"/>
          </rPr>
          <t>取組の自己チェックリストで今後検討するとした項目（△印をつけた項目）の主要な項目を記載する</t>
        </r>
      </text>
    </comment>
    <comment ref="T81" authorId="2" shapeId="0" xr:uid="{00000000-0006-0000-0800-00002D000000}">
      <text>
        <r>
          <rPr>
            <b/>
            <sz val="9"/>
            <color indexed="81"/>
            <rFont val="ＭＳ Ｐゴシック"/>
            <family val="3"/>
            <charset val="128"/>
          </rPr>
          <t>今年度の基準年度比</t>
        </r>
      </text>
    </comment>
    <comment ref="E82" authorId="0" shapeId="0" xr:uid="{00000000-0006-0000-0800-00002E000000}">
      <text>
        <r>
          <rPr>
            <sz val="9"/>
            <color indexed="81"/>
            <rFont val="ＭＳ Ｐゴシック"/>
            <family val="3"/>
            <charset val="128"/>
          </rPr>
          <t>今期の目標を踏まえて設定する。
今期が終了後はその実績を踏まえて見直す。</t>
        </r>
      </text>
    </comment>
    <comment ref="E83" authorId="0" shapeId="0" xr:uid="{00000000-0006-0000-0800-00002F000000}">
      <text>
        <r>
          <rPr>
            <sz val="9"/>
            <color indexed="81"/>
            <rFont val="ＭＳ Ｐゴシック"/>
            <family val="3"/>
            <charset val="128"/>
          </rPr>
          <t>今期の目標を踏まえて設定する。
今期が終了後はその実績を踏まえて見直す。</t>
        </r>
      </text>
    </comment>
    <comment ref="F83" authorId="1" shapeId="0" xr:uid="{83B169C5-4524-49D1-8173-8A8B571E715B}">
      <text>
        <r>
          <rPr>
            <b/>
            <sz val="9"/>
            <color indexed="81"/>
            <rFont val="MS P ゴシック"/>
            <family val="3"/>
            <charset val="128"/>
          </rPr>
          <t>燃費による管理は下の行を再表示</t>
        </r>
      </text>
    </comment>
    <comment ref="T83" authorId="2" shapeId="0" xr:uid="{00000000-0006-0000-0800-000030000000}">
      <text>
        <r>
          <rPr>
            <sz val="9"/>
            <color indexed="81"/>
            <rFont val="ＭＳ Ｐゴシック"/>
            <family val="3"/>
            <charset val="128"/>
          </rPr>
          <t>今年度の評価
達成○　未達成×</t>
        </r>
      </text>
    </comment>
    <comment ref="T87" authorId="1" shapeId="0" xr:uid="{929B456F-CF87-491E-B5CA-B940166CA8B2}">
      <text>
        <r>
          <rPr>
            <b/>
            <sz val="9"/>
            <color indexed="81"/>
            <rFont val="MS P ゴシック"/>
            <family val="3"/>
            <charset val="128"/>
          </rPr>
          <t>累計燃費</t>
        </r>
      </text>
    </comment>
    <comment ref="T92" authorId="2" shapeId="0" xr:uid="{00000000-0006-0000-0800-000031000000}">
      <text>
        <r>
          <rPr>
            <b/>
            <sz val="9"/>
            <color indexed="81"/>
            <rFont val="ＭＳ Ｐゴシック"/>
            <family val="3"/>
            <charset val="128"/>
          </rPr>
          <t>プルダウンで選択</t>
        </r>
      </text>
    </comment>
    <comment ref="G94" authorId="0" shapeId="0" xr:uid="{00000000-0006-0000-0800-000033000000}">
      <text>
        <r>
          <rPr>
            <sz val="9"/>
            <color indexed="81"/>
            <rFont val="ＭＳ Ｐゴシック"/>
            <family val="3"/>
            <charset val="128"/>
          </rPr>
          <t>できるだけ役割を分担する</t>
        </r>
      </text>
    </comment>
    <comment ref="F100" authorId="0" shapeId="0" xr:uid="{00000000-0006-0000-0800-000034000000}">
      <text>
        <r>
          <rPr>
            <sz val="9"/>
            <color indexed="81"/>
            <rFont val="ＭＳ Ｐゴシック"/>
            <family val="3"/>
            <charset val="128"/>
          </rPr>
          <t>取組の自己チェックリストで今後検討するとした項目（△印をつけた項目）の主要な項目を記載する</t>
        </r>
      </text>
    </comment>
    <comment ref="T102" authorId="2" shapeId="0" xr:uid="{00000000-0006-0000-0800-000035000000}">
      <text>
        <r>
          <rPr>
            <b/>
            <sz val="9"/>
            <color indexed="81"/>
            <rFont val="ＭＳ Ｐゴシック"/>
            <family val="3"/>
            <charset val="128"/>
          </rPr>
          <t>今年度の基準年度比</t>
        </r>
      </text>
    </comment>
    <comment ref="T104" authorId="2" shapeId="0" xr:uid="{00000000-0006-0000-0800-000036000000}">
      <text>
        <r>
          <rPr>
            <sz val="9"/>
            <color indexed="81"/>
            <rFont val="ＭＳ Ｐゴシック"/>
            <family val="3"/>
            <charset val="128"/>
          </rPr>
          <t>今年度の評価
達成○　未達成×</t>
        </r>
      </text>
    </comment>
    <comment ref="T105" authorId="2" shapeId="0" xr:uid="{00000000-0006-0000-0800-000037000000}">
      <text>
        <r>
          <rPr>
            <b/>
            <sz val="9"/>
            <color indexed="81"/>
            <rFont val="ＭＳ Ｐゴシック"/>
            <family val="3"/>
            <charset val="128"/>
          </rPr>
          <t>プルダウンで選択</t>
        </r>
      </text>
    </comment>
    <comment ref="B107" authorId="2" shapeId="0" xr:uid="{00000000-0006-0000-0800-000038000000}">
      <text>
        <r>
          <rPr>
            <sz val="9"/>
            <color indexed="81"/>
            <rFont val="ＭＳ Ｐゴシック"/>
            <family val="3"/>
            <charset val="128"/>
          </rPr>
          <t>目標項目ごとに基準年度を変えても構わない</t>
        </r>
      </text>
    </comment>
    <comment ref="G107" authorId="0" shapeId="0" xr:uid="{00000000-0006-0000-0800-000039000000}">
      <text>
        <r>
          <rPr>
            <sz val="9"/>
            <color indexed="81"/>
            <rFont val="ＭＳ Ｐゴシック"/>
            <family val="3"/>
            <charset val="128"/>
          </rPr>
          <t>できるだけ役割を分担する</t>
        </r>
      </text>
    </comment>
    <comment ref="F113" authorId="0" shapeId="0" xr:uid="{00000000-0006-0000-0800-00003A000000}">
      <text>
        <r>
          <rPr>
            <sz val="9"/>
            <color indexed="81"/>
            <rFont val="ＭＳ Ｐゴシック"/>
            <family val="3"/>
            <charset val="128"/>
          </rPr>
          <t>取組の自己チェックリストで今後検討するとした項目（△印をつけた項目）の主要な項目を記載する</t>
        </r>
      </text>
    </comment>
    <comment ref="T115" authorId="2" shapeId="0" xr:uid="{00000000-0006-0000-0800-00003B000000}">
      <text>
        <r>
          <rPr>
            <b/>
            <sz val="9"/>
            <color indexed="81"/>
            <rFont val="ＭＳ Ｐゴシック"/>
            <family val="3"/>
            <charset val="128"/>
          </rPr>
          <t>今年度の基準年度比</t>
        </r>
        <r>
          <rPr>
            <sz val="9"/>
            <color indexed="81"/>
            <rFont val="ＭＳ Ｐゴシック"/>
            <family val="3"/>
            <charset val="128"/>
          </rPr>
          <t xml:space="preserve">
</t>
        </r>
      </text>
    </comment>
    <comment ref="T117" authorId="2" shapeId="0" xr:uid="{00000000-0006-0000-0800-00003C000000}">
      <text>
        <r>
          <rPr>
            <sz val="9"/>
            <color indexed="81"/>
            <rFont val="ＭＳ Ｐゴシック"/>
            <family val="3"/>
            <charset val="128"/>
          </rPr>
          <t>今年度の評価
達成○　未達成×</t>
        </r>
      </text>
    </comment>
    <comment ref="B118" authorId="1" shapeId="0" xr:uid="{00000000-0006-0000-0800-00003D000000}">
      <text>
        <r>
          <rPr>
            <b/>
            <sz val="9"/>
            <color indexed="81"/>
            <rFont val="MS P ゴシック"/>
            <family val="3"/>
            <charset val="128"/>
          </rPr>
          <t>食品関連事業者用
（対象外は削除または非表示）</t>
        </r>
      </text>
    </comment>
    <comment ref="T118" authorId="2" shapeId="0" xr:uid="{00000000-0006-0000-0800-00003E000000}">
      <text>
        <r>
          <rPr>
            <b/>
            <sz val="9"/>
            <color indexed="81"/>
            <rFont val="ＭＳ Ｐゴシック"/>
            <family val="3"/>
            <charset val="128"/>
          </rPr>
          <t>プルダウンで選択</t>
        </r>
      </text>
    </comment>
    <comment ref="D122" authorId="2" shapeId="0" xr:uid="{00000000-0006-0000-0800-000040000000}">
      <text>
        <r>
          <rPr>
            <sz val="9"/>
            <color indexed="81"/>
            <rFont val="ＭＳ Ｐゴシック"/>
            <family val="3"/>
            <charset val="128"/>
          </rPr>
          <t>2007年度の実績が20％以下の場合は20％として２００８年度より+2％が目標
50％以上は+1％
80％以上は維持管理</t>
        </r>
      </text>
    </comment>
    <comment ref="F125" authorId="0" shapeId="0" xr:uid="{C872468D-6B6E-4409-9B49-0CCB087608F9}">
      <text>
        <r>
          <rPr>
            <sz val="9"/>
            <color indexed="81"/>
            <rFont val="ＭＳ Ｐゴシック"/>
            <family val="3"/>
            <charset val="128"/>
          </rPr>
          <t>取組の自己チェックリストで今後検討するとした項目（△印をつけた項目）の主要な項目を記載する</t>
        </r>
      </text>
    </comment>
    <comment ref="H126" authorId="1" shapeId="0" xr:uid="{00000000-0006-0000-0800-000045000000}">
      <text>
        <r>
          <rPr>
            <b/>
            <sz val="9"/>
            <color indexed="81"/>
            <rFont val="MS P ゴシック"/>
            <family val="3"/>
            <charset val="128"/>
          </rPr>
          <t>自動計算</t>
        </r>
      </text>
    </comment>
    <comment ref="B128" authorId="2" shapeId="0" xr:uid="{94467941-40B8-44A7-80EC-1F2927AD2A3E}">
      <text>
        <r>
          <rPr>
            <b/>
            <sz val="9"/>
            <color indexed="81"/>
            <rFont val="ＭＳ Ｐゴシック"/>
            <family val="3"/>
            <charset val="128"/>
          </rPr>
          <t>食品関連事業者用</t>
        </r>
        <r>
          <rPr>
            <sz val="9"/>
            <color indexed="81"/>
            <rFont val="ＭＳ Ｐゴシック"/>
            <family val="3"/>
            <charset val="128"/>
          </rPr>
          <t xml:space="preserve">
（食品事業者以外は削除か非表示に）</t>
        </r>
      </text>
    </comment>
    <comment ref="T128" authorId="2" shapeId="0" xr:uid="{FB0D424A-E4A5-49B6-AE03-81747B468618}">
      <text>
        <r>
          <rPr>
            <b/>
            <sz val="9"/>
            <color indexed="81"/>
            <rFont val="ＭＳ Ｐゴシック"/>
            <family val="3"/>
            <charset val="128"/>
          </rPr>
          <t>プルダウンで選択</t>
        </r>
      </text>
    </comment>
    <comment ref="G130" authorId="0" shapeId="0" xr:uid="{1E39E679-4334-4FAD-81D5-4A75C8A3B834}">
      <text>
        <r>
          <rPr>
            <sz val="9"/>
            <color indexed="81"/>
            <rFont val="ＭＳ Ｐゴシック"/>
            <family val="3"/>
            <charset val="128"/>
          </rPr>
          <t>できるだけ役割を分担する</t>
        </r>
      </text>
    </comment>
    <comment ref="D132" authorId="2" shapeId="0" xr:uid="{E4080FC4-8C24-4500-9E05-210C4EFEC06D}">
      <text>
        <r>
          <rPr>
            <sz val="9"/>
            <color indexed="81"/>
            <rFont val="ＭＳ Ｐゴシック"/>
            <family val="3"/>
            <charset val="128"/>
          </rPr>
          <t>2007年度の実績が20％以下の場合は20％として２００８年度より+2％が目標
50％以上は+1％
80％以上は維持管理</t>
        </r>
      </text>
    </comment>
    <comment ref="F135" authorId="0" shapeId="0" xr:uid="{16380880-4823-4DF5-B244-4C8E5E3EE7C2}">
      <text>
        <r>
          <rPr>
            <sz val="9"/>
            <color indexed="81"/>
            <rFont val="ＭＳ Ｐゴシック"/>
            <family val="3"/>
            <charset val="128"/>
          </rPr>
          <t>取組の自己チェックリストで今後検討するとした項目（△印をつけた項目）の主要な項目を記載する</t>
        </r>
      </text>
    </comment>
    <comment ref="H136" authorId="1" shapeId="0" xr:uid="{82C3F929-8669-4BC7-A51A-736B1A100167}">
      <text>
        <r>
          <rPr>
            <b/>
            <sz val="9"/>
            <color indexed="81"/>
            <rFont val="MS P ゴシック"/>
            <family val="3"/>
            <charset val="128"/>
          </rPr>
          <t>自動計算</t>
        </r>
      </text>
    </comment>
    <comment ref="T138" authorId="2" shapeId="0" xr:uid="{00000000-0006-0000-0800-000046000000}">
      <text>
        <r>
          <rPr>
            <b/>
            <sz val="9"/>
            <color indexed="81"/>
            <rFont val="ＭＳ Ｐゴシック"/>
            <family val="3"/>
            <charset val="128"/>
          </rPr>
          <t>プルダウンで選択</t>
        </r>
      </text>
    </comment>
    <comment ref="G140" authorId="0" shapeId="0" xr:uid="{00000000-0006-0000-0800-000048000000}">
      <text>
        <r>
          <rPr>
            <sz val="9"/>
            <color indexed="81"/>
            <rFont val="ＭＳ Ｐゴシック"/>
            <family val="3"/>
            <charset val="128"/>
          </rPr>
          <t>できるだけ役割を分担する</t>
        </r>
      </text>
    </comment>
    <comment ref="F146" authorId="0" shapeId="0" xr:uid="{00000000-0006-0000-0800-000049000000}">
      <text>
        <r>
          <rPr>
            <sz val="9"/>
            <color indexed="81"/>
            <rFont val="ＭＳ Ｐゴシック"/>
            <family val="3"/>
            <charset val="128"/>
          </rPr>
          <t>取組の自己チェックリストで今後検討するとした項目（△印をつけた項目）の主要な項目を記載する</t>
        </r>
      </text>
    </comment>
    <comment ref="T148" authorId="2" shapeId="0" xr:uid="{00000000-0006-0000-0800-00004A000000}">
      <text>
        <r>
          <rPr>
            <b/>
            <sz val="9"/>
            <color indexed="81"/>
            <rFont val="ＭＳ Ｐゴシック"/>
            <family val="3"/>
            <charset val="128"/>
          </rPr>
          <t>今年度の基準年度比</t>
        </r>
      </text>
    </comment>
    <comment ref="B151" authorId="1" shapeId="0" xr:uid="{00000000-0006-0000-0800-00004B000000}">
      <text>
        <r>
          <rPr>
            <b/>
            <sz val="9"/>
            <color indexed="81"/>
            <rFont val="MS P ゴシック"/>
            <family val="3"/>
            <charset val="128"/>
          </rPr>
          <t>削減がなじまない場合は適正管理とし、年間スケジュールを立てて適切に管理する</t>
        </r>
      </text>
    </comment>
    <comment ref="T151" authorId="2" shapeId="0" xr:uid="{00000000-0006-0000-0800-00004C000000}">
      <text>
        <r>
          <rPr>
            <b/>
            <sz val="9"/>
            <color indexed="81"/>
            <rFont val="ＭＳ Ｐゴシック"/>
            <family val="3"/>
            <charset val="128"/>
          </rPr>
          <t>プルダウンで選択</t>
        </r>
      </text>
    </comment>
    <comment ref="G153" authorId="0" shapeId="0" xr:uid="{00000000-0006-0000-0800-00004E000000}">
      <text>
        <r>
          <rPr>
            <sz val="9"/>
            <color indexed="81"/>
            <rFont val="ＭＳ Ｐゴシック"/>
            <family val="3"/>
            <charset val="128"/>
          </rPr>
          <t>できるだけ役割を分担する</t>
        </r>
      </text>
    </comment>
    <comment ref="H156" authorId="1" shapeId="0" xr:uid="{00000000-0006-0000-0800-00004F000000}">
      <text>
        <r>
          <rPr>
            <b/>
            <sz val="9"/>
            <color indexed="81"/>
            <rFont val="MS P ゴシック"/>
            <family val="3"/>
            <charset val="128"/>
          </rPr>
          <t>リンクしていません。
手入力してください</t>
        </r>
      </text>
    </comment>
    <comment ref="F159" authorId="0" shapeId="0" xr:uid="{00000000-0006-0000-0800-000050000000}">
      <text>
        <r>
          <rPr>
            <sz val="9"/>
            <color indexed="81"/>
            <rFont val="ＭＳ Ｐゴシック"/>
            <family val="3"/>
            <charset val="128"/>
          </rPr>
          <t>取組の自己チェックリストで今後検討するとした項目（△印をつけた項目）の主要な項目を記載する</t>
        </r>
      </text>
    </comment>
    <comment ref="H160" authorId="1" shapeId="0" xr:uid="{00000000-0006-0000-0800-000051000000}">
      <text>
        <r>
          <rPr>
            <b/>
            <sz val="9"/>
            <color indexed="81"/>
            <rFont val="MS P ゴシック"/>
            <family val="3"/>
            <charset val="128"/>
          </rPr>
          <t>リンクしていません。
手入力してください</t>
        </r>
      </text>
    </comment>
    <comment ref="T161" authorId="2" shapeId="0" xr:uid="{00000000-0006-0000-0800-000052000000}">
      <text>
        <r>
          <rPr>
            <b/>
            <sz val="9"/>
            <color indexed="81"/>
            <rFont val="ＭＳ Ｐゴシック"/>
            <family val="3"/>
            <charset val="128"/>
          </rPr>
          <t>今年度の基準年度比</t>
        </r>
        <r>
          <rPr>
            <sz val="9"/>
            <color indexed="81"/>
            <rFont val="ＭＳ Ｐゴシック"/>
            <family val="3"/>
            <charset val="128"/>
          </rPr>
          <t xml:space="preserve">
</t>
        </r>
      </text>
    </comment>
    <comment ref="B164" authorId="1" shapeId="0" xr:uid="{1122D68E-80ED-4AF2-A316-85A1383E8838}">
      <text>
        <r>
          <rPr>
            <b/>
            <sz val="9"/>
            <color indexed="81"/>
            <rFont val="MS P ゴシック"/>
            <family val="3"/>
            <charset val="128"/>
          </rPr>
          <t>溶剤等でPRTR物質が含まれていれば、削減あるいは適正管理を目標に設定する。該当しなければ試薬類、中和剤等を想定した適正管理を設定するとよい。</t>
        </r>
      </text>
    </comment>
    <comment ref="T164" authorId="2" shapeId="0" xr:uid="{A8BE8483-6385-4024-B2BA-4D0D34CA06C9}">
      <text>
        <r>
          <rPr>
            <b/>
            <sz val="9"/>
            <color indexed="81"/>
            <rFont val="ＭＳ Ｐゴシック"/>
            <family val="3"/>
            <charset val="128"/>
          </rPr>
          <t>プルダウンで選択</t>
        </r>
      </text>
    </comment>
    <comment ref="G166" authorId="0" shapeId="0" xr:uid="{2AE6D3B3-F3E7-432B-B13C-28F61EE14DA2}">
      <text>
        <r>
          <rPr>
            <sz val="9"/>
            <color indexed="81"/>
            <rFont val="ＭＳ Ｐゴシック"/>
            <family val="3"/>
            <charset val="128"/>
          </rPr>
          <t>できるだけ役割を分担する</t>
        </r>
      </text>
    </comment>
    <comment ref="B169" authorId="1" shapeId="0" xr:uid="{00000000-0006-0000-0800-000053000000}">
      <text>
        <r>
          <rPr>
            <b/>
            <sz val="9"/>
            <color indexed="81"/>
            <rFont val="MS P ゴシック"/>
            <family val="3"/>
            <charset val="128"/>
          </rPr>
          <t>この項目は推奨事項となりました。
省エネ製品・環境対応資材等の選択は電力、ガス、自動車燃料、化学物質等それぞれの項目に取り上げるのもよいでしょう。</t>
        </r>
      </text>
    </comment>
    <comment ref="T169" authorId="2" shapeId="0" xr:uid="{00000000-0006-0000-0800-000054000000}">
      <text>
        <r>
          <rPr>
            <b/>
            <sz val="9"/>
            <color indexed="81"/>
            <rFont val="ＭＳ Ｐゴシック"/>
            <family val="3"/>
            <charset val="128"/>
          </rPr>
          <t>プルダウンで選択</t>
        </r>
      </text>
    </comment>
    <comment ref="G171" authorId="0" shapeId="0" xr:uid="{00000000-0006-0000-0800-000055000000}">
      <text>
        <r>
          <rPr>
            <sz val="9"/>
            <color indexed="81"/>
            <rFont val="ＭＳ Ｐゴシック"/>
            <family val="3"/>
            <charset val="128"/>
          </rPr>
          <t>できるだけ役割を分担する</t>
        </r>
      </text>
    </comment>
    <comment ref="F174" authorId="0" shapeId="0" xr:uid="{00000000-0006-0000-0800-000056000000}">
      <text>
        <r>
          <rPr>
            <sz val="9"/>
            <color indexed="81"/>
            <rFont val="ＭＳ Ｐゴシック"/>
            <family val="3"/>
            <charset val="128"/>
          </rPr>
          <t>取組の自己チェックリストで今後検討するとした項目（△印をつけた項目）の主要な項目を記載する</t>
        </r>
      </text>
    </comment>
    <comment ref="A177" authorId="0" shapeId="0" xr:uid="{00000000-0006-0000-0800-000057000000}">
      <text>
        <r>
          <rPr>
            <sz val="9"/>
            <color indexed="81"/>
            <rFont val="ＭＳ Ｐゴシック"/>
            <family val="3"/>
            <charset val="128"/>
          </rPr>
          <t>環境方針に掲げた行動指針のキーワードを記載する</t>
        </r>
      </text>
    </comment>
    <comment ref="B177" authorId="1" shapeId="0" xr:uid="{00000000-0006-0000-0800-000058000000}">
      <text>
        <r>
          <rPr>
            <b/>
            <sz val="9"/>
            <color indexed="81"/>
            <rFont val="MS P ゴシック"/>
            <family val="3"/>
            <charset val="128"/>
          </rPr>
          <t>製品・サービスにおける環境配慮の目標を設定します。
環境製品販売拡大等数値目標が設定できる場合は、数値目標欄を追加します。</t>
        </r>
      </text>
    </comment>
    <comment ref="T177" authorId="2" shapeId="0" xr:uid="{00000000-0006-0000-0800-000059000000}">
      <text>
        <r>
          <rPr>
            <b/>
            <sz val="9"/>
            <color indexed="81"/>
            <rFont val="ＭＳ Ｐゴシック"/>
            <family val="3"/>
            <charset val="128"/>
          </rPr>
          <t>プルダウンで選択</t>
        </r>
      </text>
    </comment>
    <comment ref="G179" authorId="0" shapeId="0" xr:uid="{00000000-0006-0000-0800-00005A000000}">
      <text>
        <r>
          <rPr>
            <sz val="9"/>
            <color indexed="81"/>
            <rFont val="ＭＳ Ｐゴシック"/>
            <family val="3"/>
            <charset val="128"/>
          </rPr>
          <t>できるだけ役割を分担する</t>
        </r>
      </text>
    </comment>
    <comment ref="A183" authorId="0" shapeId="0" xr:uid="{00000000-0006-0000-0800-00005B000000}">
      <text>
        <r>
          <rPr>
            <sz val="9"/>
            <color indexed="81"/>
            <rFont val="ＭＳ Ｐゴシック"/>
            <family val="3"/>
            <charset val="128"/>
          </rPr>
          <t>環境方針に掲げた行動指針のキーワードを記載する</t>
        </r>
      </text>
    </comment>
    <comment ref="B183" authorId="1" shapeId="0" xr:uid="{00000000-0006-0000-0800-00005C000000}">
      <text>
        <r>
          <rPr>
            <b/>
            <sz val="9"/>
            <color indexed="81"/>
            <rFont val="MS P ゴシック"/>
            <family val="3"/>
            <charset val="128"/>
          </rPr>
          <t>前述の目標に入らない場合は、別途項目を追加します。</t>
        </r>
      </text>
    </comment>
    <comment ref="T183" authorId="2" shapeId="0" xr:uid="{00000000-0006-0000-0800-00005D000000}">
      <text>
        <r>
          <rPr>
            <b/>
            <sz val="9"/>
            <color indexed="81"/>
            <rFont val="ＭＳ Ｐゴシック"/>
            <family val="3"/>
            <charset val="128"/>
          </rPr>
          <t>プルダウンで選択</t>
        </r>
      </text>
    </comment>
    <comment ref="G185" authorId="0" shapeId="0" xr:uid="{00000000-0006-0000-0800-00005E000000}">
      <text>
        <r>
          <rPr>
            <sz val="9"/>
            <color indexed="81"/>
            <rFont val="ＭＳ Ｐゴシック"/>
            <family val="3"/>
            <charset val="128"/>
          </rPr>
          <t>できるだけ役割を分担する</t>
        </r>
      </text>
    </comment>
    <comment ref="A189" authorId="1" shapeId="0" xr:uid="{00000000-0006-0000-0800-00005F000000}">
      <text>
        <r>
          <rPr>
            <b/>
            <sz val="9"/>
            <color indexed="81"/>
            <rFont val="MS P ゴシック"/>
            <family val="3"/>
            <charset val="128"/>
          </rPr>
          <t>この欄は自社に合わせて活用してください</t>
        </r>
      </text>
    </comment>
    <comment ref="H190" authorId="1" shapeId="0" xr:uid="{00000000-0006-0000-0800-000060000000}">
      <text>
        <r>
          <rPr>
            <b/>
            <sz val="9"/>
            <color indexed="81"/>
            <rFont val="MS P ゴシック"/>
            <family val="3"/>
            <charset val="128"/>
          </rPr>
          <t>計画：〇
実績：●
数値：実施日</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tc={CE501877-2B9B-4E63-8CCF-7FD2BA256CB9}</author>
    <author>tc={0EEF5EAF-7B58-47C5-BE9B-5B8EBB74371A}</author>
  </authors>
  <commentList>
    <comment ref="E12" authorId="0" shapeId="0" xr:uid="{CE501877-2B9B-4E63-8CCF-7FD2BA256CB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t>
      </text>
    </comment>
    <comment ref="E17" authorId="1" shapeId="0" xr:uid="{0EEF5EAF-7B58-47C5-BE9B-5B8EBB74371A}">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0F00-000001000000}">
      <text>
        <r>
          <rPr>
            <sz val="9"/>
            <color indexed="81"/>
            <rFont val="ＭＳ Ｐゴシック"/>
            <family val="3"/>
            <charset val="128"/>
          </rPr>
          <t xml:space="preserve">□ガイドライン要求事項 
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000-000001000000}">
      <text>
        <r>
          <rPr>
            <sz val="9"/>
            <color indexed="81"/>
            <rFont val="ＭＳ Ｐゴシック"/>
            <family val="3"/>
            <charset val="128"/>
          </rPr>
          <t xml:space="preserve">□ガイドライン要求事項       
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100-000001000000}">
      <text>
        <r>
          <rPr>
            <sz val="9"/>
            <color indexed="81"/>
            <rFont val="ＭＳ Ｐゴシック"/>
            <family val="3"/>
            <charset val="128"/>
          </rPr>
          <t xml:space="preserve">□ガイドライン要求事項 
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r>
      </text>
    </comment>
    <comment ref="F10" authorId="0" shapeId="0" xr:uid="{00000000-0006-0000-1100-000002000000}">
      <text>
        <r>
          <rPr>
            <sz val="9"/>
            <color indexed="81"/>
            <rFont val="ＭＳ Ｐゴシック"/>
            <family val="3"/>
            <charset val="128"/>
          </rPr>
          <t>日付を記入</t>
        </r>
      </text>
    </comment>
    <comment ref="A41" authorId="0" shapeId="0" xr:uid="{00000000-0006-0000-1100-000003000000}">
      <text>
        <r>
          <rPr>
            <sz val="9"/>
            <color indexed="81"/>
            <rFont val="ＭＳ Ｐゴシック"/>
            <family val="3"/>
            <charset val="128"/>
          </rPr>
          <t>□ガイドライン要求事項 
組織内において、エコアクション２１に関する内部コミュニケーションを行う。
外部からの環境に関する苦情や要望を受け付け、必要な対応を行い、その結果を記録する。
環境活動レポートを定期的に作成し、公表する。</t>
        </r>
      </text>
    </comment>
    <comment ref="F49" authorId="0" shapeId="0" xr:uid="{00000000-0006-0000-1100-000004000000}">
      <text>
        <r>
          <rPr>
            <sz val="9"/>
            <color indexed="81"/>
            <rFont val="ＭＳ Ｐゴシック"/>
            <family val="3"/>
            <charset val="128"/>
          </rPr>
          <t>日付を記入</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200-000001000000}">
      <text>
        <r>
          <rPr>
            <sz val="9"/>
            <color indexed="81"/>
            <rFont val="ＭＳ Ｐゴシック"/>
            <family val="3"/>
            <charset val="128"/>
          </rPr>
          <t xml:space="preserve">□ガイドライン要求事項       
(１) 環境経営方針，環境経営目標及び環境経営計画の達成，並びに環境関連法規などの遵守に必要な取組を実施する。 
(２) 環境経営方針, 環境経営目標を達成するため，必要に応じて手順書を作成し運用する。 </t>
        </r>
      </text>
    </comment>
    <comment ref="A43" authorId="0" shapeId="0" xr:uid="{00000000-0006-0000-1200-000002000000}">
      <text>
        <r>
          <rPr>
            <sz val="9"/>
            <color indexed="81"/>
            <rFont val="ＭＳ Ｐゴシック"/>
            <family val="3"/>
            <charset val="128"/>
          </rPr>
          <t xml:space="preserve">□ガイドライン要求事項       
環境方針、環境目標及び環境活動計画を達成するために必要な取組を実施する。
環境方針、環境目標を達成するため、必要に応じて、実施にあたっての手順等を定め、文書化し、運用する。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300-000001000000}">
      <text>
        <r>
          <rPr>
            <sz val="9"/>
            <color indexed="81"/>
            <rFont val="ＭＳ Ｐゴシック"/>
            <family val="3"/>
            <charset val="128"/>
          </rPr>
          <t>□ガイドライン要求事項        
(１)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A46" authorId="0" shapeId="0" xr:uid="{00000000-0006-0000-1300-000002000000}">
      <text>
        <r>
          <rPr>
            <sz val="9"/>
            <color indexed="81"/>
            <rFont val="ＭＳ Ｐゴシック"/>
            <family val="3"/>
            <charset val="128"/>
          </rPr>
          <t xml:space="preserve">□ガイドライン要求事項        
</t>
        </r>
        <r>
          <rPr>
            <b/>
            <sz val="9"/>
            <color indexed="81"/>
            <rFont val="ＭＳ Ｐゴシック"/>
            <family val="3"/>
            <charset val="128"/>
          </rPr>
          <t>環境上の事故及び緊急事態を想定し、その対応策を定め、</t>
        </r>
        <r>
          <rPr>
            <sz val="9"/>
            <color indexed="81"/>
            <rFont val="ＭＳ Ｐゴシック"/>
            <family val="3"/>
            <charset val="128"/>
          </rPr>
          <t xml:space="preserve">定期的に試行するとともに訓練を実施する。
事故や緊急事態の発生後及び試行の実施後に、対応策の有効性を検証し、必要に応じて改訂する。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宇田吉明</author>
    <author>宇田　吉明</author>
  </authors>
  <commentList>
    <comment ref="C2" authorId="0" shapeId="0" xr:uid="{00000000-0006-0000-1500-000001000000}">
      <text>
        <r>
          <rPr>
            <b/>
            <sz val="9"/>
            <color indexed="81"/>
            <rFont val="MS P ゴシック"/>
            <family val="3"/>
            <charset val="128"/>
          </rPr>
          <t>□ガイドライン要求事項</t>
        </r>
        <r>
          <rPr>
            <sz val="9"/>
            <color indexed="81"/>
            <rFont val="MS P ゴシック"/>
            <family val="3"/>
            <charset val="128"/>
          </rPr>
          <t xml:space="preserve">
（１）エコアクション２１の取組を実施するために,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r>
      </text>
    </comment>
    <comment ref="C6" authorId="1" shapeId="0" xr:uid="{00000000-0006-0000-1500-000002000000}">
      <text>
        <r>
          <rPr>
            <sz val="11"/>
            <color indexed="81"/>
            <rFont val="ＭＳ Ｐゴシック"/>
            <family val="3"/>
            <charset val="128"/>
          </rPr>
          <t>要求事項 １．取組の対象組織・活動の明確化
(１)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C7" authorId="0" shapeId="0" xr:uid="{00000000-0006-0000-1500-000003000000}">
      <text>
        <r>
          <rPr>
            <sz val="11"/>
            <color indexed="81"/>
            <rFont val="MS P ゴシック"/>
            <family val="3"/>
            <charset val="128"/>
          </rPr>
          <t>要求事項 ２．代表者による経営における課題とチャンスの明確化
(１) 代表者は，経営における課題とチャンスを整理し，明確にする。 
(２) 整理と明確化に当たっては，以下の事項を考慮する。 
・ 事業内容 
・ 事業を取り巻く状況 
・ 事業と環境とのかかわり</t>
        </r>
      </text>
    </comment>
    <comment ref="C8" authorId="1" shapeId="0" xr:uid="{00000000-0006-0000-1500-000004000000}">
      <text>
        <r>
          <rPr>
            <sz val="11"/>
            <color indexed="81"/>
            <rFont val="ＭＳ Ｐゴシック"/>
            <family val="3"/>
            <charset val="128"/>
          </rPr>
          <t xml:space="preserve">要求事項 ３．環境経営方針の策定
(１) 代表者は，環境経営に関する方針(環境経営方針)を定め，誓約する。 
・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適用される環境関連法規等の遵守を誓約する 
・ 環境経営方針には，制定日（又は改定日）及び代表者名を記載する。 
(２) 環境経営方針は，全従業員に周知する。 </t>
        </r>
      </text>
    </comment>
    <comment ref="C9" authorId="1" shapeId="0" xr:uid="{00000000-0006-0000-1500-000005000000}">
      <text>
        <r>
          <rPr>
            <sz val="11"/>
            <color indexed="81"/>
            <rFont val="ＭＳ Ｐゴシック"/>
            <family val="3"/>
            <charset val="128"/>
          </rPr>
          <t>要求事項 ４. 環境への負荷と環境への取組状況の把握及び評価 
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初回登録時には，事業活動における環境への取組状況を「環境への取組の自己チェック（第５章）」を基に把握する。把握項目には、環境負荷の軽減等に貢献している製品・サービス等を含む。</t>
        </r>
      </text>
    </comment>
    <comment ref="E9" authorId="0" shapeId="0" xr:uid="{00000000-0006-0000-1500-000006000000}">
      <text>
        <r>
          <rPr>
            <sz val="11"/>
            <color indexed="81"/>
            <rFont val="MS P ゴシック"/>
            <family val="3"/>
            <charset val="128"/>
          </rPr>
          <t>年度終了後に前期分として整理する</t>
        </r>
      </text>
    </comment>
    <comment ref="E10" authorId="0" shapeId="0" xr:uid="{00000000-0006-0000-1500-000007000000}">
      <text>
        <r>
          <rPr>
            <sz val="11"/>
            <color indexed="81"/>
            <rFont val="MS P ゴシック"/>
            <family val="3"/>
            <charset val="128"/>
          </rPr>
          <t>環境経営計画の目標達成手段をこの中から選択する
独自のアイデアをどんどん追加する
目標が未達成の時に見直して追加策を選ぶ</t>
        </r>
      </text>
    </comment>
    <comment ref="G10" authorId="1" shapeId="0" xr:uid="{00000000-0006-0000-1500-000008000000}">
      <text>
        <r>
          <rPr>
            <sz val="9"/>
            <color indexed="81"/>
            <rFont val="ＭＳ Ｐゴシック"/>
            <family val="3"/>
            <charset val="128"/>
          </rPr>
          <t>環境経営計画の目標達成手段をこの中から選択する
独自のアイデアをどんどん追加する
目標が未達成の時に見直して追加策を選ぶ</t>
        </r>
      </text>
    </comment>
    <comment ref="C11" authorId="1" shapeId="0" xr:uid="{00000000-0006-0000-1500-000009000000}">
      <text>
        <r>
          <rPr>
            <sz val="11"/>
            <color indexed="81"/>
            <rFont val="ＭＳ Ｐゴシック"/>
            <family val="3"/>
            <charset val="128"/>
          </rPr>
          <t xml:space="preserve">要求事項 ５ 環境関連法規等の取りまとめ
(１) 事業を行うに当たって遵守しなければならない環境関連法規及びその他の環境関連の要求等，及び遵守のための組織の取組を整理し，一覧表等に取りまとめる。 
(２) 環境関連法規等は常に最新のものとなるよう管理する。 </t>
        </r>
      </text>
    </comment>
    <comment ref="C12" authorId="1" shapeId="0" xr:uid="{00000000-0006-0000-1500-00000A000000}">
      <text>
        <r>
          <rPr>
            <sz val="9"/>
            <color indexed="81"/>
            <rFont val="ＭＳ Ｐゴシック"/>
            <family val="3"/>
            <charset val="128"/>
          </rPr>
          <t>環境方針、環境負荷及び環境への取組状況の把握・評価結果を踏まえて、具体的な環境目標及び環境活動計画を策定する。
環境目標は、可能な限り数値化し、二酸化炭素排出量削減、廃棄物排出量削減、総排水量削減、化学物質使用量削減、グリーン購入、自らが生産・販売・提供する製品及びサービスに関する項目について、中長期の目標と単年度の目標を策定する。
環境活動計画においては、環境目標を達成するための具体的な手段、日程及び計画の責任者を定める。
環境目標と環境活動計画は、関係する従業員に周知する。</t>
        </r>
      </text>
    </comment>
    <comment ref="E12" authorId="1" shapeId="0" xr:uid="{00000000-0006-0000-1500-00000B000000}">
      <text>
        <r>
          <rPr>
            <sz val="11"/>
            <color indexed="81"/>
            <rFont val="ＭＳ Ｐゴシック"/>
            <family val="3"/>
            <charset val="128"/>
          </rPr>
          <t>環境経営目標と環境経営計画を一体化した様式:</t>
        </r>
      </text>
    </comment>
    <comment ref="G12" authorId="1" shapeId="0" xr:uid="{00000000-0006-0000-1500-00000C000000}">
      <text>
        <r>
          <rPr>
            <sz val="9"/>
            <color indexed="81"/>
            <rFont val="ＭＳ Ｐゴシック"/>
            <family val="3"/>
            <charset val="128"/>
          </rPr>
          <t>実績の記録・評価・是正・予防の記録にもなっている
重大な問題点は問題点処置票を用いて処理する</t>
        </r>
      </text>
    </comment>
    <comment ref="C13" authorId="1" shapeId="0" xr:uid="{00000000-0006-0000-1500-00000D000000}">
      <text>
        <r>
          <rPr>
            <sz val="11"/>
            <color indexed="81"/>
            <rFont val="ＭＳ Ｐゴシック"/>
            <family val="3"/>
            <charset val="128"/>
          </rPr>
          <t xml:space="preserve">要求事項 ７ 実施体制の構築
代表者は以下の事項を実施する。 
・ エコアクション２１を運用，維持し，環境経営を実践するために効果的な実施体制を構築する。 
・ 実施体制においては，各自の役割，責任及び権限を定め，全従業員に周知する。 
・ エコアクション２１を運用し，維持するための経営資源を用意する。 </t>
        </r>
      </text>
    </comment>
    <comment ref="C14" authorId="1" shapeId="0" xr:uid="{41EE1EB7-7B06-440C-9C44-EFDBB902BD42}">
      <text>
        <r>
          <rPr>
            <sz val="11"/>
            <color indexed="81"/>
            <rFont val="ＭＳ Ｐゴシック"/>
            <family val="3"/>
            <charset val="128"/>
          </rPr>
          <t xml:space="preserve">要求事項 ８ 教育・訓練の実施
エコアクション２１の取組を適切に実行するため，以下の教育・訓練を実施 する。 
・ 全従業員を対象とした教育・訓練 
・ 環境に関する特定の業務がある場合，その業務に関わる従業員を対象とした教育・訓練 </t>
        </r>
      </text>
    </comment>
    <comment ref="E14" authorId="1" shapeId="0" xr:uid="{222FE35E-FE7A-4034-A646-E65F82D5AFF3}">
      <text>
        <r>
          <rPr>
            <sz val="11"/>
            <color indexed="81"/>
            <rFont val="ＭＳ Ｐゴシック"/>
            <family val="3"/>
            <charset val="128"/>
          </rPr>
          <t>環境経営目標と環境経営計画を一体化した様式:</t>
        </r>
      </text>
    </comment>
    <comment ref="E15" authorId="0" shapeId="0" xr:uid="{72B60810-A2DE-482D-B2CD-D46E7F0B5091}">
      <text>
        <r>
          <rPr>
            <sz val="11"/>
            <color indexed="81"/>
            <rFont val="MS P ゴシック"/>
            <family val="3"/>
            <charset val="128"/>
          </rPr>
          <t>重要な教育・訓練はできるだけ、記録に残したい</t>
        </r>
      </text>
    </comment>
    <comment ref="C16" authorId="1" shapeId="0" xr:uid="{00000000-0006-0000-1500-000011000000}">
      <text>
        <r>
          <rPr>
            <sz val="11"/>
            <color indexed="81"/>
            <rFont val="ＭＳ Ｐゴシック"/>
            <family val="3"/>
            <charset val="128"/>
          </rPr>
          <t>要求事項 ９ 環境コミュニケーションの実施 
エコアクション２１の取組を適切に実行するため，以下のコミュニケーション活動を実施する。 
・ 組織内において，エコアクション２１に関する内部コミュニケーションを行う。 
・ 外部からの環境に関する苦情や要望を受け付け，必要な対応と再発防止を行う。 
・ 本ガイドライン第３章に掲げる環境経営レポートを年次で作成し，公表する。</t>
        </r>
      </text>
    </comment>
    <comment ref="E16" authorId="0" shapeId="0" xr:uid="{00000000-0006-0000-1500-000012000000}">
      <text>
        <r>
          <rPr>
            <sz val="11"/>
            <color indexed="81"/>
            <rFont val="MS P ゴシック"/>
            <family val="3"/>
            <charset val="128"/>
          </rPr>
          <t>苦情等の是正処置を兼ねる
行政等とのやり取りも記録に残す</t>
        </r>
      </text>
    </comment>
    <comment ref="C17" authorId="0" shapeId="0" xr:uid="{00000000-0006-0000-1500-000013000000}">
      <text>
        <r>
          <rPr>
            <sz val="11"/>
            <color indexed="81"/>
            <rFont val="MS P ゴシック"/>
            <family val="3"/>
            <charset val="128"/>
          </rPr>
          <t>要求事項 10 実施及び運用 
(１) 環境経営方針，環境経営目標及び環境経営計画の達成並びに環境関連法規等の遵守に必要な取組を実施する。 
(２) 環境経営方針，環境経営目標を達成するため，実施に当たっての手順を定め，必要に応じて文書化し，運用する。</t>
        </r>
      </text>
    </comment>
    <comment ref="E17" authorId="1" shapeId="0" xr:uid="{00000000-0006-0000-1500-000014000000}">
      <text>
        <r>
          <rPr>
            <sz val="11"/>
            <color indexed="81"/>
            <rFont val="ＭＳ Ｐゴシック"/>
            <family val="3"/>
            <charset val="128"/>
          </rPr>
          <t>実際に作成した手順書の名称を記載する:
書ききれない場合は下欄の一覧表にまとめる</t>
        </r>
      </text>
    </comment>
    <comment ref="C19" authorId="1" shapeId="0" xr:uid="{00000000-0006-0000-1500-000015000000}">
      <text>
        <r>
          <rPr>
            <sz val="11"/>
            <color indexed="81"/>
            <rFont val="ＭＳ Ｐゴシック"/>
            <family val="3"/>
            <charset val="128"/>
          </rPr>
          <t xml:space="preserve">要求事項 11 環境上の緊急事態への準備及び対応 
(１) 環境上の事故及び緊急事態を想定し，その対応策を定め，可能な範囲で定期的に試行すると共に訓練を実施する。 
(２) 事故や緊急事態の発生後及び試行の実施後に，対応策の有効性を検証し，必要に応じて改訂する。 </t>
        </r>
      </text>
    </comment>
    <comment ref="E19" authorId="1" shapeId="0" xr:uid="{00000000-0006-0000-1500-000016000000}">
      <text>
        <r>
          <rPr>
            <sz val="11"/>
            <color indexed="81"/>
            <rFont val="ＭＳ Ｐゴシック"/>
            <family val="3"/>
            <charset val="128"/>
          </rPr>
          <t>実際に作成した手順書の名称を記載する</t>
        </r>
      </text>
    </comment>
    <comment ref="C22" authorId="1" shapeId="0" xr:uid="{00000000-0006-0000-1500-000017000000}">
      <text>
        <r>
          <rPr>
            <sz val="11"/>
            <color indexed="81"/>
            <rFont val="ＭＳ Ｐゴシック"/>
            <family val="3"/>
            <charset val="128"/>
          </rPr>
          <t xml:space="preserve">要求事項 12 文書類の作成・管理
（１） エコアクション２１の取組を実施するために以下の 14 種類の文書類，及び組織が必要な文書類（紙又は電子媒体）を作成し，適切に管理する。 
・ 環境経営方針 
・ 環境への負荷の自己チェック等の結果 
・ 環境への取組の自己チェックの結果 
・ 環境関連法規等の取りまとめ 
・ 環境経営目標・環境経営計画 
・ 実施体制（組織図に役割等を記したものでも可） 
・ 外部からの苦情等の受付け結果 
・ 環境経営レポート 
・ 事故及び緊急事態の想定結果及びその対応策 
・ 環境上の緊急事態の対応の試行及び訓練の結果 
・ 環境経営目標の達成状況及び環境経営計画の実施状況，その評価結果
・ 問題点の是正処置及び予防処置の結果 
・ 環境関連法規等の遵守状況のチェック結果 
・ 代表者による全体の取組状況の評価及び見直しの結果 
（２） 組織が，取組の際に必要と判断した手順書 </t>
        </r>
      </text>
    </comment>
    <comment ref="E22" authorId="1" shapeId="0" xr:uid="{00000000-0006-0000-1500-000018000000}">
      <text>
        <r>
          <rPr>
            <sz val="11"/>
            <color indexed="81"/>
            <rFont val="ＭＳ Ｐゴシック"/>
            <family val="3"/>
            <charset val="128"/>
          </rPr>
          <t>このぺーじのこと</t>
        </r>
      </text>
    </comment>
    <comment ref="C23" authorId="1" shapeId="0" xr:uid="{00000000-0006-0000-1500-000019000000}">
      <text>
        <r>
          <rPr>
            <sz val="11"/>
            <color indexed="81"/>
            <rFont val="ＭＳ Ｐゴシック"/>
            <family val="3"/>
            <charset val="128"/>
          </rPr>
          <t xml:space="preserve">要要求事項 13 取組状況の確認・評価，並びに問題の是正及び予防
（１） 取組状況の確認・評価に関して，以下の項目を適切な頻度で実施する。 
・ 環境経営目標の達成状況 
・ 環境経営計画の実施状況 
・ 環境関連法規等の遵守状況 
・ 重要度の高い環境負荷及び活動状況 
（２） 問題がある場合は是正処置を行い，問題の発生が予想される場合は，必
要に応じて予防処置を実施する。 
（３） 規模が比較的大きな組織の場合は，内部監査を実施する。 </t>
        </r>
      </text>
    </comment>
    <comment ref="E23" authorId="0" shapeId="0" xr:uid="{00000000-0006-0000-1500-00001A000000}">
      <text>
        <r>
          <rPr>
            <sz val="11"/>
            <color indexed="81"/>
            <rFont val="MS P ゴシック"/>
            <family val="3"/>
            <charset val="128"/>
          </rPr>
          <t>重大な問題点は、この様式を用いて再発防止や予防に役立てる
目標・計画の未達成等の問題点は環境経営計画書にて是正処置を記載する</t>
        </r>
      </text>
    </comment>
    <comment ref="E25" authorId="0" shapeId="0" xr:uid="{00000000-0006-0000-1500-00001B000000}">
      <text>
        <r>
          <rPr>
            <sz val="11"/>
            <color indexed="81"/>
            <rFont val="MS P ゴシック"/>
            <family val="3"/>
            <charset val="128"/>
          </rPr>
          <t xml:space="preserve">（３） 規模が比較的大きな組織の場合は，内部監査を実施する。 </t>
        </r>
      </text>
    </comment>
    <comment ref="C27" authorId="1" shapeId="0" xr:uid="{00000000-0006-0000-1500-00001C000000}">
      <text>
        <r>
          <rPr>
            <sz val="11"/>
            <color indexed="81"/>
            <rFont val="ＭＳ Ｐゴシック"/>
            <family val="3"/>
            <charset val="128"/>
          </rPr>
          <t xml:space="preserve">要求事項 14 代表者による全体の評価と見直し・指示
代表者は，定期的にエコアクション２１に基づく環境経営全体の取組状況及びその効果を評価し，以下の項目を含む全般的な見直しを実施し，必要な指示を行う。 
・ 環境経営方針 
・ 環境経営目標・環境経営計画 
・ 実施体制 </t>
        </r>
      </text>
    </comment>
    <comment ref="C28" authorId="0" shapeId="0" xr:uid="{00000000-0006-0000-1500-00001D000000}">
      <text>
        <r>
          <rPr>
            <sz val="11"/>
            <color indexed="81"/>
            <rFont val="MS P ゴシック"/>
            <family val="3"/>
            <charset val="128"/>
          </rPr>
          <t xml:space="preserve">１．環境経営レポートの作成及び公表と活用
次の項目を盛り込んだ環境経営レポートを定期的に（原則毎年度）作成する。 
■計画の策定（PLAN） 
(１) 組織の概要（事業所名，所在地，事業の概要，事業規模等）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環境経営目標及び環境経営計画の実績・取組結果とその評価（実績には二酸化炭素総排出量を含む） 
(８) 環境関連法規等の遵守状況の確認及び評価の結果，並びに違反，訴訟
等の有無 
■全体の評価と見直し（ACT） 
(９) 代表者による全体の評価と見直し・指示 </t>
        </r>
      </text>
    </comment>
    <comment ref="E28" authorId="1" shapeId="0" xr:uid="{00000000-0006-0000-1500-00001E000000}">
      <text>
        <r>
          <rPr>
            <sz val="11"/>
            <color indexed="81"/>
            <rFont val="ＭＳ Ｐゴシック"/>
            <family val="3"/>
            <charset val="128"/>
          </rPr>
          <t>事業年度終了後に速やかの作成時、地域事務局にメールで送付する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600-000001000000}">
      <text>
        <r>
          <rPr>
            <sz val="9"/>
            <color indexed="81"/>
            <rFont val="ＭＳ Ｐゴシック"/>
            <family val="3"/>
            <charset val="128"/>
          </rPr>
          <t xml:space="preserve">□ガイドライン要求事項
（１）環境経営システムに関する以下の項目の確認・評価を適切な頻度で実施する。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H12" authorId="0" shapeId="0" xr:uid="{00000000-0006-0000-1600-000002000000}">
      <text>
        <r>
          <rPr>
            <sz val="9"/>
            <color indexed="81"/>
            <rFont val="ＭＳ Ｐゴシック"/>
            <family val="3"/>
            <charset val="128"/>
          </rPr>
          <t>日付欄
記入例 2012/9/11</t>
        </r>
      </text>
    </comment>
    <comment ref="H18" authorId="0" shapeId="0" xr:uid="{00000000-0006-0000-1600-000003000000}">
      <text>
        <r>
          <rPr>
            <sz val="9"/>
            <color indexed="81"/>
            <rFont val="ＭＳ Ｐゴシック"/>
            <family val="3"/>
            <charset val="128"/>
          </rPr>
          <t>日付欄
記入例 2012/9/11</t>
        </r>
      </text>
    </comment>
    <comment ref="H27" authorId="0" shapeId="0" xr:uid="{00000000-0006-0000-1600-000004000000}">
      <text>
        <r>
          <rPr>
            <sz val="9"/>
            <color indexed="81"/>
            <rFont val="ＭＳ Ｐゴシック"/>
            <family val="3"/>
            <charset val="128"/>
          </rPr>
          <t>日付欄
記入例 2012/9/11</t>
        </r>
      </text>
    </comment>
    <comment ref="H38" authorId="0" shapeId="0" xr:uid="{00000000-0006-0000-1600-000005000000}">
      <text>
        <r>
          <rPr>
            <sz val="9"/>
            <color indexed="81"/>
            <rFont val="ＭＳ Ｐゴシック"/>
            <family val="3"/>
            <charset val="128"/>
          </rPr>
          <t>日付欄
記入例 2012/9/11</t>
        </r>
      </text>
    </comment>
    <comment ref="H46" authorId="0" shapeId="0" xr:uid="{00000000-0006-0000-1600-000006000000}">
      <text>
        <r>
          <rPr>
            <sz val="9"/>
            <color indexed="81"/>
            <rFont val="ＭＳ Ｐゴシック"/>
            <family val="3"/>
            <charset val="128"/>
          </rPr>
          <t>日付欄
記入例 9/11</t>
        </r>
      </text>
    </comment>
    <comment ref="H51" authorId="0" shapeId="0" xr:uid="{00000000-0006-0000-1600-000007000000}">
      <text>
        <r>
          <rPr>
            <sz val="9"/>
            <color indexed="81"/>
            <rFont val="ＭＳ Ｐゴシック"/>
            <family val="3"/>
            <charset val="128"/>
          </rPr>
          <t>日付欄
記入例 9/11</t>
        </r>
      </text>
    </comment>
    <comment ref="A58" authorId="0" shapeId="0" xr:uid="{00000000-0006-0000-1600-000008000000}">
      <text>
        <r>
          <rPr>
            <sz val="9"/>
            <color indexed="81"/>
            <rFont val="ＭＳ Ｐゴシック"/>
            <family val="3"/>
            <charset val="128"/>
          </rPr>
          <t>□ガイドライン要求事項
環境目標の達成状況、環境活動計画の実施状況及び環境経営システムの運用状況を、定期的に確認及び評価する。
環境関連法規等の遵守状況を定期的に確認及び評価する。</t>
        </r>
        <r>
          <rPr>
            <b/>
            <sz val="9"/>
            <color indexed="81"/>
            <rFont val="ＭＳ Ｐゴシック"/>
            <family val="3"/>
            <charset val="128"/>
          </rPr>
          <t xml:space="preserve">
環境目標の達成、環境活動計画の実施及び環境経営システムの運用状況並びに環境関連法規等の遵守状況に問題がある場合は是正処置を行い、必要に応じて予防処置を実施する。</t>
        </r>
      </text>
    </comment>
    <comment ref="H68" authorId="0" shapeId="0" xr:uid="{00000000-0006-0000-1600-000009000000}">
      <text>
        <r>
          <rPr>
            <sz val="9"/>
            <color indexed="81"/>
            <rFont val="ＭＳ Ｐゴシック"/>
            <family val="3"/>
            <charset val="128"/>
          </rPr>
          <t>日付欄
記入例 2012/9/11</t>
        </r>
      </text>
    </comment>
    <comment ref="H74" authorId="0" shapeId="0" xr:uid="{00000000-0006-0000-1600-00000A000000}">
      <text>
        <r>
          <rPr>
            <sz val="9"/>
            <color indexed="81"/>
            <rFont val="ＭＳ Ｐゴシック"/>
            <family val="3"/>
            <charset val="128"/>
          </rPr>
          <t>日付欄
記入例 2012/9/11</t>
        </r>
      </text>
    </comment>
    <comment ref="H83" authorId="0" shapeId="0" xr:uid="{00000000-0006-0000-1600-00000B000000}">
      <text>
        <r>
          <rPr>
            <sz val="9"/>
            <color indexed="81"/>
            <rFont val="ＭＳ Ｐゴシック"/>
            <family val="3"/>
            <charset val="128"/>
          </rPr>
          <t>日付欄
記入例 2012/9/11</t>
        </r>
      </text>
    </comment>
    <comment ref="H94" authorId="0" shapeId="0" xr:uid="{00000000-0006-0000-1600-00000C000000}">
      <text>
        <r>
          <rPr>
            <sz val="9"/>
            <color indexed="81"/>
            <rFont val="ＭＳ Ｐゴシック"/>
            <family val="3"/>
            <charset val="128"/>
          </rPr>
          <t>日付欄
記入例 2012/9/11</t>
        </r>
      </text>
    </comment>
    <comment ref="H102" authorId="0" shapeId="0" xr:uid="{00000000-0006-0000-1600-00000D000000}">
      <text>
        <r>
          <rPr>
            <sz val="9"/>
            <color indexed="81"/>
            <rFont val="ＭＳ Ｐゴシック"/>
            <family val="3"/>
            <charset val="128"/>
          </rPr>
          <t>日付欄
記入例 9/11</t>
        </r>
      </text>
    </comment>
    <comment ref="H107" authorId="0" shapeId="0" xr:uid="{00000000-0006-0000-1600-00000E000000}">
      <text>
        <r>
          <rPr>
            <sz val="9"/>
            <color indexed="81"/>
            <rFont val="ＭＳ Ｐゴシック"/>
            <family val="3"/>
            <charset val="128"/>
          </rPr>
          <t>日付欄
記入例 9/11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宇田吉明</author>
    <author>Uda</author>
    <author>宇田　吉明</author>
  </authors>
  <commentList>
    <comment ref="B4" authorId="0" shapeId="0" xr:uid="{00000000-0006-0000-0100-000001000000}">
      <text>
        <r>
          <rPr>
            <b/>
            <sz val="9"/>
            <color indexed="81"/>
            <rFont val="ＭＳ Ｐゴシック"/>
            <family val="3"/>
            <charset val="128"/>
          </rPr>
          <t>ガイドライン番号</t>
        </r>
      </text>
    </comment>
    <comment ref="C5" authorId="1" shapeId="0" xr:uid="{00000000-0006-0000-0100-000002000000}">
      <text>
        <r>
          <rPr>
            <sz val="9"/>
            <color indexed="81"/>
            <rFont val="ＭＳ Ｐゴシック"/>
            <family val="3"/>
            <charset val="128"/>
          </rPr>
          <t>(１)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C7" authorId="2" shapeId="0" xr:uid="{00000000-0006-0000-0100-000003000000}">
      <text>
        <r>
          <rPr>
            <sz val="9"/>
            <color indexed="81"/>
            <rFont val="ＭＳ Ｐゴシック"/>
            <family val="3"/>
            <charset val="128"/>
          </rPr>
          <t xml:space="preserve">エコアクション２１を運用，維持し，環境経営を実践するために，代表者は以下の事項を実施する。 
・ 効果的で必要十分な実施体制を構築する 
・ 実施体制においては，各自の役割, 責任及び権限を定め，全従業員に周知する 
・ エコアクション２１を運用し，維持するための経営資源を用意する </t>
        </r>
      </text>
    </comment>
    <comment ref="C9" authorId="2" shapeId="0" xr:uid="{00000000-0006-0000-0100-000004000000}">
      <text>
        <r>
          <rPr>
            <sz val="9"/>
            <color indexed="81"/>
            <rFont val="ＭＳ Ｐゴシック"/>
            <family val="3"/>
            <charset val="128"/>
          </rPr>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t>
        </r>
      </text>
    </comment>
    <comment ref="C11" authorId="2" shapeId="0" xr:uid="{00000000-0006-0000-0100-000005000000}">
      <text>
        <r>
          <rPr>
            <sz val="9"/>
            <color indexed="81"/>
            <rFont val="ＭＳ Ｐゴシック"/>
            <family val="3"/>
            <charset val="128"/>
          </rPr>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t>
        </r>
      </text>
    </comment>
    <comment ref="C13" authorId="2" shapeId="0" xr:uid="{00000000-0006-0000-0100-000006000000}">
      <text>
        <r>
          <rPr>
            <sz val="9"/>
            <color indexed="81"/>
            <rFont val="ＭＳ Ｐゴシック"/>
            <family val="3"/>
            <charset val="128"/>
          </rPr>
          <t>(２) 初回登録時には，事業活動における環境への取組状況を「環境への取組の自己チェック（第５章）」を基に把握する。把握項目には、環境負荷の軽減等に貢献している製品・サービス等を含む。</t>
        </r>
      </text>
    </comment>
    <comment ref="C15" authorId="2" shapeId="0" xr:uid="{D9419DDF-A3D4-498B-B1DE-5FE73D2EE347}">
      <text>
        <r>
          <rPr>
            <sz val="9"/>
            <color indexed="81"/>
            <rFont val="ＭＳ Ｐゴシック"/>
            <family val="3"/>
            <charset val="128"/>
          </rPr>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r>
      </text>
    </comment>
    <comment ref="C17" authorId="2" shapeId="0" xr:uid="{00000000-0006-0000-0100-000007000000}">
      <text>
        <r>
          <rPr>
            <sz val="9"/>
            <color indexed="81"/>
            <rFont val="ＭＳ Ｐゴシック"/>
            <family val="3"/>
            <charset val="128"/>
          </rPr>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r>
      </text>
    </comment>
    <comment ref="C19" authorId="2" shapeId="0" xr:uid="{00000000-0006-0000-0100-000008000000}">
      <text>
        <r>
          <rPr>
            <sz val="9"/>
            <color indexed="81"/>
            <rFont val="ＭＳ Ｐゴシック"/>
            <family val="3"/>
            <charset val="128"/>
          </rPr>
          <t xml:space="preserve">(１)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 水使用量の削減 
・ 化学物質使用量の削減 
・ 自らが生産・販売・提供する製品の環境性能の向上及びサービスの改善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r>
      </text>
    </comment>
    <comment ref="C21" authorId="2" shapeId="0" xr:uid="{00000000-0006-0000-0100-000009000000}">
      <text>
        <r>
          <rPr>
            <sz val="9"/>
            <color indexed="81"/>
            <rFont val="ＭＳ Ｐゴシック"/>
            <family val="3"/>
            <charset val="128"/>
          </rPr>
          <t xml:space="preserve">(１)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r>
      </text>
    </comment>
    <comment ref="C23" authorId="2" shapeId="0" xr:uid="{00000000-0006-0000-0100-00000A000000}">
      <text>
        <r>
          <rPr>
            <sz val="9"/>
            <color indexed="81"/>
            <rFont val="ＭＳ Ｐゴシック"/>
            <family val="3"/>
            <charset val="128"/>
          </rPr>
          <t xml:space="preserve">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 ref="C25" authorId="2" shapeId="0" xr:uid="{00000000-0006-0000-0100-00000D000000}">
      <text>
        <r>
          <rPr>
            <sz val="9"/>
            <color indexed="81"/>
            <rFont val="ＭＳ Ｐゴシック"/>
            <family val="3"/>
            <charset val="128"/>
          </rPr>
          <t xml:space="preserve">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r>
      </text>
    </comment>
    <comment ref="C27" authorId="1" shapeId="0" xr:uid="{26B2D1B9-F106-4960-9781-B1E88DAD9AA3}">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29" authorId="1" shapeId="0" xr:uid="{00000000-0006-0000-0100-00000B000000}">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30" authorId="2" shapeId="0" xr:uid="{00000000-0006-0000-0100-00000C000000}">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32" authorId="2" shapeId="0" xr:uid="{00000000-0006-0000-0100-00000E000000}">
      <text>
        <r>
          <rPr>
            <sz val="9"/>
            <color indexed="81"/>
            <rFont val="ＭＳ Ｐゴシック"/>
            <family val="3"/>
            <charset val="128"/>
          </rPr>
          <t xml:space="preserve">（１）エコアクション２１の取組を実施するために,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r>
      </text>
    </comment>
    <comment ref="C34" authorId="2" shapeId="0" xr:uid="{00000000-0006-0000-0100-00000F000000}">
      <text>
        <r>
          <rPr>
            <sz val="9"/>
            <color indexed="81"/>
            <rFont val="ＭＳ Ｐゴシック"/>
            <family val="3"/>
            <charset val="128"/>
          </rPr>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C35" authorId="2" shapeId="0" xr:uid="{1ADB3B43-39B2-4477-952C-343B8D72559C}">
      <text>
        <r>
          <rPr>
            <sz val="9"/>
            <color indexed="81"/>
            <rFont val="ＭＳ Ｐゴシック"/>
            <family val="3"/>
            <charset val="128"/>
          </rPr>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C36" authorId="2" shapeId="0" xr:uid="{77519B7D-D956-4298-A9AF-0A79F093B723}">
      <text>
        <r>
          <rPr>
            <sz val="9"/>
            <color indexed="81"/>
            <rFont val="ＭＳ Ｐゴシック"/>
            <family val="3"/>
            <charset val="128"/>
          </rPr>
          <t xml:space="preserve">（１）環境経営システムに関する以下の項目の確認・評価を適切な頻度で実施する。 
・ 環境関連法規などの遵守状況 
（２）問題がある場合は是正処置を行い，問題の発生が予想される場合は, 必要に応じて予防処置を実施する。 </t>
        </r>
      </text>
    </comment>
    <comment ref="C37" authorId="2" shapeId="0" xr:uid="{00000000-0006-0000-0100-000010000000}">
      <text>
        <r>
          <rPr>
            <sz val="9"/>
            <color indexed="81"/>
            <rFont val="ＭＳ Ｐゴシック"/>
            <family val="3"/>
            <charset val="128"/>
          </rPr>
          <t xml:space="preserve">（１）環境経営システムに関する以下の項目の確認・評価を適切な頻度で実施する。 
・ 環境関連法規などの遵守状況 
（２）問題がある場合は是正処置を行い，問題の発生が予想される場合は, 必要に応じて予防処置を実施する。 </t>
        </r>
      </text>
    </comment>
    <comment ref="C39" authorId="2" shapeId="0" xr:uid="{00000000-0006-0000-0100-000011000000}">
      <text>
        <r>
          <rPr>
            <sz val="9"/>
            <color indexed="81"/>
            <rFont val="ＭＳ Ｐゴシック"/>
            <family val="3"/>
            <charset val="128"/>
          </rPr>
          <t xml:space="preserve">代表者は，定期的にエコアクション２１に基づく環境経営全体の取組状況及びその効果を評価し，以下の項目を含む総括的な見直しを実施し，必要な指示を行う。 
・ 環境経営方針 
・ 環境経営目標及び環境経営計画 
・ 実施体制 </t>
        </r>
      </text>
    </comment>
    <comment ref="C41" authorId="0" shapeId="0" xr:uid="{00000000-0006-0000-0100-000012000000}">
      <text>
        <r>
          <rPr>
            <sz val="9"/>
            <color indexed="81"/>
            <rFont val="ＭＳ Ｐゴシック"/>
            <family val="3"/>
            <charset val="128"/>
          </rPr>
          <t>次の項目を盛り込んだ環境経営レポートを定期的に（原則毎年度）作成する。 
■計画の策定（Plan） 
(１) 組織の概要（事業者名，所在地，事業の概要，事業規模など）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環境経営目標及び環境経営計画の実績・取組結果とその評価（実績には二酸化炭素排出量を含む），並びに次年度の環境経営目標及び環境経営計画 
(８) 環境関連法規などの遵守状況の確認及び評価の結果，並びに違反，訴訟などの有無 
■全体の評価と見直し</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宇田　吉明</author>
    <author>UDA YOSHIAKI</author>
    <author>UDAYOSHIAKI</author>
  </authors>
  <commentList>
    <comment ref="F3" authorId="0" shapeId="0" xr:uid="{FD209A20-4E06-430C-BD9D-A9AAD13D702B}">
      <text>
        <r>
          <rPr>
            <b/>
            <sz val="9"/>
            <color indexed="81"/>
            <rFont val="ＭＳ Ｐゴシック"/>
            <family val="3"/>
            <charset val="128"/>
          </rPr>
          <t>該当するランに✔または■:</t>
        </r>
        <r>
          <rPr>
            <sz val="9"/>
            <color indexed="81"/>
            <rFont val="ＭＳ Ｐゴシック"/>
            <family val="3"/>
            <charset val="128"/>
          </rPr>
          <t xml:space="preserve">
</t>
        </r>
      </text>
    </comment>
    <comment ref="C26" authorId="0" shapeId="0" xr:uid="{6449F39E-74BD-4D63-8834-B04BD302804B}">
      <text>
        <r>
          <rPr>
            <b/>
            <sz val="9"/>
            <color indexed="81"/>
            <rFont val="ＭＳ Ｐゴシック"/>
            <family val="3"/>
            <charset val="128"/>
          </rPr>
          <t>目標値に対する達成状況:について評価する</t>
        </r>
        <r>
          <rPr>
            <sz val="9"/>
            <color indexed="81"/>
            <rFont val="ＭＳ Ｐゴシック"/>
            <family val="3"/>
            <charset val="128"/>
          </rPr>
          <t xml:space="preserve">
</t>
        </r>
      </text>
    </comment>
    <comment ref="D26" authorId="0" shapeId="0" xr:uid="{3CE756DF-78C9-40AD-9EA7-1E6D7DDF6575}">
      <text>
        <r>
          <rPr>
            <b/>
            <sz val="9"/>
            <color indexed="81"/>
            <rFont val="ＭＳ Ｐゴシック"/>
            <family val="3"/>
            <charset val="128"/>
          </rPr>
          <t>計画した環境活動の実施状況について評価する</t>
        </r>
      </text>
    </comment>
    <comment ref="A28" authorId="1" shapeId="0" xr:uid="{AE250D26-2D80-4B51-BA55-19ECC8A217FA}">
      <text>
        <r>
          <rPr>
            <sz val="9"/>
            <color indexed="81"/>
            <rFont val="ＭＳ Ｐゴシック"/>
            <family val="3"/>
            <charset val="128"/>
          </rPr>
          <t>環境活動計画書より自動リンク</t>
        </r>
      </text>
    </comment>
    <comment ref="C28" authorId="1" shapeId="0" xr:uid="{5ED1F6C7-7EAB-4833-A98B-1C95691C22AB}">
      <text>
        <r>
          <rPr>
            <sz val="9"/>
            <color indexed="81"/>
            <rFont val="ＭＳ Ｐゴシック"/>
            <family val="3"/>
            <charset val="128"/>
          </rPr>
          <t>環境活動計画書より自動リンク</t>
        </r>
      </text>
    </comment>
    <comment ref="F39" authorId="0" shapeId="0" xr:uid="{E1971044-B5D6-4C6E-909B-A2840C36FD8D}">
      <text>
        <r>
          <rPr>
            <b/>
            <sz val="9"/>
            <color indexed="81"/>
            <rFont val="ＭＳ Ｐゴシック"/>
            <family val="3"/>
            <charset val="128"/>
          </rPr>
          <t>方針、目標及び環境活動計画以外の事項について</t>
        </r>
      </text>
    </comment>
    <comment ref="F47" authorId="0" shapeId="0" xr:uid="{E38DBD77-34E0-45B0-BADB-10D3D92CB5C0}">
      <text>
        <r>
          <rPr>
            <b/>
            <sz val="9"/>
            <color indexed="81"/>
            <rFont val="ＭＳ Ｐゴシック"/>
            <family val="3"/>
            <charset val="128"/>
          </rPr>
          <t>この内容を環境活動レポートに記載する</t>
        </r>
      </text>
    </comment>
    <comment ref="A59" authorId="2" shapeId="0" xr:uid="{431E3D0C-06F4-4EF5-923D-9A27C26EBD6B}">
      <text>
        <r>
          <rPr>
            <sz val="9"/>
            <color indexed="81"/>
            <rFont val="ＭＳ Ｐゴシック"/>
            <family val="3"/>
            <charset val="128"/>
          </rPr>
          <t>代表者はいろいろな情報を得る機会が多いので、自ら得た情報も整理して、今後の取り組みに役立てるとよい。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宇田吉明</author>
    <author>宇田　吉明</author>
  </authors>
  <commentList>
    <comment ref="Y61" authorId="0" shapeId="0" xr:uid="{00000000-0006-0000-0700-000001000000}">
      <text>
        <r>
          <rPr>
            <b/>
            <sz val="9"/>
            <color indexed="81"/>
            <rFont val="MS P ゴシック"/>
            <family val="3"/>
            <charset val="128"/>
          </rPr>
          <t>作成（発行）後変更した際は更新日としてその日付を
記載</t>
        </r>
      </text>
    </comment>
    <comment ref="T161" authorId="0" shapeId="0" xr:uid="{00000000-0006-0000-0700-000002000000}">
      <text>
        <r>
          <rPr>
            <b/>
            <sz val="9"/>
            <color indexed="81"/>
            <rFont val="MS P ゴシック"/>
            <family val="3"/>
            <charset val="128"/>
          </rPr>
          <t>改定した場合は改定日を入れる。</t>
        </r>
      </text>
    </comment>
    <comment ref="AB163" authorId="0" shapeId="0" xr:uid="{00000000-0006-0000-0700-000003000000}">
      <text>
        <r>
          <rPr>
            <sz val="9"/>
            <color indexed="81"/>
            <rFont val="ＭＳ Ｐゴシック"/>
            <family val="3"/>
            <charset val="128"/>
          </rPr>
          <t>署名した画像を貼り付けるとよい</t>
        </r>
      </text>
    </comment>
    <comment ref="M186" authorId="0" shapeId="0" xr:uid="{00000000-0006-0000-0700-000005000000}">
      <text>
        <r>
          <rPr>
            <b/>
            <sz val="9"/>
            <color indexed="81"/>
            <rFont val="MS P ゴシック"/>
            <family val="3"/>
            <charset val="128"/>
          </rPr>
          <t>単位を記入</t>
        </r>
      </text>
    </comment>
    <comment ref="M192" authorId="0" shapeId="0" xr:uid="{C55E38CD-6F95-44A4-9081-3AF76EB2E872}">
      <text>
        <r>
          <rPr>
            <sz val="9"/>
            <color indexed="81"/>
            <rFont val="ＭＳ Ｐゴシック"/>
            <family val="3"/>
            <charset val="128"/>
          </rPr>
          <t>3負荷より自動転記</t>
        </r>
      </text>
    </comment>
    <comment ref="AF253" authorId="0" shapeId="0" xr:uid="{00000000-0006-0000-0700-000006000000}">
      <text>
        <r>
          <rPr>
            <b/>
            <sz val="9"/>
            <color indexed="81"/>
            <rFont val="MS P ゴシック"/>
            <family val="3"/>
            <charset val="128"/>
          </rPr>
          <t>最新版管理をする</t>
        </r>
      </text>
    </comment>
    <comment ref="K263" authorId="0" shapeId="0" xr:uid="{18FCE166-A2E2-4AE1-8E5D-DFFC96CBDA98}">
      <text>
        <r>
          <rPr>
            <sz val="9"/>
            <color indexed="81"/>
            <rFont val="ＭＳ Ｐゴシック"/>
            <family val="3"/>
            <charset val="128"/>
          </rPr>
          <t>自組織で開催している組織横断的な会議体に合わせる（幹部会議、経営会議、営業会議、安全衛生委員会など）</t>
        </r>
      </text>
    </comment>
    <comment ref="T390" authorId="1" shapeId="0" xr:uid="{BBBA71FD-6255-4345-A904-5B831D3E3648}">
      <text>
        <r>
          <rPr>
            <b/>
            <sz val="9"/>
            <color indexed="81"/>
            <rFont val="MS P ゴシック"/>
            <family val="3"/>
            <charset val="128"/>
          </rPr>
          <t>年度終了後この行を削除</t>
        </r>
      </text>
    </comment>
    <comment ref="T391" authorId="1" shapeId="0" xr:uid="{3BCBC035-E6FD-448C-9001-35CE7BB2445B}">
      <text>
        <r>
          <rPr>
            <b/>
            <sz val="9"/>
            <color indexed="81"/>
            <rFont val="MS P ゴシック"/>
            <family val="3"/>
            <charset val="128"/>
          </rPr>
          <t>活動期間集計値</t>
        </r>
      </text>
    </comment>
    <comment ref="O393" authorId="1" shapeId="0" xr:uid="{FDF33B81-2C86-4A86-B21D-FED43FF2EDCE}">
      <text>
        <r>
          <rPr>
            <b/>
            <sz val="9"/>
            <color indexed="81"/>
            <rFont val="ＭＳ Ｐゴシック"/>
            <family val="3"/>
            <charset val="128"/>
          </rPr>
          <t>環境経営計画書の基準値より</t>
        </r>
      </text>
    </comment>
    <comment ref="T395" authorId="1" shapeId="0" xr:uid="{48DD792B-FE4A-4F28-8A84-DEE795727483}">
      <text>
        <r>
          <rPr>
            <b/>
            <sz val="9"/>
            <color indexed="81"/>
            <rFont val="ＭＳ Ｐゴシック"/>
            <family val="3"/>
            <charset val="128"/>
          </rPr>
          <t>環境経営計画書の当該年度の基準年度比</t>
        </r>
      </text>
    </comment>
    <comment ref="AC395" authorId="1" shapeId="0" xr:uid="{97AC7399-659E-444C-B0A9-1DA6AC103EEC}">
      <text>
        <r>
          <rPr>
            <b/>
            <sz val="9"/>
            <color indexed="81"/>
            <rFont val="ＭＳ Ｐゴシック"/>
            <family val="3"/>
            <charset val="128"/>
          </rPr>
          <t>環境経営計画書の次年度の基準年度比</t>
        </r>
      </text>
    </comment>
    <comment ref="AH395" authorId="1" shapeId="0" xr:uid="{1A55D157-47BC-4BAF-9150-5E46868BF2D5}">
      <text>
        <r>
          <rPr>
            <b/>
            <sz val="9"/>
            <color indexed="81"/>
            <rFont val="ＭＳ Ｐゴシック"/>
            <family val="3"/>
            <charset val="128"/>
          </rPr>
          <t>環境経営計画書の次々年度の基準年度比</t>
        </r>
      </text>
    </comment>
    <comment ref="O397" authorId="1" shapeId="0" xr:uid="{00000000-0006-0000-0700-00000C000000}">
      <text>
        <r>
          <rPr>
            <b/>
            <sz val="9"/>
            <color indexed="81"/>
            <rFont val="ＭＳ Ｐゴシック"/>
            <family val="3"/>
            <charset val="128"/>
          </rPr>
          <t>活動計画書の基準値より</t>
        </r>
      </text>
    </comment>
    <comment ref="X397" authorId="0" shapeId="0" xr:uid="{F711D37B-3A64-4F35-817F-523C3DDB1B1A}">
      <text>
        <r>
          <rPr>
            <b/>
            <sz val="9"/>
            <color indexed="81"/>
            <rFont val="MS P ゴシック"/>
            <family val="3"/>
            <charset val="128"/>
          </rPr>
          <t>実績の年間累計値</t>
        </r>
      </text>
    </comment>
    <comment ref="B398" authorId="1" shapeId="0" xr:uid="{5D41CB21-E5ED-4E99-A9D3-EF31815500FA}">
      <text>
        <r>
          <rPr>
            <b/>
            <sz val="9"/>
            <color indexed="81"/>
            <rFont val="MS P ゴシック"/>
            <family val="3"/>
            <charset val="128"/>
          </rPr>
          <t>年度終了後この行を削除</t>
        </r>
      </text>
    </comment>
    <comment ref="O398" authorId="0" shapeId="0" xr:uid="{9954F444-6784-4476-AE22-0C59657A7140}">
      <text>
        <r>
          <rPr>
            <b/>
            <sz val="9"/>
            <color indexed="81"/>
            <rFont val="MS P ゴシック"/>
            <family val="3"/>
            <charset val="128"/>
          </rPr>
          <t>仮締めした月の累計値</t>
        </r>
      </text>
    </comment>
    <comment ref="T398" authorId="0" shapeId="0" xr:uid="{BA912B1C-CA7A-42DE-A88D-7C30999F4195}">
      <text>
        <r>
          <rPr>
            <b/>
            <sz val="9"/>
            <color indexed="81"/>
            <rFont val="MS P ゴシック"/>
            <family val="3"/>
            <charset val="128"/>
          </rPr>
          <t>仮締めした目標の累計値</t>
        </r>
      </text>
    </comment>
    <comment ref="X398" authorId="0" shapeId="0" xr:uid="{51F8A839-2751-4F01-BF39-1D0A1FC8C68A}">
      <text>
        <r>
          <rPr>
            <b/>
            <sz val="9"/>
            <color indexed="81"/>
            <rFont val="MS P ゴシック"/>
            <family val="3"/>
            <charset val="128"/>
          </rPr>
          <t>仮締めした実績の累計値</t>
        </r>
      </text>
    </comment>
    <comment ref="T399" authorId="1" shapeId="0" xr:uid="{00000000-0006-0000-0700-00000D000000}">
      <text>
        <r>
          <rPr>
            <b/>
            <sz val="9"/>
            <color indexed="81"/>
            <rFont val="ＭＳ Ｐゴシック"/>
            <family val="3"/>
            <charset val="128"/>
          </rPr>
          <t>環境経営計画書の当該年度の基準年度比</t>
        </r>
      </text>
    </comment>
    <comment ref="AC399" authorId="1" shapeId="0" xr:uid="{00000000-0006-0000-0700-00000E000000}">
      <text>
        <r>
          <rPr>
            <b/>
            <sz val="9"/>
            <color indexed="81"/>
            <rFont val="ＭＳ Ｐゴシック"/>
            <family val="3"/>
            <charset val="128"/>
          </rPr>
          <t>環境経営計画書の次年度の基準年度比</t>
        </r>
      </text>
    </comment>
    <comment ref="AH399" authorId="1" shapeId="0" xr:uid="{00000000-0006-0000-0700-00000F000000}">
      <text>
        <r>
          <rPr>
            <b/>
            <sz val="9"/>
            <color indexed="81"/>
            <rFont val="ＭＳ Ｐゴシック"/>
            <family val="3"/>
            <charset val="128"/>
          </rPr>
          <t>環境経営計画書の次々年度の基準年度比</t>
        </r>
      </text>
    </comment>
    <comment ref="O401" authorId="1" shapeId="0" xr:uid="{00000000-0006-0000-0700-000010000000}">
      <text>
        <r>
          <rPr>
            <b/>
            <sz val="9"/>
            <color indexed="81"/>
            <rFont val="ＭＳ Ｐゴシック"/>
            <family val="3"/>
            <charset val="128"/>
          </rPr>
          <t>活動計画書の基準値より</t>
        </r>
      </text>
    </comment>
    <comment ref="B402" authorId="1" shapeId="0" xr:uid="{3D3C98BE-69CE-4827-9846-0ED49952F3FE}">
      <text>
        <r>
          <rPr>
            <b/>
            <sz val="9"/>
            <color indexed="81"/>
            <rFont val="MS P ゴシック"/>
            <family val="3"/>
            <charset val="128"/>
          </rPr>
          <t>年度終了後この行を削除</t>
        </r>
      </text>
    </comment>
    <comment ref="T403" authorId="1" shapeId="0" xr:uid="{00000000-0006-0000-0700-000011000000}">
      <text>
        <r>
          <rPr>
            <b/>
            <sz val="9"/>
            <color indexed="81"/>
            <rFont val="ＭＳ Ｐゴシック"/>
            <family val="3"/>
            <charset val="128"/>
          </rPr>
          <t>環境経営計画書の当該年度の基準年度比</t>
        </r>
      </text>
    </comment>
    <comment ref="AC403" authorId="1" shapeId="0" xr:uid="{00000000-0006-0000-0700-000012000000}">
      <text>
        <r>
          <rPr>
            <b/>
            <sz val="9"/>
            <color indexed="81"/>
            <rFont val="ＭＳ Ｐゴシック"/>
            <family val="3"/>
            <charset val="128"/>
          </rPr>
          <t>環境活動計画書の次年度の基準年度比</t>
        </r>
      </text>
    </comment>
    <comment ref="AH403" authorId="1" shapeId="0" xr:uid="{00000000-0006-0000-0700-000013000000}">
      <text>
        <r>
          <rPr>
            <b/>
            <sz val="9"/>
            <color indexed="81"/>
            <rFont val="ＭＳ Ｐゴシック"/>
            <family val="3"/>
            <charset val="128"/>
          </rPr>
          <t>環境経営計画書の次々年度の基準年度比</t>
        </r>
      </text>
    </comment>
    <comment ref="B405" authorId="1" shapeId="0" xr:uid="{38D95C13-D069-44F9-9ECC-2096249088EC}">
      <text>
        <r>
          <rPr>
            <b/>
            <sz val="9"/>
            <color indexed="81"/>
            <rFont val="MS P ゴシック"/>
            <family val="3"/>
            <charset val="128"/>
          </rPr>
          <t>年度終了後この行を削除</t>
        </r>
      </text>
    </comment>
    <comment ref="O408" authorId="1" shapeId="0" xr:uid="{00000000-0006-0000-0700-000014000000}">
      <text>
        <r>
          <rPr>
            <b/>
            <sz val="9"/>
            <color indexed="81"/>
            <rFont val="ＭＳ Ｐゴシック"/>
            <family val="3"/>
            <charset val="128"/>
          </rPr>
          <t>環境経営計画書の基準値より</t>
        </r>
      </text>
    </comment>
    <comment ref="B409" authorId="1" shapeId="0" xr:uid="{B6FA0DDC-6C30-4DB5-80F5-E37295ACE210}">
      <text>
        <r>
          <rPr>
            <b/>
            <sz val="9"/>
            <color indexed="81"/>
            <rFont val="MS P ゴシック"/>
            <family val="3"/>
            <charset val="128"/>
          </rPr>
          <t>年度終了後この行を削除</t>
        </r>
      </text>
    </comment>
    <comment ref="T410" authorId="1" shapeId="0" xr:uid="{00000000-0006-0000-0700-000015000000}">
      <text>
        <r>
          <rPr>
            <b/>
            <sz val="9"/>
            <color indexed="81"/>
            <rFont val="ＭＳ Ｐゴシック"/>
            <family val="3"/>
            <charset val="128"/>
          </rPr>
          <t>環境経営計画書の当該年度の基準年度比</t>
        </r>
      </text>
    </comment>
    <comment ref="AC410" authorId="1" shapeId="0" xr:uid="{00000000-0006-0000-0700-000016000000}">
      <text>
        <r>
          <rPr>
            <b/>
            <sz val="9"/>
            <color indexed="81"/>
            <rFont val="ＭＳ Ｐゴシック"/>
            <family val="3"/>
            <charset val="128"/>
          </rPr>
          <t>環境活動計画書の次年度の基準年度比</t>
        </r>
      </text>
    </comment>
    <comment ref="AH410" authorId="1" shapeId="0" xr:uid="{00000000-0006-0000-0700-000017000000}">
      <text>
        <r>
          <rPr>
            <b/>
            <sz val="9"/>
            <color indexed="81"/>
            <rFont val="ＭＳ Ｐゴシック"/>
            <family val="3"/>
            <charset val="128"/>
          </rPr>
          <t>環境活動計画書の次々年度の基準年度比</t>
        </r>
      </text>
    </comment>
    <comment ref="B412" authorId="1" shapeId="0" xr:uid="{051E0DCD-829A-4516-9490-C3C8AA219F9A}">
      <text>
        <r>
          <rPr>
            <b/>
            <sz val="9"/>
            <color indexed="81"/>
            <rFont val="MS P ゴシック"/>
            <family val="3"/>
            <charset val="128"/>
          </rPr>
          <t>年度終了後この行を削除</t>
        </r>
      </text>
    </comment>
    <comment ref="B419" authorId="1" shapeId="0" xr:uid="{B66E852D-4035-415B-9BB2-239BC5A4E56C}">
      <text>
        <r>
          <rPr>
            <b/>
            <sz val="9"/>
            <color indexed="81"/>
            <rFont val="MS P ゴシック"/>
            <family val="3"/>
            <charset val="128"/>
          </rPr>
          <t>年度終了後この行を削除</t>
        </r>
      </text>
    </comment>
    <comment ref="B422" authorId="1" shapeId="0" xr:uid="{B5B2F614-9149-4F55-9140-AFD9FB39EF43}">
      <text>
        <r>
          <rPr>
            <b/>
            <sz val="9"/>
            <color indexed="81"/>
            <rFont val="MS P ゴシック"/>
            <family val="3"/>
            <charset val="128"/>
          </rPr>
          <t>年度終了後この行を削除</t>
        </r>
      </text>
    </comment>
    <comment ref="O658" authorId="0" shapeId="0" xr:uid="{00000000-0006-0000-0700-000021000000}">
      <text>
        <r>
          <rPr>
            <b/>
            <sz val="9"/>
            <color indexed="81"/>
            <rFont val="MS P ゴシック"/>
            <family val="3"/>
            <charset val="128"/>
          </rPr>
          <t>環境経営計画書のT列より転記</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宇田吉明</author>
  </authors>
  <commentList>
    <comment ref="B2" authorId="0" shapeId="0" xr:uid="{AB431E7F-AAA2-406E-BED7-A9E3575E67E5}">
      <text>
        <r>
          <rPr>
            <sz val="9"/>
            <color indexed="81"/>
            <rFont val="MS P ゴシック"/>
            <family val="3"/>
            <charset val="128"/>
          </rPr>
          <t>作成は要求事項ではありません。
必要に応じて活用してください。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s>
  <commentList>
    <comment ref="E4" authorId="0" shapeId="0" xr:uid="{00000000-0006-0000-0200-000001000000}">
      <text>
        <r>
          <rPr>
            <b/>
            <sz val="9"/>
            <color indexed="81"/>
            <rFont val="ＭＳ Ｐゴシック"/>
            <family val="3"/>
            <charset val="128"/>
          </rPr>
          <t>自社（組織）の事業年度に合わせて変更する
（サンプルは4月～3月の例）</t>
        </r>
      </text>
    </comment>
    <comment ref="AA4" authorId="0" shapeId="0" xr:uid="{00000000-0006-0000-0200-000002000000}">
      <text>
        <r>
          <rPr>
            <b/>
            <sz val="9"/>
            <color indexed="81"/>
            <rFont val="ＭＳ Ｐゴシック"/>
            <family val="3"/>
            <charset val="128"/>
          </rPr>
          <t>自社（組織）の事業年度に合わせて変更する
（サンプルは4月～3月の例）</t>
        </r>
      </text>
    </comment>
    <comment ref="AW4" authorId="0" shapeId="0" xr:uid="{00000000-0006-0000-0200-000003000000}">
      <text>
        <r>
          <rPr>
            <b/>
            <sz val="9"/>
            <color indexed="81"/>
            <rFont val="ＭＳ Ｐゴシック"/>
            <family val="3"/>
            <charset val="128"/>
          </rPr>
          <t>自社（組織）の事業年度に合わせて変更する
（サンプルは4月～3月の例）</t>
        </r>
      </text>
    </comment>
    <comment ref="B5" authorId="1" shapeId="0" xr:uid="{00000000-0006-0000-0200-000004000000}">
      <text>
        <r>
          <rPr>
            <sz val="9"/>
            <color indexed="81"/>
            <rFont val="ＭＳ Ｐゴシック"/>
            <family val="3"/>
            <charset val="128"/>
          </rPr>
          <t>売上高、生産金額、生産数量、自社加工金額等原単位評価の指標となる項目を記入</t>
        </r>
      </text>
    </comment>
    <comment ref="X5" authorId="1" shapeId="0" xr:uid="{00000000-0006-0000-0200-000005000000}">
      <text>
        <r>
          <rPr>
            <b/>
            <sz val="9"/>
            <color indexed="81"/>
            <rFont val="ＭＳ Ｐゴシック"/>
            <family val="3"/>
            <charset val="128"/>
          </rPr>
          <t>売上高、生産金額、生産数量、自社加工金額等原単位評価の指標となる項目を記入</t>
        </r>
      </text>
    </comment>
    <comment ref="AT5" authorId="1" shapeId="0" xr:uid="{00000000-0006-0000-0200-000006000000}">
      <text>
        <r>
          <rPr>
            <b/>
            <sz val="9"/>
            <color indexed="81"/>
            <rFont val="ＭＳ Ｐゴシック"/>
            <family val="3"/>
            <charset val="128"/>
          </rPr>
          <t>売上高、生産金額、生産数量、自社加工金額等原単位評価の指標となる項目を記入</t>
        </r>
      </text>
    </comment>
    <comment ref="B9" authorId="1" shapeId="0" xr:uid="{BA4B7B42-E185-42FD-8397-2E7207DFC6E3}">
      <text>
        <r>
          <rPr>
            <sz val="9"/>
            <color indexed="81"/>
            <rFont val="MS P ゴシック"/>
            <family val="3"/>
            <charset val="128"/>
          </rPr>
          <t>任意欄です。
総費用、環境関連費用等の集計に活用してください。</t>
        </r>
      </text>
    </comment>
    <comment ref="A12" authorId="1" shapeId="0" xr:uid="{6EA07DF8-2380-4973-8528-96FEDFEE8355}">
      <text>
        <r>
          <rPr>
            <b/>
            <sz val="9"/>
            <color indexed="81"/>
            <rFont val="MS P ゴシック"/>
            <family val="3"/>
            <charset val="128"/>
          </rPr>
          <t>把握必須項目</t>
        </r>
      </text>
    </comment>
    <comment ref="B15" authorId="1" shapeId="0" xr:uid="{436D35F3-616F-49E6-8C2C-EAD4238769AE}">
      <text>
        <r>
          <rPr>
            <sz val="9"/>
            <color indexed="81"/>
            <rFont val="ＭＳ Ｐゴシック"/>
            <family val="3"/>
            <charset val="128"/>
          </rPr>
          <t>購入電力の二酸化炭素排出係数（調整後）を記入</t>
        </r>
      </text>
    </comment>
    <comment ref="B17" authorId="1" shapeId="0" xr:uid="{A2A962BB-93F8-4BFC-958E-D50D206E7104}">
      <text>
        <r>
          <rPr>
            <sz val="9"/>
            <color indexed="81"/>
            <rFont val="ＭＳ Ｐゴシック"/>
            <family val="3"/>
            <charset val="128"/>
          </rPr>
          <t>購入電力の二酸化炭素排出係数（調整後）を記入</t>
        </r>
      </text>
    </comment>
    <comment ref="X17" authorId="1" shapeId="0" xr:uid="{E4D6EE09-F730-4073-8A68-2CBDEFC995D3}">
      <text>
        <r>
          <rPr>
            <sz val="9"/>
            <color indexed="81"/>
            <rFont val="MS P ゴシック"/>
            <family val="3"/>
            <charset val="128"/>
          </rPr>
          <t>サイトごとにするか、統一するか、事業者の判断で可</t>
        </r>
      </text>
    </comment>
    <comment ref="AT17" authorId="1" shapeId="0" xr:uid="{00000000-0006-0000-0200-000009000000}">
      <text>
        <r>
          <rPr>
            <sz val="9"/>
            <color indexed="81"/>
            <rFont val="ＭＳ Ｐゴシック"/>
            <family val="3"/>
            <charset val="128"/>
          </rPr>
          <t>サイトごとにするか、統一するか、事業者の判断で可</t>
        </r>
      </text>
    </comment>
    <comment ref="B21" authorId="1" shapeId="0" xr:uid="{CF135CA2-09D2-4B63-A630-FE3C077900A6}">
      <text>
        <r>
          <rPr>
            <sz val="9"/>
            <color indexed="81"/>
            <rFont val="ＭＳ Ｐゴシック"/>
            <family val="3"/>
            <charset val="128"/>
          </rPr>
          <t>購入電力の二酸化炭素排出係数（調整後）を記入</t>
        </r>
      </text>
    </comment>
    <comment ref="X21" authorId="1" shapeId="0" xr:uid="{B1B1FE37-EFE6-4A4E-A39A-635A908E4254}">
      <text>
        <r>
          <rPr>
            <sz val="9"/>
            <color indexed="81"/>
            <rFont val="MS P ゴシック"/>
            <family val="3"/>
            <charset val="128"/>
          </rPr>
          <t>サイトごとにするか、統一するか、事業者の判断で可</t>
        </r>
      </text>
    </comment>
    <comment ref="AT21" authorId="1" shapeId="0" xr:uid="{27EB43D2-60D7-4244-8E40-6C7AEF0F9C16}">
      <text>
        <r>
          <rPr>
            <sz val="9"/>
            <color indexed="81"/>
            <rFont val="ＭＳ Ｐゴシック"/>
            <family val="3"/>
            <charset val="128"/>
          </rPr>
          <t>サイトごとにするか、統一するか、事業者の判断で可</t>
        </r>
      </text>
    </comment>
    <comment ref="D26" authorId="0" shapeId="0" xr:uid="{4DA4F0A6-25A3-4920-AC98-29EBD2208B60}">
      <text>
        <r>
          <rPr>
            <b/>
            <sz val="9"/>
            <color indexed="81"/>
            <rFont val="MS P ゴシック"/>
            <family val="3"/>
            <charset val="128"/>
          </rPr>
          <t>※㎥で把握している場合はこの行に入力</t>
        </r>
      </text>
    </comment>
    <comment ref="D27" authorId="0" shapeId="0" xr:uid="{E5F41343-EFF9-45E8-8819-ED394C0745CD}">
      <text>
        <r>
          <rPr>
            <b/>
            <sz val="9"/>
            <color indexed="81"/>
            <rFont val="MS P ゴシック"/>
            <family val="3"/>
            <charset val="128"/>
          </rPr>
          <t>※kgで把握している場合はこの行に入力
「1ｍ3＝2.07kg」として換算しています</t>
        </r>
      </text>
    </comment>
    <comment ref="D29" authorId="0" shapeId="0" xr:uid="{07DE4ED5-038D-4629-84E0-2FF74A863E56}">
      <text>
        <r>
          <rPr>
            <b/>
            <sz val="9"/>
            <color indexed="81"/>
            <rFont val="MS P ゴシック"/>
            <family val="3"/>
            <charset val="128"/>
          </rPr>
          <t>※㎥で把握している場合はこの行に入力</t>
        </r>
      </text>
    </comment>
    <comment ref="D30" authorId="0" shapeId="0" xr:uid="{470E433A-D34F-442B-B63A-745A3590BF05}">
      <text>
        <r>
          <rPr>
            <b/>
            <sz val="9"/>
            <color indexed="81"/>
            <rFont val="MS P ゴシック"/>
            <family val="3"/>
            <charset val="128"/>
          </rPr>
          <t>※kgで把握している場合はこの行に入力
「1ｍ3＝2.07kg」として換算しています</t>
        </r>
      </text>
    </comment>
    <comment ref="B48" authorId="0" shapeId="0" xr:uid="{2729300D-A5D8-4E71-BA9E-63689AD4D0B3}">
      <text>
        <r>
          <rPr>
            <b/>
            <sz val="9"/>
            <color indexed="81"/>
            <rFont val="MS P ゴシック"/>
            <family val="3"/>
            <charset val="128"/>
          </rPr>
          <t>燃料用のみ</t>
        </r>
      </text>
    </comment>
    <comment ref="E53" authorId="0" shapeId="0" xr:uid="{390CA930-9A81-4F18-846B-1E45D817DF7E}">
      <text>
        <r>
          <rPr>
            <b/>
            <sz val="9"/>
            <color indexed="81"/>
            <rFont val="MS P ゴシック"/>
            <family val="3"/>
            <charset val="128"/>
          </rPr>
          <t>FIT制度による売電</t>
        </r>
      </text>
    </comment>
    <comment ref="C56" authorId="0" shapeId="0" xr:uid="{479DE041-8244-4A61-ABBC-3AC1C04EBB5B}">
      <text>
        <r>
          <rPr>
            <b/>
            <sz val="9"/>
            <color indexed="81"/>
            <rFont val="MS P ゴシック"/>
            <family val="3"/>
            <charset val="128"/>
          </rPr>
          <t>参考としたい年度にする</t>
        </r>
      </text>
    </comment>
    <comment ref="D79" authorId="0" shapeId="0" xr:uid="{A607597B-2E3E-4F24-9D60-97F445EE73CE}">
      <text>
        <r>
          <rPr>
            <b/>
            <sz val="9"/>
            <color indexed="81"/>
            <rFont val="MS P ゴシック"/>
            <family val="3"/>
            <charset val="128"/>
          </rPr>
          <t>単位を入れる</t>
        </r>
      </text>
    </comment>
    <comment ref="D89" authorId="1" shapeId="0" xr:uid="{00000000-0006-0000-0200-000010000000}">
      <text>
        <r>
          <rPr>
            <b/>
            <sz val="9"/>
            <color indexed="81"/>
            <rFont val="ＭＳ Ｐゴシック"/>
            <family val="3"/>
            <charset val="128"/>
          </rPr>
          <t>売却している場合は－で入力</t>
        </r>
      </text>
    </comment>
    <comment ref="Z89" authorId="1" shapeId="0" xr:uid="{00000000-0006-0000-0200-000011000000}">
      <text>
        <r>
          <rPr>
            <b/>
            <sz val="9"/>
            <color indexed="81"/>
            <rFont val="ＭＳ Ｐゴシック"/>
            <family val="3"/>
            <charset val="128"/>
          </rPr>
          <t>売却している場合は－で入力</t>
        </r>
      </text>
    </comment>
    <comment ref="AV89" authorId="1" shapeId="0" xr:uid="{00000000-0006-0000-0200-000012000000}">
      <text>
        <r>
          <rPr>
            <b/>
            <sz val="9"/>
            <color indexed="81"/>
            <rFont val="ＭＳ Ｐゴシック"/>
            <family val="3"/>
            <charset val="128"/>
          </rPr>
          <t>売却している場合は－で入力</t>
        </r>
      </text>
    </comment>
    <comment ref="D91" authorId="1" shapeId="0" xr:uid="{00000000-0006-0000-0200-000013000000}">
      <text>
        <r>
          <rPr>
            <b/>
            <sz val="9"/>
            <color indexed="81"/>
            <rFont val="ＭＳ Ｐゴシック"/>
            <family val="3"/>
            <charset val="128"/>
          </rPr>
          <t>売却している場合は－で入力</t>
        </r>
      </text>
    </comment>
    <comment ref="Z91" authorId="1" shapeId="0" xr:uid="{00000000-0006-0000-0200-000014000000}">
      <text>
        <r>
          <rPr>
            <b/>
            <sz val="9"/>
            <color indexed="81"/>
            <rFont val="ＭＳ Ｐゴシック"/>
            <family val="3"/>
            <charset val="128"/>
          </rPr>
          <t>売却している場合は－で入力</t>
        </r>
      </text>
    </comment>
    <comment ref="AV91" authorId="1" shapeId="0" xr:uid="{00000000-0006-0000-0200-000015000000}">
      <text>
        <r>
          <rPr>
            <b/>
            <sz val="9"/>
            <color indexed="81"/>
            <rFont val="ＭＳ Ｐゴシック"/>
            <family val="3"/>
            <charset val="128"/>
          </rPr>
          <t>売却している場合は－で入力</t>
        </r>
      </text>
    </comment>
    <comment ref="D98" authorId="1" shapeId="0" xr:uid="{00000000-0006-0000-0200-000016000000}">
      <text>
        <r>
          <rPr>
            <b/>
            <sz val="9"/>
            <color indexed="81"/>
            <rFont val="ＭＳ Ｐゴシック"/>
            <family val="3"/>
            <charset val="128"/>
          </rPr>
          <t>売却している場合は－で入力</t>
        </r>
      </text>
    </comment>
    <comment ref="Z98" authorId="1" shapeId="0" xr:uid="{00000000-0006-0000-0200-000017000000}">
      <text>
        <r>
          <rPr>
            <b/>
            <sz val="9"/>
            <color indexed="81"/>
            <rFont val="ＭＳ Ｐゴシック"/>
            <family val="3"/>
            <charset val="128"/>
          </rPr>
          <t>売却している場合は－で入力</t>
        </r>
      </text>
    </comment>
    <comment ref="AV98" authorId="1" shapeId="0" xr:uid="{00000000-0006-0000-0200-000018000000}">
      <text>
        <r>
          <rPr>
            <b/>
            <sz val="9"/>
            <color indexed="81"/>
            <rFont val="ＭＳ Ｐゴシック"/>
            <family val="3"/>
            <charset val="128"/>
          </rPr>
          <t>売却している場合は－で入力</t>
        </r>
      </text>
    </comment>
    <comment ref="D100" authorId="1" shapeId="0" xr:uid="{00000000-0006-0000-0200-000019000000}">
      <text>
        <r>
          <rPr>
            <b/>
            <sz val="9"/>
            <color indexed="81"/>
            <rFont val="ＭＳ Ｐゴシック"/>
            <family val="3"/>
            <charset val="128"/>
          </rPr>
          <t>売却している場合は－で入力</t>
        </r>
      </text>
    </comment>
    <comment ref="Z100" authorId="1" shapeId="0" xr:uid="{00000000-0006-0000-0200-00001A000000}">
      <text>
        <r>
          <rPr>
            <b/>
            <sz val="9"/>
            <color indexed="81"/>
            <rFont val="ＭＳ Ｐゴシック"/>
            <family val="3"/>
            <charset val="128"/>
          </rPr>
          <t>売却している場合は－で入力</t>
        </r>
      </text>
    </comment>
    <comment ref="AV100" authorId="1" shapeId="0" xr:uid="{00000000-0006-0000-0200-00001B000000}">
      <text>
        <r>
          <rPr>
            <b/>
            <sz val="9"/>
            <color indexed="81"/>
            <rFont val="ＭＳ Ｐゴシック"/>
            <family val="3"/>
            <charset val="128"/>
          </rPr>
          <t>売却している場合は－で入力</t>
        </r>
      </text>
    </comment>
    <comment ref="D107" authorId="1" shapeId="0" xr:uid="{00000000-0006-0000-0200-00001C000000}">
      <text>
        <r>
          <rPr>
            <b/>
            <sz val="9"/>
            <color indexed="81"/>
            <rFont val="ＭＳ Ｐゴシック"/>
            <family val="3"/>
            <charset val="128"/>
          </rPr>
          <t>売却している場合は－で入力</t>
        </r>
      </text>
    </comment>
    <comment ref="Z107" authorId="1" shapeId="0" xr:uid="{00000000-0006-0000-0200-00001D000000}">
      <text>
        <r>
          <rPr>
            <b/>
            <sz val="9"/>
            <color indexed="81"/>
            <rFont val="ＭＳ Ｐゴシック"/>
            <family val="3"/>
            <charset val="128"/>
          </rPr>
          <t>売却している場合は－で入力</t>
        </r>
      </text>
    </comment>
    <comment ref="AV107" authorId="1" shapeId="0" xr:uid="{00000000-0006-0000-0200-00001E000000}">
      <text>
        <r>
          <rPr>
            <b/>
            <sz val="9"/>
            <color indexed="81"/>
            <rFont val="ＭＳ Ｐゴシック"/>
            <family val="3"/>
            <charset val="128"/>
          </rPr>
          <t>売却している場合は－で入力</t>
        </r>
      </text>
    </comment>
    <comment ref="D109" authorId="1" shapeId="0" xr:uid="{00000000-0006-0000-0200-00001F000000}">
      <text>
        <r>
          <rPr>
            <b/>
            <sz val="9"/>
            <color indexed="81"/>
            <rFont val="ＭＳ Ｐゴシック"/>
            <family val="3"/>
            <charset val="128"/>
          </rPr>
          <t>売却している場合は－で入力</t>
        </r>
      </text>
    </comment>
    <comment ref="Z109" authorId="1" shapeId="0" xr:uid="{00000000-0006-0000-0200-000020000000}">
      <text>
        <r>
          <rPr>
            <b/>
            <sz val="9"/>
            <color indexed="81"/>
            <rFont val="ＭＳ Ｐゴシック"/>
            <family val="3"/>
            <charset val="128"/>
          </rPr>
          <t>売却している場合は－で入力</t>
        </r>
      </text>
    </comment>
    <comment ref="AV109" authorId="1" shapeId="0" xr:uid="{00000000-0006-0000-0200-000021000000}">
      <text>
        <r>
          <rPr>
            <b/>
            <sz val="9"/>
            <color indexed="81"/>
            <rFont val="ＭＳ Ｐゴシック"/>
            <family val="3"/>
            <charset val="128"/>
          </rPr>
          <t>売却している場合は－で入力</t>
        </r>
      </text>
    </comment>
    <comment ref="D116" authorId="1" shapeId="0" xr:uid="{00000000-0006-0000-0200-000022000000}">
      <text>
        <r>
          <rPr>
            <b/>
            <sz val="9"/>
            <color indexed="81"/>
            <rFont val="ＭＳ Ｐゴシック"/>
            <family val="3"/>
            <charset val="128"/>
          </rPr>
          <t>売却している場合は－で入力</t>
        </r>
      </text>
    </comment>
    <comment ref="Z116" authorId="1" shapeId="0" xr:uid="{00000000-0006-0000-0200-000023000000}">
      <text>
        <r>
          <rPr>
            <b/>
            <sz val="9"/>
            <color indexed="81"/>
            <rFont val="ＭＳ Ｐゴシック"/>
            <family val="3"/>
            <charset val="128"/>
          </rPr>
          <t>売却している場合は－で入力</t>
        </r>
      </text>
    </comment>
    <comment ref="AV116" authorId="1" shapeId="0" xr:uid="{00000000-0006-0000-0200-000024000000}">
      <text>
        <r>
          <rPr>
            <b/>
            <sz val="9"/>
            <color indexed="81"/>
            <rFont val="ＭＳ Ｐゴシック"/>
            <family val="3"/>
            <charset val="128"/>
          </rPr>
          <t>売却している場合は－で入力</t>
        </r>
      </text>
    </comment>
    <comment ref="D118" authorId="1" shapeId="0" xr:uid="{00000000-0006-0000-0200-000025000000}">
      <text>
        <r>
          <rPr>
            <b/>
            <sz val="9"/>
            <color indexed="81"/>
            <rFont val="ＭＳ Ｐゴシック"/>
            <family val="3"/>
            <charset val="128"/>
          </rPr>
          <t>売却している場合は－で入力</t>
        </r>
      </text>
    </comment>
    <comment ref="Z118" authorId="1" shapeId="0" xr:uid="{00000000-0006-0000-0200-000026000000}">
      <text>
        <r>
          <rPr>
            <b/>
            <sz val="9"/>
            <color indexed="81"/>
            <rFont val="ＭＳ Ｐゴシック"/>
            <family val="3"/>
            <charset val="128"/>
          </rPr>
          <t>売却している場合は－で入力</t>
        </r>
      </text>
    </comment>
    <comment ref="AV118" authorId="1" shapeId="0" xr:uid="{00000000-0006-0000-0200-000027000000}">
      <text>
        <r>
          <rPr>
            <b/>
            <sz val="9"/>
            <color indexed="81"/>
            <rFont val="ＭＳ Ｐゴシック"/>
            <family val="3"/>
            <charset val="128"/>
          </rPr>
          <t>売却している場合は－で入力</t>
        </r>
      </text>
    </comment>
    <comment ref="D125" authorId="1" shapeId="0" xr:uid="{00000000-0006-0000-0200-000028000000}">
      <text>
        <r>
          <rPr>
            <b/>
            <sz val="9"/>
            <color indexed="81"/>
            <rFont val="ＭＳ Ｐゴシック"/>
            <family val="3"/>
            <charset val="128"/>
          </rPr>
          <t>売却している場合は－で入力</t>
        </r>
      </text>
    </comment>
    <comment ref="Z125" authorId="1" shapeId="0" xr:uid="{00000000-0006-0000-0200-000029000000}">
      <text>
        <r>
          <rPr>
            <b/>
            <sz val="9"/>
            <color indexed="81"/>
            <rFont val="ＭＳ Ｐゴシック"/>
            <family val="3"/>
            <charset val="128"/>
          </rPr>
          <t>売却している場合は－で入力</t>
        </r>
      </text>
    </comment>
    <comment ref="AV125" authorId="1" shapeId="0" xr:uid="{00000000-0006-0000-0200-00002A000000}">
      <text>
        <r>
          <rPr>
            <b/>
            <sz val="9"/>
            <color indexed="81"/>
            <rFont val="ＭＳ Ｐゴシック"/>
            <family val="3"/>
            <charset val="128"/>
          </rPr>
          <t>売却している場合は－で入力</t>
        </r>
      </text>
    </comment>
    <comment ref="D127" authorId="1" shapeId="0" xr:uid="{00000000-0006-0000-0200-00002B000000}">
      <text>
        <r>
          <rPr>
            <b/>
            <sz val="9"/>
            <color indexed="81"/>
            <rFont val="ＭＳ Ｐゴシック"/>
            <family val="3"/>
            <charset val="128"/>
          </rPr>
          <t>売却している場合は－で入力</t>
        </r>
      </text>
    </comment>
    <comment ref="Z127" authorId="1" shapeId="0" xr:uid="{00000000-0006-0000-0200-00002C000000}">
      <text>
        <r>
          <rPr>
            <b/>
            <sz val="9"/>
            <color indexed="81"/>
            <rFont val="ＭＳ Ｐゴシック"/>
            <family val="3"/>
            <charset val="128"/>
          </rPr>
          <t>売却している場合は－で入力</t>
        </r>
      </text>
    </comment>
    <comment ref="AV127" authorId="1" shapeId="0" xr:uid="{00000000-0006-0000-0200-00002D000000}">
      <text>
        <r>
          <rPr>
            <b/>
            <sz val="9"/>
            <color indexed="81"/>
            <rFont val="ＭＳ Ｐゴシック"/>
            <family val="3"/>
            <charset val="128"/>
          </rPr>
          <t>売却している場合は－で入力</t>
        </r>
      </text>
    </comment>
    <comment ref="R137" authorId="0" shapeId="0" xr:uid="{0F082BE9-EB28-42FE-87D9-4A9DC3E351BC}">
      <text>
        <r>
          <rPr>
            <b/>
            <sz val="9"/>
            <color indexed="81"/>
            <rFont val="MS P ゴシック"/>
            <family val="3"/>
            <charset val="128"/>
          </rPr>
          <t>月購入量の2倍として計算
（実数が分かれば手入力）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00000000-0006-0000-0A00-000001000000}">
      <text>
        <r>
          <rPr>
            <sz val="9"/>
            <color indexed="81"/>
            <rFont val="ＭＳ Ｐゴシック"/>
            <family val="3"/>
            <charset val="128"/>
          </rPr>
          <t>□ガイドライン要求事項 
対象範囲における事業活動に伴う環境負荷を「環境への負荷の自己チェックの手引き」をもとに把握し、その結果を踏まえ、事業活動の中で環境に大きな影響を与えている環境負荷及びそのもとになる活動を特定する。
環境負荷のうち、二酸化炭素排出量、廃棄物排出量、総排水量（あるいは水使用量）、化学物質使用量（化学物質を取り扱う事業者）は必ず把握する。</t>
        </r>
      </text>
    </comment>
    <comment ref="G3" authorId="0" shapeId="0" xr:uid="{00000000-0006-0000-0A00-000002000000}">
      <text>
        <r>
          <rPr>
            <sz val="9"/>
            <color indexed="81"/>
            <rFont val="ＭＳ Ｐゴシック"/>
            <family val="3"/>
            <charset val="128"/>
          </rPr>
          <t>宇田　吉明:常は事業年度であるが、独自に設定してもよい</t>
        </r>
      </text>
    </comment>
    <comment ref="K5" authorId="0" shapeId="0" xr:uid="{00000000-0006-0000-0A00-000003000000}">
      <text>
        <r>
          <rPr>
            <b/>
            <sz val="9"/>
            <color indexed="81"/>
            <rFont val="ＭＳ Ｐゴシック"/>
            <family val="3"/>
            <charset val="128"/>
          </rPr>
          <t>事業年度終了後に実施</t>
        </r>
        <r>
          <rPr>
            <sz val="9"/>
            <color indexed="81"/>
            <rFont val="ＭＳ Ｐゴシック"/>
            <family val="3"/>
            <charset val="128"/>
          </rPr>
          <t xml:space="preserve">
</t>
        </r>
      </text>
    </comment>
    <comment ref="K6" authorId="0" shapeId="0" xr:uid="{00000000-0006-0000-0A00-000004000000}">
      <text>
        <r>
          <rPr>
            <b/>
            <sz val="9"/>
            <color indexed="81"/>
            <rFont val="ＭＳ Ｐゴシック"/>
            <family val="3"/>
            <charset val="128"/>
          </rPr>
          <t>その後に更新した場合</t>
        </r>
        <r>
          <rPr>
            <sz val="9"/>
            <color indexed="81"/>
            <rFont val="ＭＳ Ｐゴシック"/>
            <family val="3"/>
            <charset val="128"/>
          </rPr>
          <t xml:space="preserve">
</t>
        </r>
      </text>
    </comment>
    <comment ref="J29" authorId="0" shapeId="0" xr:uid="{00000000-0006-0000-0A00-000005000000}">
      <text>
        <r>
          <rPr>
            <b/>
            <sz val="9"/>
            <color indexed="81"/>
            <rFont val="ＭＳ Ｐゴシック"/>
            <family val="3"/>
            <charset val="128"/>
          </rPr>
          <t>この列は①～⑧を乳慮臆することにより自動計算されます</t>
        </r>
      </text>
    </comment>
    <comment ref="K29" authorId="0" shapeId="0" xr:uid="{00000000-0006-0000-0A00-000006000000}">
      <text>
        <r>
          <rPr>
            <sz val="9"/>
            <color indexed="81"/>
            <rFont val="ＭＳ Ｐゴシック"/>
            <family val="3"/>
            <charset val="128"/>
          </rPr>
          <t>使用量（排出量）の多寡、使用や発生の頻度、有害性等を考慮して、取り組みの対象とする項目を特定する</t>
        </r>
      </text>
    </comment>
    <comment ref="J31" authorId="0" shapeId="0" xr:uid="{00000000-0006-0000-0A00-000007000000}">
      <text>
        <r>
          <rPr>
            <b/>
            <sz val="9"/>
            <color indexed="81"/>
            <rFont val="ＭＳ Ｐゴシック"/>
            <family val="3"/>
            <charset val="128"/>
          </rPr>
          <t>合計:</t>
        </r>
        <r>
          <rPr>
            <sz val="9"/>
            <color indexed="81"/>
            <rFont val="ＭＳ Ｐゴシック"/>
            <family val="3"/>
            <charset val="128"/>
          </rPr>
          <t xml:space="preserve">
</t>
        </r>
      </text>
    </comment>
    <comment ref="I36" authorId="1" shapeId="0" xr:uid="{3599A652-71A8-4391-8522-3716CC6ED760}">
      <text>
        <r>
          <rPr>
            <sz val="9"/>
            <color indexed="81"/>
            <rFont val="MS P ゴシック"/>
            <family val="3"/>
            <charset val="128"/>
          </rPr>
          <t>係数は当年度の数値にしていますが、必要に応じて変更してください</t>
        </r>
      </text>
    </comment>
    <comment ref="G55" authorId="0" shapeId="0" xr:uid="{00000000-0006-0000-0A00-000008000000}">
      <text>
        <r>
          <rPr>
            <sz val="9"/>
            <color indexed="81"/>
            <rFont val="ＭＳ Ｐゴシック"/>
            <family val="3"/>
            <charset val="128"/>
          </rPr>
          <t>②の表の単位のセルとリンク</t>
        </r>
      </text>
    </comment>
    <comment ref="J86" authorId="2" shapeId="0" xr:uid="{00000000-0006-0000-0A00-000009000000}">
      <text>
        <r>
          <rPr>
            <sz val="9"/>
            <color indexed="81"/>
            <rFont val="ＭＳ Ｐゴシック"/>
            <family val="3"/>
            <charset val="128"/>
          </rPr>
          <t>使用電力の排出係数を用いる
（一定期間同じ係数を使ってもよい）</t>
        </r>
      </text>
    </comment>
    <comment ref="J87" authorId="2" shapeId="0" xr:uid="{A42BC0D7-6641-4DE8-B3A6-68D1E78955CB}">
      <text>
        <r>
          <rPr>
            <sz val="9"/>
            <color indexed="81"/>
            <rFont val="ＭＳ Ｐゴシック"/>
            <family val="3"/>
            <charset val="128"/>
          </rPr>
          <t>使用電力の排出係数を用いる
（一定期間同じ係数を使ってもよい）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00000000-0006-0000-0B00-000001000000}">
      <text>
        <r>
          <rPr>
            <sz val="9"/>
            <color indexed="81"/>
            <rFont val="ＭＳ Ｐゴシック"/>
            <family val="3"/>
            <charset val="128"/>
          </rPr>
          <t xml:space="preserve">□ガイドライン要求事項 
(１)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初回登録時には，事業活動における環境への取組状況を「環境への取組の自己チェック（第５章）」を基に把握する。把握項目には，自社が提供する製品・サービスなどを含む。 </t>
        </r>
      </text>
    </comment>
    <comment ref="K5" authorId="0" shapeId="0" xr:uid="{00000000-0006-0000-0B00-000002000000}">
      <text>
        <r>
          <rPr>
            <b/>
            <sz val="9"/>
            <color indexed="81"/>
            <rFont val="ＭＳ Ｐゴシック"/>
            <family val="3"/>
            <charset val="128"/>
          </rPr>
          <t>事業年度終了後に実施</t>
        </r>
        <r>
          <rPr>
            <sz val="9"/>
            <color indexed="81"/>
            <rFont val="ＭＳ Ｐゴシック"/>
            <family val="3"/>
            <charset val="128"/>
          </rPr>
          <t xml:space="preserve">
</t>
        </r>
      </text>
    </comment>
    <comment ref="K6" authorId="0" shapeId="0" xr:uid="{00000000-0006-0000-0B00-000003000000}">
      <text>
        <r>
          <rPr>
            <b/>
            <sz val="9"/>
            <color indexed="81"/>
            <rFont val="ＭＳ Ｐゴシック"/>
            <family val="3"/>
            <charset val="128"/>
          </rPr>
          <t>その後に更新した場合</t>
        </r>
        <r>
          <rPr>
            <sz val="9"/>
            <color indexed="81"/>
            <rFont val="ＭＳ Ｐゴシック"/>
            <family val="3"/>
            <charset val="128"/>
          </rPr>
          <t xml:space="preserve">
</t>
        </r>
      </text>
    </comment>
    <comment ref="M15" authorId="1" shapeId="0" xr:uid="{007652AC-F0CF-4EA2-B68D-7279FAFBB76D}">
      <text>
        <r>
          <rPr>
            <b/>
            <sz val="9"/>
            <color indexed="81"/>
            <rFont val="MS P ゴシック"/>
            <family val="3"/>
            <charset val="128"/>
          </rPr>
          <t>民間、公共など</t>
        </r>
      </text>
    </comment>
    <comment ref="M21" authorId="1" shapeId="0" xr:uid="{A5B141FD-70C9-4F00-A335-B899217552CE}">
      <text>
        <r>
          <rPr>
            <b/>
            <sz val="9"/>
            <color indexed="81"/>
            <rFont val="MS P ゴシック"/>
            <family val="3"/>
            <charset val="128"/>
          </rPr>
          <t>民間、公共など</t>
        </r>
      </text>
    </comment>
    <comment ref="J30" authorId="0" shapeId="0" xr:uid="{00000000-0006-0000-0B00-000004000000}">
      <text>
        <r>
          <rPr>
            <b/>
            <sz val="9"/>
            <color indexed="81"/>
            <rFont val="ＭＳ Ｐゴシック"/>
            <family val="3"/>
            <charset val="128"/>
          </rPr>
          <t>この列は①～⑧のデータから自動計算されます</t>
        </r>
      </text>
    </comment>
    <comment ref="K30" authorId="0" shapeId="0" xr:uid="{00000000-0006-0000-0B00-000005000000}">
      <text>
        <r>
          <rPr>
            <sz val="9"/>
            <color indexed="81"/>
            <rFont val="ＭＳ Ｐゴシック"/>
            <family val="3"/>
            <charset val="128"/>
          </rPr>
          <t>使用量（排出量）の多寡、使用や発生の頻度、有害性等を考慮して、取り組みの対象とする項目を特定する</t>
        </r>
      </text>
    </comment>
    <comment ref="I38" authorId="1" shapeId="0" xr:uid="{32AD0029-7770-4DD3-8C01-69EC7D929184}">
      <text>
        <r>
          <rPr>
            <sz val="9"/>
            <color indexed="81"/>
            <rFont val="MS P ゴシック"/>
            <family val="3"/>
            <charset val="128"/>
          </rPr>
          <t>係数は当年度の数値にしていますが、必要に応じて変更してください</t>
        </r>
      </text>
    </comment>
    <comment ref="G56" authorId="0" shapeId="0" xr:uid="{00000000-0006-0000-0B00-000006000000}">
      <text>
        <r>
          <rPr>
            <sz val="9"/>
            <color indexed="81"/>
            <rFont val="ＭＳ Ｐゴシック"/>
            <family val="3"/>
            <charset val="128"/>
          </rPr>
          <t>②の表の単位のセルとリンク</t>
        </r>
      </text>
    </comment>
    <comment ref="J95" authorId="2" shapeId="0" xr:uid="{00000000-0006-0000-0B00-000007000000}">
      <text>
        <r>
          <rPr>
            <sz val="9"/>
            <color indexed="81"/>
            <rFont val="ＭＳ Ｐゴシック"/>
            <family val="3"/>
            <charset val="128"/>
          </rPr>
          <t>使用電力の排出係数を用いる
（一定期間同じ係数を使ってもよい）</t>
        </r>
      </text>
    </comment>
    <comment ref="J96" authorId="2" shapeId="0" xr:uid="{8D8ADB79-0AAE-4325-A203-8EFC8F30ABAC}">
      <text>
        <r>
          <rPr>
            <sz val="9"/>
            <color indexed="81"/>
            <rFont val="ＭＳ Ｐゴシック"/>
            <family val="3"/>
            <charset val="128"/>
          </rPr>
          <t>使用電力の排出係数を用いる
（一定期間同じ係数を使ってもよい）</t>
        </r>
      </text>
    </comment>
    <comment ref="A158" authorId="1" shapeId="0" xr:uid="{00000000-0006-0000-0B00-000009000000}">
      <text>
        <r>
          <rPr>
            <b/>
            <sz val="9"/>
            <color indexed="81"/>
            <rFont val="MS P ゴシック"/>
            <family val="3"/>
            <charset val="128"/>
          </rPr>
          <t>食品関連事業者用
（対象外の場合は削除または非表示）</t>
        </r>
      </text>
    </comment>
    <comment ref="G168" authorId="1" shapeId="0" xr:uid="{00000000-0006-0000-0B00-00000A000000}">
      <text>
        <r>
          <rPr>
            <b/>
            <sz val="9"/>
            <color indexed="81"/>
            <rFont val="MS P ゴシック"/>
            <family val="3"/>
            <charset val="128"/>
          </rPr>
          <t>2007年度が基準
50％までは＋2％
85％までは＋1％
85％以上は維持向上</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D4BB1D8C-2858-49FA-991F-7515699153A3}">
      <text>
        <r>
          <rPr>
            <sz val="9"/>
            <color indexed="81"/>
            <rFont val="ＭＳ Ｐゴシック"/>
            <family val="3"/>
            <charset val="128"/>
          </rPr>
          <t xml:space="preserve">□ガイドライン要求事項 
(２) 初回登録時には，事業活動における環境への取組状況を「環境への取組の自己チェック（第５章）」を基に把握する。把握項目には，自社が提供する製品・サービスなどを含む。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s>
  <commentList>
    <comment ref="A2" authorId="0" shapeId="0" xr:uid="{AF1336B7-E929-4259-8913-AD914D281C7D}">
      <text>
        <r>
          <rPr>
            <sz val="9"/>
            <color indexed="81"/>
            <rFont val="ＭＳ Ｐゴシック"/>
            <family val="3"/>
            <charset val="128"/>
          </rPr>
          <t xml:space="preserve">□ガイドライン要求事項 
(２) 初回登録時には，事業活動における環境への取組状況を「環境への取組の自己チェック（第５章）」を基に把握する。把握項目には，自社が提供する製品・サービスなどを含む。 </t>
        </r>
      </text>
    </comment>
    <comment ref="B2" authorId="1" shapeId="0" xr:uid="{8D3013A2-80FA-4E0B-8A88-A6D4F43F5833}">
      <text>
        <r>
          <rPr>
            <sz val="9"/>
            <color indexed="81"/>
            <rFont val="MS P ゴシック"/>
            <family val="3"/>
            <charset val="128"/>
          </rPr>
          <t>中間審査以降は紙ベースでの提出は任意です。</t>
        </r>
      </text>
    </comment>
  </commentList>
</comments>
</file>

<file path=xl/sharedStrings.xml><?xml version="1.0" encoding="utf-8"?>
<sst xmlns="http://schemas.openxmlformats.org/spreadsheetml/2006/main" count="7762" uniqueCount="3501">
  <si>
    <t>○○廃棄物の削減</t>
    <rPh sb="2" eb="5">
      <t>ハイキブツ</t>
    </rPh>
    <rPh sb="6" eb="8">
      <t>サクゲン</t>
    </rPh>
    <phoneticPr fontId="15"/>
  </si>
  <si>
    <t>年　ガソリン</t>
    <rPh sb="0" eb="1">
      <t>ネン</t>
    </rPh>
    <phoneticPr fontId="15"/>
  </si>
  <si>
    <t>　　軽油　</t>
    <rPh sb="2" eb="4">
      <t>ケイユ</t>
    </rPh>
    <phoneticPr fontId="15"/>
  </si>
  <si>
    <t>タンクローリーのホース口金外れにより潤滑油が洩れ、雨水溝に流入することを想定し、これの対応手順のテストと関係者の訓練を行う。
「油類流出事故対応手順書」基づき、潤滑油に見立てた水を路面に流し、雨水溝より外部への流出を食い止める手順のテスト及び従業員および灯油納入業者の訓練を実施した。</t>
    <rPh sb="18" eb="21">
      <t>ジュンカツユ</t>
    </rPh>
    <rPh sb="22" eb="23">
      <t>モ</t>
    </rPh>
    <rPh sb="80" eb="83">
      <t>ジュンカツユ</t>
    </rPh>
    <phoneticPr fontId="15"/>
  </si>
  <si>
    <t>部署責任者コメント</t>
    <rPh sb="0" eb="2">
      <t>ブショ</t>
    </rPh>
    <rPh sb="2" eb="5">
      <t>セキニンシャ</t>
    </rPh>
    <phoneticPr fontId="15"/>
  </si>
  <si>
    <t>走行クレーン　10t 　1台</t>
    <rPh sb="0" eb="2">
      <t>ソウコウ</t>
    </rPh>
    <rPh sb="13" eb="14">
      <t>ダイ</t>
    </rPh>
    <phoneticPr fontId="15"/>
  </si>
  <si>
    <t>ＰＣＢ処理法</t>
    <rPh sb="3" eb="6">
      <t>ショリホウ</t>
    </rPh>
    <phoneticPr fontId="15"/>
  </si>
  <si>
    <t>ＰＣＢ封入トランス、コンデンサ</t>
    <rPh sb="3" eb="5">
      <t>フウニュウ</t>
    </rPh>
    <phoneticPr fontId="15"/>
  </si>
  <si>
    <t>届出書</t>
    <rPh sb="0" eb="2">
      <t>トドケデ</t>
    </rPh>
    <rPh sb="2" eb="3">
      <t>ショ</t>
    </rPh>
    <phoneticPr fontId="15"/>
  </si>
  <si>
    <t>現場確認</t>
    <rPh sb="0" eb="2">
      <t>ゲンバ</t>
    </rPh>
    <rPh sb="2" eb="4">
      <t>カクニン</t>
    </rPh>
    <phoneticPr fontId="15"/>
  </si>
  <si>
    <t>食品リサイクル法</t>
    <rPh sb="0" eb="2">
      <t>ショクヒン</t>
    </rPh>
    <rPh sb="7" eb="8">
      <t>ホウ</t>
    </rPh>
    <phoneticPr fontId="15"/>
  </si>
  <si>
    <t>実施体制の構築</t>
    <rPh sb="0" eb="2">
      <t>ジッシ</t>
    </rPh>
    <rPh sb="2" eb="4">
      <t>タイセイ</t>
    </rPh>
    <rPh sb="5" eb="7">
      <t>コウチク</t>
    </rPh>
    <phoneticPr fontId="15"/>
  </si>
  <si>
    <t>環境コミュニケーションの実施</t>
    <rPh sb="0" eb="2">
      <t>カンキョウ</t>
    </rPh>
    <rPh sb="12" eb="14">
      <t>ジッシ</t>
    </rPh>
    <phoneticPr fontId="15"/>
  </si>
  <si>
    <t>○</t>
    <phoneticPr fontId="15"/>
  </si>
  <si>
    <t>上記二酸化炭素排出量合計</t>
    <rPh sb="0" eb="2">
      <t>ジョウキ</t>
    </rPh>
    <rPh sb="2" eb="5">
      <t>ニサンカ</t>
    </rPh>
    <rPh sb="5" eb="7">
      <t>タンソ</t>
    </rPh>
    <rPh sb="7" eb="9">
      <t>ハイシュツ</t>
    </rPh>
    <rPh sb="9" eb="10">
      <t>リョウ</t>
    </rPh>
    <rPh sb="10" eb="12">
      <t>ゴウケイ</t>
    </rPh>
    <phoneticPr fontId="15"/>
  </si>
  <si>
    <t>最終処分（埋立）量</t>
    <rPh sb="0" eb="2">
      <t>サイシュウ</t>
    </rPh>
    <rPh sb="2" eb="4">
      <t>ショブン</t>
    </rPh>
    <rPh sb="5" eb="7">
      <t>ウメタテ</t>
    </rPh>
    <rPh sb="8" eb="9">
      <t>リョウ</t>
    </rPh>
    <phoneticPr fontId="15"/>
  </si>
  <si>
    <t>廃棄物焼却量</t>
    <rPh sb="0" eb="3">
      <t>ハイキブツ</t>
    </rPh>
    <rPh sb="3" eb="5">
      <t>ショウキャク</t>
    </rPh>
    <rPh sb="5" eb="6">
      <t>リョウ</t>
    </rPh>
    <phoneticPr fontId="15"/>
  </si>
  <si>
    <t>下段の報告期限の１／２の日数が経過しても、返送がない場合は必ず督促する。</t>
    <rPh sb="0" eb="2">
      <t>カダン</t>
    </rPh>
    <rPh sb="3" eb="5">
      <t>ホウコク</t>
    </rPh>
    <rPh sb="5" eb="7">
      <t>キゲン</t>
    </rPh>
    <rPh sb="12" eb="14">
      <t>ニッスウ</t>
    </rPh>
    <rPh sb="15" eb="17">
      <t>ケイカ</t>
    </rPh>
    <rPh sb="21" eb="23">
      <t>ヘンソウ</t>
    </rPh>
    <rPh sb="26" eb="28">
      <t>バアイ</t>
    </rPh>
    <rPh sb="29" eb="30">
      <t>カナラ</t>
    </rPh>
    <rPh sb="31" eb="33">
      <t>トクソク</t>
    </rPh>
    <phoneticPr fontId="15"/>
  </si>
  <si>
    <t>上記期限以内に各票が返送されない場合は、上記期限から３０日以内に都道府県知事にその旨を報告する。</t>
    <rPh sb="0" eb="2">
      <t>ジョウキ</t>
    </rPh>
    <rPh sb="2" eb="4">
      <t>キゲン</t>
    </rPh>
    <rPh sb="4" eb="6">
      <t>イナイ</t>
    </rPh>
    <rPh sb="7" eb="9">
      <t>カクヒョウ</t>
    </rPh>
    <rPh sb="10" eb="12">
      <t>ヘンソウ</t>
    </rPh>
    <rPh sb="16" eb="18">
      <t>バアイ</t>
    </rPh>
    <rPh sb="20" eb="22">
      <t>ジョウキ</t>
    </rPh>
    <rPh sb="22" eb="24">
      <t>キゲン</t>
    </rPh>
    <rPh sb="28" eb="29">
      <t>ニチ</t>
    </rPh>
    <rPh sb="29" eb="31">
      <t>イナイ</t>
    </rPh>
    <rPh sb="32" eb="36">
      <t>トドウフケン</t>
    </rPh>
    <rPh sb="36" eb="38">
      <t>チジ</t>
    </rPh>
    <rPh sb="41" eb="42">
      <t>ムネ</t>
    </rPh>
    <rPh sb="43" eb="45">
      <t>ホウコク</t>
    </rPh>
    <phoneticPr fontId="15"/>
  </si>
  <si>
    <t>（改善への取り組み）</t>
    <rPh sb="1" eb="3">
      <t>カイゼン</t>
    </rPh>
    <rPh sb="5" eb="6">
      <t>ト</t>
    </rPh>
    <rPh sb="7" eb="8">
      <t>ク</t>
    </rPh>
    <phoneticPr fontId="15"/>
  </si>
  <si>
    <t>備考（改善提案などのコメント）</t>
    <rPh sb="0" eb="2">
      <t>ビコウ</t>
    </rPh>
    <rPh sb="3" eb="5">
      <t>カイゼン</t>
    </rPh>
    <rPh sb="5" eb="7">
      <t>テイアン</t>
    </rPh>
    <phoneticPr fontId="15"/>
  </si>
  <si>
    <t>保管：環境事務局</t>
    <rPh sb="0" eb="2">
      <t>ホカン</t>
    </rPh>
    <rPh sb="3" eb="5">
      <t>カンキョウ</t>
    </rPh>
    <rPh sb="5" eb="8">
      <t>ジムキョク</t>
    </rPh>
    <phoneticPr fontId="15"/>
  </si>
  <si>
    <t>更新日</t>
    <rPh sb="0" eb="2">
      <t>コウシン</t>
    </rPh>
    <rPh sb="2" eb="3">
      <t>ビ</t>
    </rPh>
    <phoneticPr fontId="15"/>
  </si>
  <si>
    <t>実施者</t>
    <rPh sb="0" eb="2">
      <t>ジッシ</t>
    </rPh>
    <rPh sb="2" eb="3">
      <t>シャ</t>
    </rPh>
    <phoneticPr fontId="15"/>
  </si>
  <si>
    <t>適用される法規制</t>
  </si>
  <si>
    <t>・</t>
    <phoneticPr fontId="15"/>
  </si>
  <si>
    <t>洗浄方法の徹底ができていない</t>
    <rPh sb="0" eb="2">
      <t>センジョウ</t>
    </rPh>
    <rPh sb="2" eb="4">
      <t>ホウホウ</t>
    </rPh>
    <rPh sb="5" eb="7">
      <t>テッテイ</t>
    </rPh>
    <phoneticPr fontId="15"/>
  </si>
  <si>
    <t>記録日:</t>
    <rPh sb="0" eb="2">
      <t>キロク</t>
    </rPh>
    <rPh sb="2" eb="3">
      <t>ビ</t>
    </rPh>
    <phoneticPr fontId="15"/>
  </si>
  <si>
    <t>＊問題点が他の部署やサイトで発生する、又は類似した問題点が発生する可能性のある場合</t>
    <rPh sb="1" eb="4">
      <t>モンダイテン</t>
    </rPh>
    <rPh sb="5" eb="6">
      <t>タ</t>
    </rPh>
    <rPh sb="7" eb="9">
      <t>ブショ</t>
    </rPh>
    <rPh sb="14" eb="16">
      <t>ハッセイ</t>
    </rPh>
    <rPh sb="19" eb="20">
      <t>マタ</t>
    </rPh>
    <rPh sb="21" eb="23">
      <t>ルイジ</t>
    </rPh>
    <rPh sb="25" eb="28">
      <t>モンダイテン</t>
    </rPh>
    <rPh sb="29" eb="31">
      <t>ハッセイ</t>
    </rPh>
    <rPh sb="33" eb="36">
      <t>カノウセイ</t>
    </rPh>
    <rPh sb="39" eb="41">
      <t>バアイ</t>
    </rPh>
    <phoneticPr fontId="15"/>
  </si>
  <si>
    <t>軽油L</t>
    <rPh sb="0" eb="2">
      <t>ケイユ</t>
    </rPh>
    <phoneticPr fontId="15"/>
  </si>
  <si>
    <t>目標（Kg-CO２）</t>
    <rPh sb="0" eb="1">
      <t>メ</t>
    </rPh>
    <rPh sb="1" eb="2">
      <t>ヒョウ</t>
    </rPh>
    <phoneticPr fontId="15"/>
  </si>
  <si>
    <t>今期実績ガソリン L</t>
    <rPh sb="0" eb="2">
      <t>コンキ</t>
    </rPh>
    <rPh sb="2" eb="4">
      <t>ジッセキ</t>
    </rPh>
    <phoneticPr fontId="15"/>
  </si>
  <si>
    <t>廃棄物排出量削減</t>
    <rPh sb="0" eb="3">
      <t>ハイキブツ</t>
    </rPh>
    <rPh sb="3" eb="5">
      <t>ハイシュツ</t>
    </rPh>
    <rPh sb="5" eb="6">
      <t>リョウ</t>
    </rPh>
    <rPh sb="6" eb="8">
      <t>サクゲン</t>
    </rPh>
    <phoneticPr fontId="15"/>
  </si>
  <si>
    <t>一般廃棄物の削減</t>
    <rPh sb="0" eb="2">
      <t>イッパン</t>
    </rPh>
    <rPh sb="2" eb="5">
      <t>ハイキブツ</t>
    </rPh>
    <rPh sb="6" eb="8">
      <t>サクゲン</t>
    </rPh>
    <phoneticPr fontId="15"/>
  </si>
  <si>
    <t>廃プラスチック</t>
    <rPh sb="0" eb="1">
      <t>ハイ</t>
    </rPh>
    <phoneticPr fontId="15"/>
  </si>
  <si>
    <t>＊その他、廃油や廃部品のリサイクル、リユース、業務で使用している作業手順などで環境負荷に関連する文書も登録してEA２１で管理することもできます。</t>
    <rPh sb="3" eb="4">
      <t>タ</t>
    </rPh>
    <rPh sb="5" eb="7">
      <t>ハイユ</t>
    </rPh>
    <rPh sb="8" eb="9">
      <t>ハイ</t>
    </rPh>
    <rPh sb="9" eb="11">
      <t>ブヒン</t>
    </rPh>
    <rPh sb="32" eb="34">
      <t>サギョウ</t>
    </rPh>
    <rPh sb="34" eb="36">
      <t>テジュン</t>
    </rPh>
    <rPh sb="39" eb="41">
      <t>カンキョウ</t>
    </rPh>
    <rPh sb="41" eb="43">
      <t>フカ</t>
    </rPh>
    <rPh sb="44" eb="46">
      <t>カンレン</t>
    </rPh>
    <rPh sb="48" eb="50">
      <t>ブンショ</t>
    </rPh>
    <rPh sb="51" eb="53">
      <t>トウロク</t>
    </rPh>
    <rPh sb="60" eb="62">
      <t>カンリ</t>
    </rPh>
    <phoneticPr fontId="15"/>
  </si>
  <si>
    <t>廃棄物管理手順書</t>
    <rPh sb="0" eb="3">
      <t>ハイキブツ</t>
    </rPh>
    <rPh sb="3" eb="5">
      <t>カンリ</t>
    </rPh>
    <rPh sb="5" eb="8">
      <t>テジュンショ</t>
    </rPh>
    <phoneticPr fontId="15"/>
  </si>
  <si>
    <t>中項目結果</t>
    <rPh sb="0" eb="3">
      <t>チュウコウモク</t>
    </rPh>
    <rPh sb="3" eb="5">
      <t>ケッカ</t>
    </rPh>
    <phoneticPr fontId="15"/>
  </si>
  <si>
    <t>※使用量（排出量）の多寡、使用や発生の頻度、有害性等を考慮して、取り組みの対象とする項目を特定する</t>
    <rPh sb="32" eb="33">
      <t>ト</t>
    </rPh>
    <rPh sb="34" eb="35">
      <t>ク</t>
    </rPh>
    <rPh sb="37" eb="39">
      <t>タイショウ</t>
    </rPh>
    <rPh sb="42" eb="44">
      <t>コウモク</t>
    </rPh>
    <rPh sb="45" eb="47">
      <t>トクテイ</t>
    </rPh>
    <phoneticPr fontId="15"/>
  </si>
  <si>
    <t>報告者</t>
    <rPh sb="0" eb="3">
      <t>ホウコクシャ</t>
    </rPh>
    <phoneticPr fontId="15"/>
  </si>
  <si>
    <t>件名</t>
    <rPh sb="0" eb="2">
      <t>ケンメイ</t>
    </rPh>
    <phoneticPr fontId="15"/>
  </si>
  <si>
    <t>内容</t>
    <rPh sb="0" eb="2">
      <t>ナイヨウ</t>
    </rPh>
    <phoneticPr fontId="15"/>
  </si>
  <si>
    <t>特定した活動</t>
    <rPh sb="0" eb="2">
      <t>トクテイ</t>
    </rPh>
    <rPh sb="4" eb="6">
      <t>カツドウ</t>
    </rPh>
    <phoneticPr fontId="15"/>
  </si>
  <si>
    <t>一般廃棄物の排出</t>
    <rPh sb="0" eb="2">
      <t>イッパン</t>
    </rPh>
    <rPh sb="2" eb="5">
      <t>ハイキブツ</t>
    </rPh>
    <rPh sb="6" eb="8">
      <t>ハイシュツ</t>
    </rPh>
    <phoneticPr fontId="15"/>
  </si>
  <si>
    <t>ＰＲＴＲ物質の使用</t>
    <rPh sb="4" eb="6">
      <t>ブッシツ</t>
    </rPh>
    <rPh sb="7" eb="9">
      <t>シヨウ</t>
    </rPh>
    <phoneticPr fontId="15"/>
  </si>
  <si>
    <t>定期的に実施</t>
    <rPh sb="0" eb="3">
      <t>テイキテキ</t>
    </rPh>
    <rPh sb="4" eb="6">
      <t>ジッシ</t>
    </rPh>
    <phoneticPr fontId="15"/>
  </si>
  <si>
    <t>※火災発生時・緊急事態対応訓練実施後に見直し、必要に応じて改訂する。</t>
    <rPh sb="1" eb="3">
      <t>カサイ</t>
    </rPh>
    <rPh sb="3" eb="5">
      <t>ハッセイ</t>
    </rPh>
    <rPh sb="5" eb="6">
      <t>ジ</t>
    </rPh>
    <rPh sb="7" eb="9">
      <t>キンキュウ</t>
    </rPh>
    <rPh sb="9" eb="11">
      <t>ジタイ</t>
    </rPh>
    <rPh sb="11" eb="13">
      <t>タイオウ</t>
    </rPh>
    <rPh sb="13" eb="15">
      <t>クンレン</t>
    </rPh>
    <rPh sb="15" eb="18">
      <t>ジッシゴ</t>
    </rPh>
    <rPh sb="19" eb="21">
      <t>ミナオ</t>
    </rPh>
    <rPh sb="23" eb="25">
      <t>ヒツヨウ</t>
    </rPh>
    <rPh sb="26" eb="27">
      <t>オウ</t>
    </rPh>
    <rPh sb="29" eb="31">
      <t>カイテイ</t>
    </rPh>
    <phoneticPr fontId="15"/>
  </si>
  <si>
    <t>上水</t>
    <rPh sb="0" eb="2">
      <t>ジョウスイ</t>
    </rPh>
    <phoneticPr fontId="15"/>
  </si>
  <si>
    <t>工業用水</t>
    <rPh sb="0" eb="2">
      <t>コウギョウ</t>
    </rPh>
    <rPh sb="2" eb="4">
      <t>ヨウスイ</t>
    </rPh>
    <phoneticPr fontId="15"/>
  </si>
  <si>
    <t>地下水</t>
    <rPh sb="0" eb="3">
      <t>チカスイ</t>
    </rPh>
    <phoneticPr fontId="15"/>
  </si>
  <si>
    <t>　結果確認（有効性）</t>
    <rPh sb="6" eb="9">
      <t>ユウコウセイ</t>
    </rPh>
    <phoneticPr fontId="15"/>
  </si>
  <si>
    <t>（いつまでに　誰が　何を）</t>
    <rPh sb="7" eb="8">
      <t>ダレ</t>
    </rPh>
    <rPh sb="10" eb="11">
      <t>ナニ</t>
    </rPh>
    <phoneticPr fontId="15"/>
  </si>
  <si>
    <t>予防処置の決定（内容）</t>
    <rPh sb="0" eb="2">
      <t>ヨボウ</t>
    </rPh>
    <phoneticPr fontId="15"/>
  </si>
  <si>
    <t>環境事務局</t>
    <rPh sb="0" eb="2">
      <t>カンキョウ</t>
    </rPh>
    <rPh sb="2" eb="5">
      <t>ジムキョク</t>
    </rPh>
    <phoneticPr fontId="15"/>
  </si>
  <si>
    <t>資格</t>
    <rPh sb="0" eb="2">
      <t>シカク</t>
    </rPh>
    <phoneticPr fontId="15"/>
  </si>
  <si>
    <t>届出・報告・資格</t>
    <rPh sb="6" eb="8">
      <t>シカク</t>
    </rPh>
    <phoneticPr fontId="15"/>
  </si>
  <si>
    <t>資格の有無
現場観察</t>
    <rPh sb="0" eb="2">
      <t>シカク</t>
    </rPh>
    <rPh sb="3" eb="5">
      <t>ウム</t>
    </rPh>
    <rPh sb="6" eb="8">
      <t>ゲンバ</t>
    </rPh>
    <rPh sb="8" eb="10">
      <t>カンサツ</t>
    </rPh>
    <phoneticPr fontId="15"/>
  </si>
  <si>
    <t>契約書・許可証</t>
    <rPh sb="4" eb="7">
      <t>キョカショウ</t>
    </rPh>
    <phoneticPr fontId="15"/>
  </si>
  <si>
    <t>担当部署</t>
    <rPh sb="0" eb="2">
      <t>タントウ</t>
    </rPh>
    <rPh sb="2" eb="4">
      <t>ブショ</t>
    </rPh>
    <phoneticPr fontId="15"/>
  </si>
  <si>
    <t>　　　知事への報告期限</t>
    <rPh sb="3" eb="5">
      <t>チジ</t>
    </rPh>
    <rPh sb="7" eb="9">
      <t>ホウコク</t>
    </rPh>
    <rPh sb="9" eb="11">
      <t>キゲン</t>
    </rPh>
    <phoneticPr fontId="15"/>
  </si>
  <si>
    <t>A 票　控え</t>
    <rPh sb="2" eb="3">
      <t>ヒョウ</t>
    </rPh>
    <rPh sb="4" eb="5">
      <t>ヒカ</t>
    </rPh>
    <phoneticPr fontId="15"/>
  </si>
  <si>
    <t>B2票　運搬完了　　　運搬終了から10日</t>
    <rPh sb="2" eb="3">
      <t>ヒョウ</t>
    </rPh>
    <rPh sb="4" eb="6">
      <t>ウンパン</t>
    </rPh>
    <rPh sb="6" eb="8">
      <t>カンリョウ</t>
    </rPh>
    <rPh sb="11" eb="13">
      <t>ウンパン</t>
    </rPh>
    <rPh sb="13" eb="15">
      <t>シュウリョウ</t>
    </rPh>
    <rPh sb="19" eb="20">
      <t>ニチ</t>
    </rPh>
    <phoneticPr fontId="15"/>
  </si>
  <si>
    <t>交付から90日（特管は60日）</t>
    <rPh sb="0" eb="2">
      <t>コウフ</t>
    </rPh>
    <rPh sb="6" eb="7">
      <t>ニチ</t>
    </rPh>
    <rPh sb="8" eb="9">
      <t>トク</t>
    </rPh>
    <rPh sb="9" eb="10">
      <t>カン</t>
    </rPh>
    <rPh sb="13" eb="14">
      <t>ニチ</t>
    </rPh>
    <phoneticPr fontId="15"/>
  </si>
  <si>
    <t>D 票　処分完了　　　処分完了から10日</t>
    <rPh sb="2" eb="3">
      <t>ヒョウ</t>
    </rPh>
    <rPh sb="4" eb="6">
      <t>ショブン</t>
    </rPh>
    <rPh sb="6" eb="8">
      <t>カンリョウ</t>
    </rPh>
    <rPh sb="11" eb="13">
      <t>ショブン</t>
    </rPh>
    <rPh sb="13" eb="15">
      <t>カンリョウ</t>
    </rPh>
    <rPh sb="19" eb="20">
      <t>ニチ</t>
    </rPh>
    <phoneticPr fontId="15"/>
  </si>
  <si>
    <t>E 票　最終処分完了 ２次マニフェスト受領から10日</t>
    <rPh sb="2" eb="3">
      <t>ヒョウ</t>
    </rPh>
    <rPh sb="4" eb="6">
      <t>サイシュウ</t>
    </rPh>
    <rPh sb="6" eb="8">
      <t>ショブン</t>
    </rPh>
    <rPh sb="8" eb="10">
      <t>カンリョウ</t>
    </rPh>
    <rPh sb="12" eb="13">
      <t>ジ</t>
    </rPh>
    <rPh sb="19" eb="21">
      <t>ジュリョウ</t>
    </rPh>
    <rPh sb="25" eb="26">
      <t>ニチ</t>
    </rPh>
    <phoneticPr fontId="15"/>
  </si>
  <si>
    <t>交付の日から180日</t>
    <rPh sb="0" eb="2">
      <t>コウフ</t>
    </rPh>
    <rPh sb="3" eb="4">
      <t>ヒ</t>
    </rPh>
    <rPh sb="9" eb="10">
      <t>ニチ</t>
    </rPh>
    <phoneticPr fontId="15"/>
  </si>
  <si>
    <t>(社内連絡）</t>
    <rPh sb="1" eb="3">
      <t>シャナイ</t>
    </rPh>
    <rPh sb="3" eb="5">
      <t>レンラク</t>
    </rPh>
    <phoneticPr fontId="15"/>
  </si>
  <si>
    <t>①　発見者は大声で火災発生の連絡をする。</t>
    <rPh sb="2" eb="5">
      <t>ハッケンシャ</t>
    </rPh>
    <rPh sb="6" eb="8">
      <t>オオゴエ</t>
    </rPh>
    <rPh sb="9" eb="11">
      <t>カサイ</t>
    </rPh>
    <rPh sb="11" eb="13">
      <t>ハッセイ</t>
    </rPh>
    <rPh sb="14" eb="16">
      <t>レンラク</t>
    </rPh>
    <phoneticPr fontId="15"/>
  </si>
  <si>
    <t>総務課　　　　　　　　　　　消防署</t>
    <rPh sb="0" eb="3">
      <t>ソウムカ</t>
    </rPh>
    <rPh sb="14" eb="17">
      <t>ショウボウショ</t>
    </rPh>
    <phoneticPr fontId="15"/>
  </si>
  <si>
    <t>②　電話で内線○○番（総務課）へ掛け火災発生を
　　告げる。</t>
    <rPh sb="2" eb="4">
      <t>デンワ</t>
    </rPh>
    <rPh sb="5" eb="7">
      <t>ナイセン</t>
    </rPh>
    <rPh sb="9" eb="10">
      <t>バン</t>
    </rPh>
    <rPh sb="11" eb="14">
      <t>ソウムカ</t>
    </rPh>
    <rPh sb="16" eb="17">
      <t>カ</t>
    </rPh>
    <rPh sb="18" eb="20">
      <t>カサイ</t>
    </rPh>
    <rPh sb="20" eb="22">
      <t>ハッセイ</t>
    </rPh>
    <rPh sb="26" eb="27">
      <t>ツ</t>
    </rPh>
    <phoneticPr fontId="15"/>
  </si>
  <si>
    <r>
      <t>内線　</t>
    </r>
    <r>
      <rPr>
        <sz val="20"/>
        <rFont val="ＭＳ 明朝"/>
        <family val="1"/>
        <charset val="128"/>
      </rPr>
      <t>２００</t>
    </r>
    <r>
      <rPr>
        <sz val="11"/>
        <rFont val="ＭＳ 明朝"/>
        <family val="1"/>
        <charset val="128"/>
      </rPr>
      <t>番　　</t>
    </r>
    <r>
      <rPr>
        <sz val="20"/>
        <rFont val="ＭＳ 明朝"/>
        <family val="1"/>
        <charset val="128"/>
      </rPr>
      <t>　１１９</t>
    </r>
    <r>
      <rPr>
        <sz val="11"/>
        <rFont val="ＭＳ 明朝"/>
        <family val="1"/>
        <charset val="128"/>
      </rPr>
      <t>番</t>
    </r>
    <rPh sb="0" eb="2">
      <t>ナイセン</t>
    </rPh>
    <rPh sb="6" eb="7">
      <t>バン</t>
    </rPh>
    <rPh sb="13" eb="14">
      <t>バン</t>
    </rPh>
    <phoneticPr fontId="15"/>
  </si>
  <si>
    <t>③　火災発生の連絡を受けた人は</t>
    <rPh sb="2" eb="4">
      <t>カサイ</t>
    </rPh>
    <rPh sb="4" eb="6">
      <t>ハッセイ</t>
    </rPh>
    <rPh sb="7" eb="9">
      <t>レンラク</t>
    </rPh>
    <rPh sb="10" eb="11">
      <t>ウ</t>
    </rPh>
    <rPh sb="13" eb="14">
      <t>ヒト</t>
    </rPh>
    <phoneticPr fontId="15"/>
  </si>
  <si>
    <t>削減率</t>
    <rPh sb="0" eb="2">
      <t>サクゲン</t>
    </rPh>
    <rPh sb="2" eb="3">
      <t>リツ</t>
    </rPh>
    <phoneticPr fontId="15"/>
  </si>
  <si>
    <t>　　　（累計）</t>
    <rPh sb="4" eb="6">
      <t>ルイケイ</t>
    </rPh>
    <phoneticPr fontId="15"/>
  </si>
  <si>
    <t>・洗浄工程の改善</t>
    <rPh sb="1" eb="3">
      <t>センジョウ</t>
    </rPh>
    <rPh sb="3" eb="5">
      <t>コウテイ</t>
    </rPh>
    <rPh sb="6" eb="8">
      <t>カイゼン</t>
    </rPh>
    <phoneticPr fontId="15"/>
  </si>
  <si>
    <t>実施体制図　役割・責任・権限表</t>
    <rPh sb="0" eb="2">
      <t>ジッシ</t>
    </rPh>
    <rPh sb="2" eb="4">
      <t>タイセイ</t>
    </rPh>
    <rPh sb="4" eb="5">
      <t>ズ</t>
    </rPh>
    <rPh sb="6" eb="8">
      <t>ヤクワリ</t>
    </rPh>
    <rPh sb="9" eb="11">
      <t>セキニン</t>
    </rPh>
    <rPh sb="12" eb="14">
      <t>ケンゲン</t>
    </rPh>
    <rPh sb="14" eb="15">
      <t>ヒョウ</t>
    </rPh>
    <phoneticPr fontId="15"/>
  </si>
  <si>
    <t>総務担当者及び関係者は、日頃より３Ｒに努め、省資源、資源の有効利用となるように改善に取り組む。</t>
    <rPh sb="0" eb="2">
      <t>ソウム</t>
    </rPh>
    <rPh sb="2" eb="5">
      <t>タントウシャ</t>
    </rPh>
    <rPh sb="5" eb="6">
      <t>オヨ</t>
    </rPh>
    <rPh sb="7" eb="10">
      <t>カンケイシャ</t>
    </rPh>
    <rPh sb="12" eb="14">
      <t>ヒゴロ</t>
    </rPh>
    <rPh sb="19" eb="20">
      <t>ツト</t>
    </rPh>
    <rPh sb="22" eb="25">
      <t>ショウシゲン</t>
    </rPh>
    <rPh sb="26" eb="28">
      <t>シゲン</t>
    </rPh>
    <rPh sb="29" eb="31">
      <t>ユウコウ</t>
    </rPh>
    <rPh sb="31" eb="33">
      <t>リヨウ</t>
    </rPh>
    <rPh sb="39" eb="41">
      <t>カイゼン</t>
    </rPh>
    <rPh sb="42" eb="43">
      <t>ト</t>
    </rPh>
    <rPh sb="44" eb="45">
      <t>ク</t>
    </rPh>
    <phoneticPr fontId="15"/>
  </si>
  <si>
    <t>３Ｒ：優先順位は　①②③の順
①Ｒｅｄｕｃｅ（減量）
②Ｒｅｕｓｅ（再使用）
③Ｒｅｃｙｃｌｅ（リサイクル＝再生利用）</t>
    <rPh sb="3" eb="5">
      <t>ユウセン</t>
    </rPh>
    <rPh sb="5" eb="7">
      <t>ジュンイ</t>
    </rPh>
    <rPh sb="13" eb="14">
      <t>ジュン</t>
    </rPh>
    <rPh sb="23" eb="25">
      <t>ゲンリョウ</t>
    </rPh>
    <rPh sb="34" eb="37">
      <t>サイシヨウ</t>
    </rPh>
    <rPh sb="54" eb="56">
      <t>サイセイ</t>
    </rPh>
    <rPh sb="56" eb="58">
      <t>リヨウ</t>
    </rPh>
    <phoneticPr fontId="15"/>
  </si>
  <si>
    <t xml:space="preserve"> 票　　主旨          業者による送付期限</t>
    <rPh sb="1" eb="2">
      <t>ヒョウ</t>
    </rPh>
    <rPh sb="4" eb="6">
      <t>シュシ</t>
    </rPh>
    <rPh sb="16" eb="18">
      <t>ギョウシャ</t>
    </rPh>
    <rPh sb="21" eb="23">
      <t>ソウフ</t>
    </rPh>
    <rPh sb="23" eb="25">
      <t>キゲン</t>
    </rPh>
    <phoneticPr fontId="15"/>
  </si>
  <si>
    <t>（マニフェスト交付状況の報告）</t>
    <rPh sb="7" eb="9">
      <t>コウフ</t>
    </rPh>
    <rPh sb="9" eb="11">
      <t>ジョウキョウ</t>
    </rPh>
    <rPh sb="12" eb="14">
      <t>ホウコク</t>
    </rPh>
    <phoneticPr fontId="15"/>
  </si>
  <si>
    <t>年度</t>
    <rPh sb="0" eb="2">
      <t>ネンド</t>
    </rPh>
    <phoneticPr fontId="15"/>
  </si>
  <si>
    <t>（報告）</t>
  </si>
  <si>
    <t>社長</t>
  </si>
  <si>
    <t>日　　時</t>
  </si>
  <si>
    <t>代表者による見直し</t>
    <rPh sb="0" eb="3">
      <t>ダイヒョウシャ</t>
    </rPh>
    <rPh sb="6" eb="8">
      <t>ミナオ</t>
    </rPh>
    <phoneticPr fontId="15"/>
  </si>
  <si>
    <t>廃棄物削減　　△10% → 30% に変更のこと。</t>
  </si>
  <si>
    <t>環境関連法規等のとりまとめ</t>
    <phoneticPr fontId="15"/>
  </si>
  <si>
    <r>
      <t>ｍ</t>
    </r>
    <r>
      <rPr>
        <vertAlign val="superscript"/>
        <sz val="10"/>
        <rFont val="ＭＳ Ｐゴシック"/>
        <family val="3"/>
        <charset val="128"/>
      </rPr>
      <t>3</t>
    </r>
  </si>
  <si>
    <t>適用される事項（施設・物質・事業活動等）</t>
    <rPh sb="5" eb="7">
      <t>ジコウ</t>
    </rPh>
    <rPh sb="11" eb="13">
      <t>ブッシツ</t>
    </rPh>
    <rPh sb="14" eb="16">
      <t>ジギョウ</t>
    </rPh>
    <rPh sb="16" eb="18">
      <t>カツドウ</t>
    </rPh>
    <phoneticPr fontId="15"/>
  </si>
  <si>
    <t>目標項目</t>
    <rPh sb="0" eb="2">
      <t>モクヒョウ</t>
    </rPh>
    <rPh sb="2" eb="4">
      <t>コウモク</t>
    </rPh>
    <phoneticPr fontId="15"/>
  </si>
  <si>
    <t>(1)社内放送で出火場所と非難要請を伝達する。</t>
    <rPh sb="3" eb="5">
      <t>シャナイ</t>
    </rPh>
    <rPh sb="5" eb="7">
      <t>ホウソウ</t>
    </rPh>
    <rPh sb="8" eb="10">
      <t>シュッカ</t>
    </rPh>
    <rPh sb="10" eb="12">
      <t>バショ</t>
    </rPh>
    <rPh sb="13" eb="15">
      <t>ヒナン</t>
    </rPh>
    <rPh sb="15" eb="17">
      <t>ヨウセイ</t>
    </rPh>
    <rPh sb="18" eb="20">
      <t>デンタツ</t>
    </rPh>
    <phoneticPr fontId="15"/>
  </si>
  <si>
    <t>目標値</t>
    <rPh sb="0" eb="3">
      <t>モクヒョウチ</t>
    </rPh>
    <phoneticPr fontId="15"/>
  </si>
  <si>
    <t>実施日</t>
  </si>
  <si>
    <t>教育訓練名</t>
  </si>
  <si>
    <t>区分</t>
  </si>
  <si>
    <t>場所</t>
  </si>
  <si>
    <t>講師名</t>
  </si>
  <si>
    <t>[目標・環境活動計画の達成状況]</t>
    <rPh sb="1" eb="3">
      <t>モクヒョウ</t>
    </rPh>
    <rPh sb="4" eb="10">
      <t>カン</t>
    </rPh>
    <rPh sb="11" eb="13">
      <t>タッセイ</t>
    </rPh>
    <rPh sb="13" eb="15">
      <t>ジョウキョウ</t>
    </rPh>
    <phoneticPr fontId="15"/>
  </si>
  <si>
    <t>①外部コミュニケーション記録より</t>
    <rPh sb="1" eb="3">
      <t>ガイブ</t>
    </rPh>
    <rPh sb="12" eb="14">
      <t>キロク</t>
    </rPh>
    <phoneticPr fontId="15"/>
  </si>
  <si>
    <t>②環境関連法規制等の動向他</t>
    <rPh sb="1" eb="7">
      <t>カン</t>
    </rPh>
    <rPh sb="7" eb="8">
      <t>セイ</t>
    </rPh>
    <rPh sb="8" eb="9">
      <t>トウ</t>
    </rPh>
    <rPh sb="10" eb="12">
      <t>ドウコウ</t>
    </rPh>
    <rPh sb="12" eb="13">
      <t>ホカ</t>
    </rPh>
    <phoneticPr fontId="15"/>
  </si>
  <si>
    <t>環境管理責任者</t>
    <rPh sb="0" eb="2">
      <t>カンキョウ</t>
    </rPh>
    <rPh sb="2" eb="4">
      <t>カンリ</t>
    </rPh>
    <rPh sb="4" eb="6">
      <t>セキニン</t>
    </rPh>
    <rPh sb="6" eb="7">
      <t>シャ</t>
    </rPh>
    <phoneticPr fontId="15"/>
  </si>
  <si>
    <t>受付日</t>
    <rPh sb="0" eb="2">
      <t>ウケツケ</t>
    </rPh>
    <rPh sb="2" eb="3">
      <t>ヒ</t>
    </rPh>
    <phoneticPr fontId="15"/>
  </si>
  <si>
    <t>●</t>
  </si>
  <si>
    <t>→古紙回収業者に引き取り</t>
  </si>
  <si>
    <t>見直し作業</t>
  </si>
  <si>
    <t>●臨時</t>
  </si>
  <si>
    <t>緊急時対応訓練</t>
    <rPh sb="0" eb="2">
      <t>キンキュウ</t>
    </rPh>
    <rPh sb="2" eb="3">
      <t>ジ</t>
    </rPh>
    <rPh sb="3" eb="5">
      <t>タイオウ</t>
    </rPh>
    <rPh sb="5" eb="7">
      <t>クンレン</t>
    </rPh>
    <phoneticPr fontId="15"/>
  </si>
  <si>
    <t>問題点是正／予防処置票</t>
    <rPh sb="0" eb="3">
      <t>モンダイテン</t>
    </rPh>
    <rPh sb="3" eb="4">
      <t>ゼ</t>
    </rPh>
    <rPh sb="10" eb="11">
      <t>ヒョウ</t>
    </rPh>
    <phoneticPr fontId="15"/>
  </si>
  <si>
    <t>１1．</t>
    <phoneticPr fontId="15"/>
  </si>
  <si>
    <t>②廃棄物</t>
    <rPh sb="1" eb="4">
      <t>ハイキブツ</t>
    </rPh>
    <phoneticPr fontId="15"/>
  </si>
  <si>
    <t>④化学物質</t>
    <rPh sb="1" eb="3">
      <t>カガク</t>
    </rPh>
    <rPh sb="3" eb="5">
      <t>ブッシツ</t>
    </rPh>
    <phoneticPr fontId="15"/>
  </si>
  <si>
    <t>①二酸化炭素</t>
    <rPh sb="1" eb="4">
      <t>ニサンカ</t>
    </rPh>
    <rPh sb="4" eb="6">
      <t>タンソ</t>
    </rPh>
    <phoneticPr fontId="15"/>
  </si>
  <si>
    <t>物質（原材料、備品類）</t>
    <rPh sb="0" eb="2">
      <t>ブッシツ</t>
    </rPh>
    <rPh sb="3" eb="6">
      <t>ゲンザイリョウ</t>
    </rPh>
    <rPh sb="7" eb="9">
      <t>ビヒン</t>
    </rPh>
    <rPh sb="9" eb="10">
      <t>ルイ</t>
    </rPh>
    <phoneticPr fontId="15"/>
  </si>
  <si>
    <t>⑥原材料、商品、副資材</t>
    <rPh sb="1" eb="4">
      <t>ゲンザイリョウ</t>
    </rPh>
    <rPh sb="5" eb="7">
      <t>ショウヒン</t>
    </rPh>
    <rPh sb="8" eb="9">
      <t>フク</t>
    </rPh>
    <rPh sb="9" eb="11">
      <t>シザイ</t>
    </rPh>
    <phoneticPr fontId="15"/>
  </si>
  <si>
    <t>⑦循環資源</t>
    <rPh sb="1" eb="3">
      <t>ジュンカン</t>
    </rPh>
    <rPh sb="3" eb="5">
      <t>シゲン</t>
    </rPh>
    <phoneticPr fontId="15"/>
  </si>
  <si>
    <t>⑧製品（サービス）</t>
    <rPh sb="1" eb="3">
      <t>セイヒン</t>
    </rPh>
    <phoneticPr fontId="15"/>
  </si>
  <si>
    <t>事業活動</t>
    <rPh sb="0" eb="1">
      <t>コト</t>
    </rPh>
    <rPh sb="1" eb="2">
      <t>ギョウ</t>
    </rPh>
    <rPh sb="2" eb="4">
      <t>カツドウ</t>
    </rPh>
    <phoneticPr fontId="15"/>
  </si>
  <si>
    <t>太字が把握の必須項目</t>
    <rPh sb="0" eb="2">
      <t>フトジ</t>
    </rPh>
    <rPh sb="3" eb="5">
      <t>ハアク</t>
    </rPh>
    <rPh sb="6" eb="8">
      <t>ヒッス</t>
    </rPh>
    <rPh sb="8" eb="10">
      <t>コウモク</t>
    </rPh>
    <phoneticPr fontId="15"/>
  </si>
  <si>
    <t>①　温室効果ガス排出量（二酸化炭素排出量のみ掲載）</t>
    <rPh sb="2" eb="4">
      <t>オンシツ</t>
    </rPh>
    <rPh sb="4" eb="6">
      <t>コウカ</t>
    </rPh>
    <rPh sb="8" eb="10">
      <t>ハイシュツ</t>
    </rPh>
    <rPh sb="10" eb="11">
      <t>リョウ</t>
    </rPh>
    <rPh sb="12" eb="15">
      <t>ニサンカ</t>
    </rPh>
    <rPh sb="15" eb="17">
      <t>タンソ</t>
    </rPh>
    <rPh sb="17" eb="20">
      <t>ハイシュツリョウ</t>
    </rPh>
    <rPh sb="22" eb="24">
      <t>ケイサイ</t>
    </rPh>
    <phoneticPr fontId="15"/>
  </si>
  <si>
    <t>一般廃棄物合計</t>
    <rPh sb="0" eb="2">
      <t>イッパン</t>
    </rPh>
    <rPh sb="2" eb="5">
      <t>ハイキブツ</t>
    </rPh>
    <rPh sb="5" eb="7">
      <t>ゴウケイ</t>
    </rPh>
    <phoneticPr fontId="15"/>
  </si>
  <si>
    <t>産業廃棄物合計</t>
    <rPh sb="0" eb="2">
      <t>サンギョウ</t>
    </rPh>
    <rPh sb="2" eb="5">
      <t>ハイキブツ</t>
    </rPh>
    <rPh sb="5" eb="7">
      <t>ゴウケイ</t>
    </rPh>
    <phoneticPr fontId="15"/>
  </si>
  <si>
    <t>③　総排水量及び水使用量</t>
    <rPh sb="9" eb="12">
      <t>シヨウリョウ</t>
    </rPh>
    <phoneticPr fontId="15"/>
  </si>
  <si>
    <t>総排水量合計</t>
    <rPh sb="0" eb="1">
      <t>ソウ</t>
    </rPh>
    <rPh sb="1" eb="3">
      <t>ハイスイ</t>
    </rPh>
    <rPh sb="3" eb="4">
      <t>リョウ</t>
    </rPh>
    <phoneticPr fontId="15"/>
  </si>
  <si>
    <r>
      <t>水使用量</t>
    </r>
    <r>
      <rPr>
        <b/>
        <sz val="9"/>
        <rFont val="ＭＳ Ｐゴシック"/>
        <family val="3"/>
        <charset val="128"/>
      </rPr>
      <t/>
    </r>
    <rPh sb="1" eb="3">
      <t>シヨウ</t>
    </rPh>
    <phoneticPr fontId="15"/>
  </si>
  <si>
    <t>海水、河川水</t>
    <rPh sb="0" eb="2">
      <t>カイスイ</t>
    </rPh>
    <rPh sb="3" eb="6">
      <t>カセンスイ</t>
    </rPh>
    <phoneticPr fontId="15"/>
  </si>
  <si>
    <t>雨水</t>
    <rPh sb="0" eb="2">
      <t>ウスイ</t>
    </rPh>
    <phoneticPr fontId="15"/>
  </si>
  <si>
    <t>水使用量合計</t>
    <rPh sb="0" eb="1">
      <t>ミズ</t>
    </rPh>
    <rPh sb="1" eb="4">
      <t>シヨウリョウ</t>
    </rPh>
    <phoneticPr fontId="15"/>
  </si>
  <si>
    <t>③　水使用量</t>
    <rPh sb="3" eb="5">
      <t>シヨウ</t>
    </rPh>
    <phoneticPr fontId="15"/>
  </si>
  <si>
    <t>④　化学物質使用量</t>
    <rPh sb="2" eb="4">
      <t>カガク</t>
    </rPh>
    <rPh sb="4" eb="6">
      <t>ブッシツ</t>
    </rPh>
    <rPh sb="6" eb="8">
      <t>シヨウ</t>
    </rPh>
    <rPh sb="8" eb="9">
      <t>リョウ</t>
    </rPh>
    <phoneticPr fontId="15"/>
  </si>
  <si>
    <t>化学物質の種類</t>
    <rPh sb="0" eb="2">
      <t>カガク</t>
    </rPh>
    <rPh sb="2" eb="4">
      <t>ブッシツ</t>
    </rPh>
    <rPh sb="5" eb="7">
      <t>シュルイ</t>
    </rPh>
    <phoneticPr fontId="15"/>
  </si>
  <si>
    <t>公共用水域</t>
  </si>
  <si>
    <t>河川</t>
  </si>
  <si>
    <t>湖沼</t>
  </si>
  <si>
    <t>海域</t>
  </si>
  <si>
    <t>各種水路</t>
  </si>
  <si>
    <t>公共用水域合計</t>
  </si>
  <si>
    <r>
      <t>実績(ｍ</t>
    </r>
    <r>
      <rPr>
        <vertAlign val="superscript"/>
        <sz val="10"/>
        <rFont val="ＭＳ Ｐゴシック"/>
        <family val="3"/>
        <charset val="128"/>
      </rPr>
      <t>3</t>
    </r>
    <r>
      <rPr>
        <sz val="10"/>
        <rFont val="ＭＳ Ｐゴシック"/>
        <family val="3"/>
        <charset val="128"/>
      </rPr>
      <t>)</t>
    </r>
  </si>
  <si>
    <t>単位</t>
    <rPh sb="0" eb="2">
      <t>タンイ</t>
    </rPh>
    <phoneticPr fontId="15"/>
  </si>
  <si>
    <t>合計（年）</t>
    <rPh sb="0" eb="2">
      <t>ゴウケイ</t>
    </rPh>
    <rPh sb="3" eb="4">
      <t>ネン</t>
    </rPh>
    <phoneticPr fontId="15"/>
  </si>
  <si>
    <t>消費量
（A)</t>
    <rPh sb="0" eb="3">
      <t>ショウヒリョウ</t>
    </rPh>
    <phoneticPr fontId="15"/>
  </si>
  <si>
    <t>割合</t>
    <rPh sb="0" eb="2">
      <t>ワリアイ</t>
    </rPh>
    <phoneticPr fontId="15"/>
  </si>
  <si>
    <t>エネルギー消費</t>
    <rPh sb="5" eb="7">
      <t>ショウヒ</t>
    </rPh>
    <phoneticPr fontId="15"/>
  </si>
  <si>
    <t>保管：</t>
  </si>
  <si>
    <t>⇒</t>
    <phoneticPr fontId="15"/>
  </si>
  <si>
    <t>⇒</t>
    <phoneticPr fontId="15"/>
  </si>
  <si>
    <t>その他</t>
  </si>
  <si>
    <t>上水</t>
  </si>
  <si>
    <t>（詳細は環境活動計画書による）</t>
    <rPh sb="1" eb="3">
      <t>ショウサイ</t>
    </rPh>
    <rPh sb="4" eb="10">
      <t>カン</t>
    </rPh>
    <rPh sb="10" eb="11">
      <t>ショ</t>
    </rPh>
    <phoneticPr fontId="15"/>
  </si>
  <si>
    <t>[周囲の変化の状況]</t>
    <rPh sb="1" eb="3">
      <t>シュウイ</t>
    </rPh>
    <rPh sb="4" eb="6">
      <t>ヘンカ</t>
    </rPh>
    <rPh sb="7" eb="9">
      <t>ジョウキョウ</t>
    </rPh>
    <phoneticPr fontId="15"/>
  </si>
  <si>
    <t>目標値を上方修正したい</t>
    <rPh sb="0" eb="3">
      <t>モクヒョウチ</t>
    </rPh>
    <rPh sb="4" eb="6">
      <t>ジョウホウ</t>
    </rPh>
    <rPh sb="6" eb="8">
      <t>シュウセイ</t>
    </rPh>
    <phoneticPr fontId="15"/>
  </si>
  <si>
    <t>浄化槽法</t>
    <rPh sb="0" eb="3">
      <t>ジョウカソウ</t>
    </rPh>
    <rPh sb="3" eb="4">
      <t>ホウ</t>
    </rPh>
    <phoneticPr fontId="15"/>
  </si>
  <si>
    <t>浄化槽</t>
    <rPh sb="0" eb="3">
      <t>ジョウカソウ</t>
    </rPh>
    <phoneticPr fontId="15"/>
  </si>
  <si>
    <t>届出書</t>
    <rPh sb="0" eb="3">
      <t>トドケデショ</t>
    </rPh>
    <phoneticPr fontId="15"/>
  </si>
  <si>
    <t>下水道法</t>
    <rPh sb="0" eb="4">
      <t>ゲスイドウホウ</t>
    </rPh>
    <phoneticPr fontId="15"/>
  </si>
  <si>
    <t>・地域別騒音基準の順守</t>
    <rPh sb="1" eb="3">
      <t>チイキ</t>
    </rPh>
    <rPh sb="3" eb="4">
      <t>ベツ</t>
    </rPh>
    <rPh sb="4" eb="6">
      <t>ソウオン</t>
    </rPh>
    <phoneticPr fontId="15"/>
  </si>
  <si>
    <t>・新設/変更時
・異常音の日常管理</t>
    <rPh sb="9" eb="12">
      <t>イジョウオン</t>
    </rPh>
    <rPh sb="13" eb="15">
      <t>ニチジョウ</t>
    </rPh>
    <rPh sb="15" eb="17">
      <t>カンリ</t>
    </rPh>
    <phoneticPr fontId="15"/>
  </si>
  <si>
    <t>(単位）</t>
    <rPh sb="1" eb="3">
      <t>タンイ</t>
    </rPh>
    <phoneticPr fontId="15"/>
  </si>
  <si>
    <t>(環境パフォーマンス指標のコア指標)</t>
    <rPh sb="1" eb="3">
      <t>カンキョウ</t>
    </rPh>
    <rPh sb="10" eb="12">
      <t>シヒョウ</t>
    </rPh>
    <rPh sb="15" eb="17">
      <t>シヒョウ</t>
    </rPh>
    <phoneticPr fontId="15"/>
  </si>
  <si>
    <t>事故（有　無）</t>
    <rPh sb="0" eb="2">
      <t>ジコ</t>
    </rPh>
    <rPh sb="3" eb="4">
      <t>ユウ</t>
    </rPh>
    <rPh sb="5" eb="6">
      <t>ム</t>
    </rPh>
    <phoneticPr fontId="15"/>
  </si>
  <si>
    <t>関連条例等による規制</t>
    <rPh sb="4" eb="5">
      <t>トウ</t>
    </rPh>
    <phoneticPr fontId="15"/>
  </si>
  <si>
    <t>ﾏﾆﾌｪｽﾄ</t>
  </si>
  <si>
    <t>項番</t>
    <rPh sb="0" eb="1">
      <t>コウ</t>
    </rPh>
    <rPh sb="1" eb="2">
      <t>バン</t>
    </rPh>
    <phoneticPr fontId="15"/>
  </si>
  <si>
    <t>現場観察</t>
    <rPh sb="0" eb="2">
      <t>ゲンバ</t>
    </rPh>
    <rPh sb="2" eb="4">
      <t>カンサツ</t>
    </rPh>
    <phoneticPr fontId="15"/>
  </si>
  <si>
    <t>廃棄時
修理時</t>
    <rPh sb="0" eb="2">
      <t>ハイキ</t>
    </rPh>
    <rPh sb="2" eb="3">
      <t>ジ</t>
    </rPh>
    <rPh sb="4" eb="6">
      <t>シュウリ</t>
    </rPh>
    <rPh sb="6" eb="7">
      <t>ジ</t>
    </rPh>
    <phoneticPr fontId="15"/>
  </si>
  <si>
    <t>製造</t>
    <rPh sb="0" eb="2">
      <t>セイゾウ</t>
    </rPh>
    <phoneticPr fontId="15"/>
  </si>
  <si>
    <t>消防署</t>
    <rPh sb="0" eb="3">
      <t>ショウボウショ</t>
    </rPh>
    <phoneticPr fontId="15"/>
  </si>
  <si>
    <t>使用量</t>
    <rPh sb="0" eb="3">
      <t>シヨウリョウ</t>
    </rPh>
    <phoneticPr fontId="15"/>
  </si>
  <si>
    <t>（単位）</t>
    <rPh sb="1" eb="3">
      <t>タンイ</t>
    </rPh>
    <phoneticPr fontId="15"/>
  </si>
  <si>
    <t>資源使用量　計</t>
    <rPh sb="2" eb="4">
      <t>シヨウ</t>
    </rPh>
    <phoneticPr fontId="15"/>
  </si>
  <si>
    <t>重量</t>
    <rPh sb="0" eb="2">
      <t>ジュウリョウ</t>
    </rPh>
    <phoneticPr fontId="15"/>
  </si>
  <si>
    <t>重量以外</t>
    <rPh sb="0" eb="2">
      <t>ジュウリョウ</t>
    </rPh>
    <rPh sb="2" eb="4">
      <t>イガイ</t>
    </rPh>
    <phoneticPr fontId="15"/>
  </si>
  <si>
    <t>A重油</t>
    <rPh sb="1" eb="3">
      <t>ジュウユ</t>
    </rPh>
    <phoneticPr fontId="15"/>
  </si>
  <si>
    <t>備考</t>
    <rPh sb="0" eb="2">
      <t>ビコウ</t>
    </rPh>
    <phoneticPr fontId="15"/>
  </si>
  <si>
    <t>廃棄物等総排出量</t>
    <rPh sb="0" eb="3">
      <t>ハイキブツ</t>
    </rPh>
    <rPh sb="3" eb="4">
      <t>トウ</t>
    </rPh>
    <rPh sb="4" eb="8">
      <t>ソウハイシュツリョウ</t>
    </rPh>
    <phoneticPr fontId="15"/>
  </si>
  <si>
    <t>項　目</t>
  </si>
  <si>
    <t>単位</t>
  </si>
  <si>
    <t>　産業廃棄物排出量</t>
    <rPh sb="1" eb="3">
      <t>サンギョウ</t>
    </rPh>
    <rPh sb="3" eb="6">
      <t>ハイキブツ</t>
    </rPh>
    <rPh sb="6" eb="8">
      <t>ハイシュツ</t>
    </rPh>
    <rPh sb="8" eb="9">
      <t>リョウ</t>
    </rPh>
    <phoneticPr fontId="15"/>
  </si>
  <si>
    <t>（目標）</t>
  </si>
  <si>
    <t>（実績）</t>
  </si>
  <si>
    <t>大項目結果</t>
    <rPh sb="0" eb="3">
      <t>ダイコウモク</t>
    </rPh>
    <rPh sb="3" eb="5">
      <t>ケッカ</t>
    </rPh>
    <phoneticPr fontId="15"/>
  </si>
  <si>
    <t>③記録の保管期間：３年　（法等で定めがある場合はそれに従う）</t>
    <rPh sb="1" eb="3">
      <t>キロク</t>
    </rPh>
    <rPh sb="4" eb="6">
      <t>ホカン</t>
    </rPh>
    <rPh sb="6" eb="8">
      <t>キカン</t>
    </rPh>
    <rPh sb="10" eb="11">
      <t>ネン</t>
    </rPh>
    <rPh sb="13" eb="14">
      <t>ホウ</t>
    </rPh>
    <rPh sb="14" eb="15">
      <t>トウ</t>
    </rPh>
    <rPh sb="16" eb="17">
      <t>サダ</t>
    </rPh>
    <rPh sb="21" eb="23">
      <t>バアイ</t>
    </rPh>
    <rPh sb="27" eb="28">
      <t>シタガ</t>
    </rPh>
    <phoneticPr fontId="15"/>
  </si>
  <si>
    <t>報告書は自治体のホームページからダウンロードして入手する。</t>
    <rPh sb="0" eb="3">
      <t>ホウコクショ</t>
    </rPh>
    <rPh sb="4" eb="7">
      <t>ジチタイ</t>
    </rPh>
    <rPh sb="24" eb="26">
      <t>ニュウシュ</t>
    </rPh>
    <phoneticPr fontId="15"/>
  </si>
  <si>
    <t>契約の際、許可証を必ず確認し、更新された場合は、最新の許可証を入手し、契約書綴りに綴じ込む。</t>
    <rPh sb="0" eb="2">
      <t>ケイヤク</t>
    </rPh>
    <rPh sb="3" eb="4">
      <t>サイ</t>
    </rPh>
    <rPh sb="5" eb="8">
      <t>キョカショウ</t>
    </rPh>
    <rPh sb="9" eb="10">
      <t>カナラ</t>
    </rPh>
    <rPh sb="11" eb="13">
      <t>カクニン</t>
    </rPh>
    <rPh sb="15" eb="17">
      <t>コウシン</t>
    </rPh>
    <rPh sb="20" eb="22">
      <t>バアイ</t>
    </rPh>
    <rPh sb="24" eb="26">
      <t>サイシン</t>
    </rPh>
    <rPh sb="27" eb="30">
      <t>キョカショウ</t>
    </rPh>
    <rPh sb="31" eb="33">
      <t>ニュウシュ</t>
    </rPh>
    <rPh sb="35" eb="38">
      <t>ケイヤクショ</t>
    </rPh>
    <rPh sb="38" eb="39">
      <t>ツヅ</t>
    </rPh>
    <rPh sb="41" eb="42">
      <t>ト</t>
    </rPh>
    <rPh sb="43" eb="44">
      <t>コ</t>
    </rPh>
    <phoneticPr fontId="15"/>
  </si>
  <si>
    <t>（マニフェスト伝票による管理）</t>
    <rPh sb="7" eb="9">
      <t>デンピョウ</t>
    </rPh>
    <rPh sb="12" eb="14">
      <t>カンリ</t>
    </rPh>
    <phoneticPr fontId="15"/>
  </si>
  <si>
    <t xml:space="preserve">
環境事務局</t>
    <rPh sb="1" eb="3">
      <t>カンキョウ</t>
    </rPh>
    <rPh sb="3" eb="6">
      <t>ジムキョク</t>
    </rPh>
    <phoneticPr fontId="15"/>
  </si>
  <si>
    <t>（避難・誘導）</t>
    <rPh sb="1" eb="3">
      <t>ヒナン</t>
    </rPh>
    <rPh sb="4" eb="6">
      <t>ユウドウ</t>
    </rPh>
    <phoneticPr fontId="15"/>
  </si>
  <si>
    <t>（警備）</t>
    <rPh sb="1" eb="3">
      <t>ケイビ</t>
    </rPh>
    <phoneticPr fontId="15"/>
  </si>
  <si>
    <t>（予防）</t>
    <rPh sb="1" eb="3">
      <t>ヨボウ</t>
    </rPh>
    <phoneticPr fontId="15"/>
  </si>
  <si>
    <t>①　総務課員は消防署の到着時現場に案内する。</t>
    <rPh sb="2" eb="4">
      <t>ソウム</t>
    </rPh>
    <rPh sb="4" eb="6">
      <t>カイン</t>
    </rPh>
    <rPh sb="7" eb="10">
      <t>ショウボウショ</t>
    </rPh>
    <rPh sb="11" eb="13">
      <t>トウチャク</t>
    </rPh>
    <rPh sb="13" eb="14">
      <t>ジ</t>
    </rPh>
    <rPh sb="14" eb="16">
      <t>ゲンバ</t>
    </rPh>
    <rPh sb="17" eb="19">
      <t>アンナイ</t>
    </rPh>
    <phoneticPr fontId="15"/>
  </si>
  <si>
    <t>是正処置の有効性確認のチェック欄</t>
    <rPh sb="0" eb="2">
      <t>ゼセイ</t>
    </rPh>
    <rPh sb="2" eb="4">
      <t>ショチ</t>
    </rPh>
    <rPh sb="5" eb="8">
      <t>ユウコウセイ</t>
    </rPh>
    <rPh sb="8" eb="10">
      <t>カクニン</t>
    </rPh>
    <rPh sb="15" eb="16">
      <t>ラン</t>
    </rPh>
    <phoneticPr fontId="15"/>
  </si>
  <si>
    <t>・問題点はなくなったか（□YES　　□NO）</t>
    <rPh sb="1" eb="4">
      <t>モンダイテン</t>
    </rPh>
    <phoneticPr fontId="15"/>
  </si>
  <si>
    <r>
      <t>　　→NOの場合は新しい問題点是正</t>
    </r>
    <r>
      <rPr>
        <sz val="11"/>
        <rFont val="ＭＳ Ｐゴシック"/>
        <family val="3"/>
        <charset val="128"/>
      </rPr>
      <t>/予防処置票を作成して対応する。</t>
    </r>
    <rPh sb="6" eb="8">
      <t>バアイ</t>
    </rPh>
    <rPh sb="9" eb="10">
      <t>アタラ</t>
    </rPh>
    <rPh sb="12" eb="15">
      <t>モンダイテン</t>
    </rPh>
    <rPh sb="15" eb="17">
      <t>ゼセイ</t>
    </rPh>
    <rPh sb="18" eb="20">
      <t>ヨボウ</t>
    </rPh>
    <rPh sb="20" eb="22">
      <t>ショチ</t>
    </rPh>
    <rPh sb="22" eb="23">
      <t>ヒョウ</t>
    </rPh>
    <rPh sb="24" eb="26">
      <t>サクセイ</t>
    </rPh>
    <rPh sb="28" eb="30">
      <t>タイオウ</t>
    </rPh>
    <phoneticPr fontId="15"/>
  </si>
  <si>
    <t>・是正処置の過程や結果で新たな問題や原因が発覚したか（□YES　　□NO）</t>
    <rPh sb="1" eb="3">
      <t>ゼセイ</t>
    </rPh>
    <rPh sb="3" eb="5">
      <t>ショチ</t>
    </rPh>
    <rPh sb="6" eb="8">
      <t>カテイ</t>
    </rPh>
    <rPh sb="9" eb="11">
      <t>ケッカ</t>
    </rPh>
    <rPh sb="12" eb="13">
      <t>アラ</t>
    </rPh>
    <rPh sb="15" eb="17">
      <t>モンダイ</t>
    </rPh>
    <rPh sb="18" eb="20">
      <t>ゲンイン</t>
    </rPh>
    <rPh sb="21" eb="23">
      <t>ハッカク</t>
    </rPh>
    <phoneticPr fontId="15"/>
  </si>
  <si>
    <t>　　　（□原因の把握が間違っていた　　□処置の方法が間違っていた）</t>
    <rPh sb="5" eb="7">
      <t>ゲンイン</t>
    </rPh>
    <rPh sb="8" eb="10">
      <t>ハアク</t>
    </rPh>
    <rPh sb="11" eb="13">
      <t>マチガ</t>
    </rPh>
    <rPh sb="20" eb="22">
      <t>ショチ</t>
    </rPh>
    <rPh sb="23" eb="25">
      <t>ホウホウ</t>
    </rPh>
    <rPh sb="26" eb="28">
      <t>マチガ</t>
    </rPh>
    <phoneticPr fontId="15"/>
  </si>
  <si>
    <t>　　　（□新たな問題の発覚　　□新たな原因の発覚）</t>
    <rPh sb="11" eb="13">
      <t>ハッカク</t>
    </rPh>
    <rPh sb="16" eb="17">
      <t>アラ</t>
    </rPh>
    <phoneticPr fontId="15"/>
  </si>
  <si>
    <t>環境管理責任者</t>
    <rPh sb="4" eb="6">
      <t>セキニン</t>
    </rPh>
    <rPh sb="6" eb="7">
      <t>シャ</t>
    </rPh>
    <phoneticPr fontId="15"/>
  </si>
  <si>
    <t>NOｘ・PM法</t>
    <rPh sb="6" eb="7">
      <t>ホウ</t>
    </rPh>
    <phoneticPr fontId="15"/>
  </si>
  <si>
    <t>・対策地区内で排気ガス規制に適合した自動車の使用</t>
    <rPh sb="1" eb="2">
      <t>タイ</t>
    </rPh>
    <rPh sb="2" eb="3">
      <t>サク</t>
    </rPh>
    <rPh sb="3" eb="6">
      <t>チクナイ</t>
    </rPh>
    <rPh sb="7" eb="9">
      <t>ハイキ</t>
    </rPh>
    <rPh sb="11" eb="13">
      <t>キセイ</t>
    </rPh>
    <rPh sb="14" eb="16">
      <t>テキゴウ</t>
    </rPh>
    <rPh sb="18" eb="21">
      <t>ジドウシャ</t>
    </rPh>
    <rPh sb="22" eb="24">
      <t>シヨウ</t>
    </rPh>
    <phoneticPr fontId="15"/>
  </si>
  <si>
    <t>空圧機　3.7kW 2台
空調機　15kW 2台</t>
    <rPh sb="0" eb="1">
      <t>クウ</t>
    </rPh>
    <rPh sb="1" eb="2">
      <t>アツ</t>
    </rPh>
    <rPh sb="2" eb="3">
      <t>キ</t>
    </rPh>
    <rPh sb="11" eb="12">
      <t>ダイ</t>
    </rPh>
    <rPh sb="13" eb="16">
      <t>クウチョウキ</t>
    </rPh>
    <rPh sb="23" eb="24">
      <t>ダイ</t>
    </rPh>
    <phoneticPr fontId="15"/>
  </si>
  <si>
    <t>代表者は環境管理責任者の報告を受け必要に応じて指示をする</t>
    <rPh sb="0" eb="3">
      <t>ダイヒョウシャ</t>
    </rPh>
    <rPh sb="4" eb="6">
      <t>カンキョウ</t>
    </rPh>
    <rPh sb="6" eb="8">
      <t>カンリ</t>
    </rPh>
    <rPh sb="8" eb="10">
      <t>セキニン</t>
    </rPh>
    <rPh sb="10" eb="11">
      <t>シャ</t>
    </rPh>
    <rPh sb="12" eb="14">
      <t>ホウコク</t>
    </rPh>
    <rPh sb="15" eb="16">
      <t>ウ</t>
    </rPh>
    <rPh sb="17" eb="19">
      <t>ヒツヨウ</t>
    </rPh>
    <rPh sb="20" eb="21">
      <t>オウ</t>
    </rPh>
    <rPh sb="23" eb="25">
      <t>シジ</t>
    </rPh>
    <phoneticPr fontId="15"/>
  </si>
  <si>
    <t>特定した環境負荷</t>
    <rPh sb="0" eb="2">
      <t>トクテイ</t>
    </rPh>
    <rPh sb="4" eb="6">
      <t>カンキョウ</t>
    </rPh>
    <rPh sb="6" eb="8">
      <t>フカ</t>
    </rPh>
    <phoneticPr fontId="15"/>
  </si>
  <si>
    <t>合計</t>
    <rPh sb="0" eb="2">
      <t>ゴウケイ</t>
    </rPh>
    <phoneticPr fontId="15"/>
  </si>
  <si>
    <t>代表者</t>
    <rPh sb="0" eb="3">
      <t>ダイヒョウシャ</t>
    </rPh>
    <phoneticPr fontId="15"/>
  </si>
  <si>
    <t>見直しに必要な情報</t>
    <rPh sb="0" eb="2">
      <t>ミナオ</t>
    </rPh>
    <rPh sb="4" eb="6">
      <t>ヒツヨウ</t>
    </rPh>
    <rPh sb="7" eb="9">
      <t>ジョウホウ</t>
    </rPh>
    <phoneticPr fontId="15"/>
  </si>
  <si>
    <t>[取り組み状況の評価結果]</t>
    <rPh sb="1" eb="2">
      <t>ト</t>
    </rPh>
    <rPh sb="3" eb="4">
      <t>ク</t>
    </rPh>
    <rPh sb="5" eb="7">
      <t>ジョウキョウ</t>
    </rPh>
    <rPh sb="8" eb="10">
      <t>ヒョウカ</t>
    </rPh>
    <rPh sb="10" eb="12">
      <t>ケッカ</t>
    </rPh>
    <phoneticPr fontId="15"/>
  </si>
  <si>
    <t>[環境方針]</t>
    <rPh sb="1" eb="3">
      <t>カンキョウ</t>
    </rPh>
    <rPh sb="3" eb="5">
      <t>ホウシン</t>
    </rPh>
    <phoneticPr fontId="15"/>
  </si>
  <si>
    <t>[目標・活動計画]</t>
    <rPh sb="1" eb="3">
      <t>モクヒョウ</t>
    </rPh>
    <rPh sb="4" eb="6">
      <t>カツドウ</t>
    </rPh>
    <rPh sb="6" eb="8">
      <t>ケイカク</t>
    </rPh>
    <phoneticPr fontId="15"/>
  </si>
  <si>
    <t>④前回までの代表者の指示事項への対応</t>
    <rPh sb="1" eb="3">
      <t>ゼンカイ</t>
    </rPh>
    <rPh sb="6" eb="9">
      <t>ダイヒョウシャ</t>
    </rPh>
    <rPh sb="10" eb="12">
      <t>シジ</t>
    </rPh>
    <rPh sb="12" eb="14">
      <t>ジコウ</t>
    </rPh>
    <rPh sb="16" eb="18">
      <t>タイオウ</t>
    </rPh>
    <phoneticPr fontId="15"/>
  </si>
  <si>
    <t>文書名</t>
    <rPh sb="0" eb="2">
      <t>ブンショ</t>
    </rPh>
    <rPh sb="2" eb="3">
      <t>メイ</t>
    </rPh>
    <phoneticPr fontId="15"/>
  </si>
  <si>
    <t>様式
番号</t>
    <rPh sb="0" eb="2">
      <t>ヨウシキ</t>
    </rPh>
    <rPh sb="3" eb="5">
      <t>バンゴウ</t>
    </rPh>
    <phoneticPr fontId="15"/>
  </si>
  <si>
    <t>作成事由</t>
    <rPh sb="0" eb="2">
      <t>サクセイ</t>
    </rPh>
    <rPh sb="2" eb="4">
      <t>ジユウ</t>
    </rPh>
    <phoneticPr fontId="15"/>
  </si>
  <si>
    <t>関連記録など</t>
    <rPh sb="0" eb="2">
      <t>カンレン</t>
    </rPh>
    <rPh sb="2" eb="4">
      <t>キロク</t>
    </rPh>
    <phoneticPr fontId="15"/>
  </si>
  <si>
    <t>目　標　（月別）</t>
    <rPh sb="0" eb="1">
      <t>メ</t>
    </rPh>
    <rPh sb="2" eb="3">
      <t>ヒョウ</t>
    </rPh>
    <rPh sb="5" eb="7">
      <t>ツキベツ</t>
    </rPh>
    <phoneticPr fontId="15"/>
  </si>
  <si>
    <t>今期       kWh</t>
    <rPh sb="0" eb="2">
      <t>コンキ</t>
    </rPh>
    <phoneticPr fontId="15"/>
  </si>
  <si>
    <t>総括</t>
    <rPh sb="0" eb="2">
      <t>ソウカツ</t>
    </rPh>
    <phoneticPr fontId="15"/>
  </si>
  <si>
    <t>評　　価</t>
    <rPh sb="0" eb="1">
      <t>ヒョウ</t>
    </rPh>
    <rPh sb="3" eb="4">
      <t>アタイ</t>
    </rPh>
    <phoneticPr fontId="15"/>
  </si>
  <si>
    <t>コピー用紙</t>
    <rPh sb="3" eb="5">
      <t>ヨウシ</t>
    </rPh>
    <phoneticPr fontId="15"/>
  </si>
  <si>
    <t>（自動計算）</t>
    <rPh sb="1" eb="3">
      <t>ジドウ</t>
    </rPh>
    <rPh sb="3" eb="5">
      <t>ケイサン</t>
    </rPh>
    <phoneticPr fontId="15"/>
  </si>
  <si>
    <t>単位：</t>
    <rPh sb="0" eb="2">
      <t>タンイ</t>
    </rPh>
    <phoneticPr fontId="15"/>
  </si>
  <si>
    <t>・緊急事態に繋がるハット・ヒヤットした事項等もこの様式を用いて予防策を行う</t>
    <rPh sb="1" eb="3">
      <t>キンキュウ</t>
    </rPh>
    <rPh sb="3" eb="5">
      <t>ジタイ</t>
    </rPh>
    <rPh sb="6" eb="7">
      <t>ツナ</t>
    </rPh>
    <rPh sb="19" eb="21">
      <t>ジコウ</t>
    </rPh>
    <rPh sb="21" eb="22">
      <t>ナド</t>
    </rPh>
    <rPh sb="25" eb="27">
      <t>ヨウシキ</t>
    </rPh>
    <rPh sb="28" eb="29">
      <t>モチ</t>
    </rPh>
    <rPh sb="31" eb="33">
      <t>ヨボウ</t>
    </rPh>
    <rPh sb="33" eb="34">
      <t>サク</t>
    </rPh>
    <rPh sb="35" eb="36">
      <t>オコナ</t>
    </rPh>
    <phoneticPr fontId="15"/>
  </si>
  <si>
    <t>担当部署</t>
  </si>
  <si>
    <t>総務課</t>
  </si>
  <si>
    <t>総務課長</t>
  </si>
  <si>
    <t>手順書変更</t>
  </si>
  <si>
    <r>
      <t>手順書名：</t>
    </r>
    <r>
      <rPr>
        <sz val="11"/>
        <color indexed="12"/>
        <rFont val="Century"/>
        <family val="1"/>
      </rPr>
      <t>EMP-9-01</t>
    </r>
    <r>
      <rPr>
        <sz val="11"/>
        <color indexed="12"/>
        <rFont val="ＭＳ ゴシック"/>
        <family val="3"/>
        <charset val="128"/>
      </rPr>
      <t>「タンクローリーからの灯油洩れ対応手順」</t>
    </r>
  </si>
  <si>
    <t>②回収した灯油の処理方法を追記</t>
  </si>
  <si>
    <t>備　　考</t>
  </si>
  <si>
    <t>保管：環境事務局</t>
  </si>
  <si>
    <t>承　認</t>
  </si>
  <si>
    <t>作　成</t>
  </si>
  <si>
    <t>環境管理責任者</t>
  </si>
  <si>
    <t>環境事務局</t>
  </si>
  <si>
    <t>法規制等の名称</t>
  </si>
  <si>
    <t>点検・測定頻度、実施時期</t>
  </si>
  <si>
    <t>届出先</t>
  </si>
  <si>
    <t>総務</t>
  </si>
  <si>
    <t>廃棄物処理法</t>
  </si>
  <si>
    <t>○</t>
  </si>
  <si>
    <t>消防法</t>
  </si>
  <si>
    <t>許可</t>
    <rPh sb="0" eb="2">
      <t>キョカ</t>
    </rPh>
    <phoneticPr fontId="15"/>
  </si>
  <si>
    <t>・1回/年</t>
    <rPh sb="2" eb="3">
      <t>カイ</t>
    </rPh>
    <rPh sb="4" eb="5">
      <t>ネン</t>
    </rPh>
    <phoneticPr fontId="15"/>
  </si>
  <si>
    <t>環境関連文書・記録一覧表</t>
    <rPh sb="0" eb="2">
      <t>カンキョウ</t>
    </rPh>
    <rPh sb="2" eb="4">
      <t>カンレン</t>
    </rPh>
    <rPh sb="4" eb="6">
      <t>ブンショ</t>
    </rPh>
    <rPh sb="7" eb="9">
      <t>キロク</t>
    </rPh>
    <rPh sb="9" eb="11">
      <t>イチラン</t>
    </rPh>
    <rPh sb="11" eb="12">
      <t>ヒョウ</t>
    </rPh>
    <phoneticPr fontId="15"/>
  </si>
  <si>
    <t>基準年度比</t>
    <rPh sb="0" eb="2">
      <t>キジュン</t>
    </rPh>
    <rPh sb="2" eb="3">
      <t>ネン</t>
    </rPh>
    <rPh sb="3" eb="4">
      <t>ド</t>
    </rPh>
    <rPh sb="4" eb="5">
      <t>ヒ</t>
    </rPh>
    <phoneticPr fontId="15"/>
  </si>
  <si>
    <r>
      <t>Kg-CO</t>
    </r>
    <r>
      <rPr>
        <vertAlign val="subscript"/>
        <sz val="10"/>
        <rFont val="ＭＳ Ｐゴシック"/>
        <family val="3"/>
        <charset val="128"/>
      </rPr>
      <t>2</t>
    </r>
  </si>
  <si>
    <t>電力</t>
    <rPh sb="0" eb="2">
      <t>デンリョク</t>
    </rPh>
    <phoneticPr fontId="15"/>
  </si>
  <si>
    <t>代表者が自ら得た情報</t>
    <rPh sb="0" eb="2">
      <t>ダイヒョウ</t>
    </rPh>
    <rPh sb="2" eb="3">
      <t>シャ</t>
    </rPh>
    <rPh sb="4" eb="5">
      <t>ミズカ</t>
    </rPh>
    <rPh sb="6" eb="7">
      <t>エ</t>
    </rPh>
    <rPh sb="8" eb="10">
      <t>ジョウホウ</t>
    </rPh>
    <phoneticPr fontId="15"/>
  </si>
  <si>
    <t>緊急事態対応訓練</t>
    <rPh sb="0" eb="2">
      <t>キンキュウ</t>
    </rPh>
    <rPh sb="2" eb="4">
      <t>ジタイ</t>
    </rPh>
    <rPh sb="4" eb="6">
      <t>タイオウ</t>
    </rPh>
    <rPh sb="6" eb="8">
      <t>クンレン</t>
    </rPh>
    <phoneticPr fontId="15"/>
  </si>
  <si>
    <t>代表者による全体の評価と見直し</t>
    <rPh sb="0" eb="3">
      <t>ダイヒョウシャ</t>
    </rPh>
    <rPh sb="6" eb="8">
      <t>ゼンタイ</t>
    </rPh>
    <rPh sb="9" eb="11">
      <t>ヒョウカ</t>
    </rPh>
    <rPh sb="12" eb="14">
      <t>ミナオ</t>
    </rPh>
    <phoneticPr fontId="15"/>
  </si>
  <si>
    <t>・重大な緊急事態が発生した場合は、問題点処置票を用いて再発防止と類似事態の発生の予防策を行う</t>
    <rPh sb="1" eb="3">
      <t>ジュウダイ</t>
    </rPh>
    <rPh sb="4" eb="6">
      <t>キンキュウ</t>
    </rPh>
    <rPh sb="6" eb="8">
      <t>ジタイ</t>
    </rPh>
    <rPh sb="9" eb="11">
      <t>ハッセイ</t>
    </rPh>
    <rPh sb="13" eb="15">
      <t>バアイ</t>
    </rPh>
    <rPh sb="17" eb="20">
      <t>モンダイテン</t>
    </rPh>
    <rPh sb="20" eb="22">
      <t>ショチ</t>
    </rPh>
    <rPh sb="22" eb="23">
      <t>ヒョウ</t>
    </rPh>
    <rPh sb="24" eb="25">
      <t>モチ</t>
    </rPh>
    <rPh sb="27" eb="29">
      <t>サイハツ</t>
    </rPh>
    <rPh sb="29" eb="31">
      <t>ボウシ</t>
    </rPh>
    <rPh sb="32" eb="34">
      <t>ルイジ</t>
    </rPh>
    <rPh sb="34" eb="36">
      <t>ジタイ</t>
    </rPh>
    <rPh sb="37" eb="39">
      <t>ハッセイ</t>
    </rPh>
    <rPh sb="40" eb="42">
      <t>ヨボウ</t>
    </rPh>
    <rPh sb="42" eb="43">
      <t>サク</t>
    </rPh>
    <rPh sb="44" eb="45">
      <t>オコナ</t>
    </rPh>
    <phoneticPr fontId="15"/>
  </si>
  <si>
    <t>4月</t>
    <rPh sb="1" eb="2">
      <t>ガツ</t>
    </rPh>
    <phoneticPr fontId="15"/>
  </si>
  <si>
    <t>5月</t>
  </si>
  <si>
    <t>6月</t>
  </si>
  <si>
    <t>7月</t>
  </si>
  <si>
    <t>8月</t>
  </si>
  <si>
    <t>9月</t>
  </si>
  <si>
    <t>保管：</t>
    <rPh sb="0" eb="2">
      <t>ホカン</t>
    </rPh>
    <phoneticPr fontId="15"/>
  </si>
  <si>
    <t>環境関連法規制等の取りまとめ表</t>
    <rPh sb="0" eb="2">
      <t>カンキョウ</t>
    </rPh>
    <rPh sb="2" eb="4">
      <t>カンレン</t>
    </rPh>
    <rPh sb="4" eb="5">
      <t>ホウ</t>
    </rPh>
    <rPh sb="5" eb="7">
      <t>キセイ</t>
    </rPh>
    <rPh sb="7" eb="8">
      <t>トウ</t>
    </rPh>
    <rPh sb="9" eb="10">
      <t>ト</t>
    </rPh>
    <rPh sb="14" eb="15">
      <t>ヒョウ</t>
    </rPh>
    <phoneticPr fontId="15"/>
  </si>
  <si>
    <t>環境活動計画書</t>
    <rPh sb="0" eb="2">
      <t>カンキョウ</t>
    </rPh>
    <rPh sb="2" eb="4">
      <t>カツドウ</t>
    </rPh>
    <rPh sb="4" eb="6">
      <t>ケイカク</t>
    </rPh>
    <rPh sb="6" eb="7">
      <t>ショ</t>
    </rPh>
    <phoneticPr fontId="15"/>
  </si>
  <si>
    <t>①　近くにガス器具がある場合は元栓を止める。</t>
    <rPh sb="2" eb="3">
      <t>チカ</t>
    </rPh>
    <rPh sb="7" eb="9">
      <t>キグ</t>
    </rPh>
    <rPh sb="12" eb="14">
      <t>バアイ</t>
    </rPh>
    <rPh sb="15" eb="17">
      <t>モトセン</t>
    </rPh>
    <rPh sb="18" eb="19">
      <t>ト</t>
    </rPh>
    <phoneticPr fontId="15"/>
  </si>
  <si>
    <t>②　消火隊は近くの消火器を持って現場に駆けつけ</t>
    <rPh sb="2" eb="4">
      <t>ショウカ</t>
    </rPh>
    <rPh sb="4" eb="5">
      <t>タイ</t>
    </rPh>
    <rPh sb="6" eb="7">
      <t>チカ</t>
    </rPh>
    <rPh sb="9" eb="12">
      <t>ショウカキ</t>
    </rPh>
    <rPh sb="13" eb="14">
      <t>モ</t>
    </rPh>
    <rPh sb="16" eb="18">
      <t>ゲンバ</t>
    </rPh>
    <rPh sb="19" eb="20">
      <t>カ</t>
    </rPh>
    <phoneticPr fontId="15"/>
  </si>
  <si>
    <t>　　消火作業を行う。</t>
    <rPh sb="2" eb="4">
      <t>ショウカ</t>
    </rPh>
    <rPh sb="4" eb="6">
      <t>サギョウ</t>
    </rPh>
    <rPh sb="7" eb="8">
      <t>オコナ</t>
    </rPh>
    <phoneticPr fontId="15"/>
  </si>
  <si>
    <t>①　部門長は各部署の出入り口又は非常口に誘導す
　　る。</t>
    <rPh sb="2" eb="5">
      <t>ブモンチョウ</t>
    </rPh>
    <rPh sb="6" eb="9">
      <t>カクブショ</t>
    </rPh>
    <rPh sb="10" eb="12">
      <t>デイ</t>
    </rPh>
    <rPh sb="13" eb="14">
      <t>グチ</t>
    </rPh>
    <rPh sb="14" eb="15">
      <t>マタ</t>
    </rPh>
    <rPh sb="16" eb="18">
      <t>ヒジョウ</t>
    </rPh>
    <rPh sb="18" eb="19">
      <t>グチ</t>
    </rPh>
    <rPh sb="20" eb="22">
      <t>ユウドウ</t>
    </rPh>
    <phoneticPr fontId="15"/>
  </si>
  <si>
    <t>①　毎年1回訓練を兼ねた消火テストを実施し、
　　手順の有効性や訓練の妥当性を確認する。</t>
    <rPh sb="2" eb="4">
      <t>マイネン</t>
    </rPh>
    <rPh sb="5" eb="6">
      <t>カイ</t>
    </rPh>
    <rPh sb="6" eb="8">
      <t>クンレン</t>
    </rPh>
    <rPh sb="9" eb="10">
      <t>カ</t>
    </rPh>
    <rPh sb="12" eb="14">
      <t>ショウカ</t>
    </rPh>
    <rPh sb="18" eb="20">
      <t>ジッシ</t>
    </rPh>
    <rPh sb="25" eb="27">
      <t>テジュン</t>
    </rPh>
    <rPh sb="28" eb="31">
      <t>ユウコウセイ</t>
    </rPh>
    <rPh sb="32" eb="34">
      <t>クンレン</t>
    </rPh>
    <rPh sb="35" eb="38">
      <t>ダトウセイ</t>
    </rPh>
    <rPh sb="39" eb="41">
      <t>カクニン</t>
    </rPh>
    <phoneticPr fontId="15"/>
  </si>
  <si>
    <t>毎月初めに、マニフェストB2,D,E票の返却状況を確認する。</t>
    <rPh sb="0" eb="2">
      <t>マイツキ</t>
    </rPh>
    <rPh sb="2" eb="3">
      <t>ハジ</t>
    </rPh>
    <rPh sb="18" eb="19">
      <t>ヒョウ</t>
    </rPh>
    <rPh sb="20" eb="22">
      <t>ヘンキャク</t>
    </rPh>
    <rPh sb="22" eb="24">
      <t>ジョウキョウ</t>
    </rPh>
    <rPh sb="25" eb="27">
      <t>カクニン</t>
    </rPh>
    <phoneticPr fontId="15"/>
  </si>
  <si>
    <t>様式番号</t>
    <rPh sb="0" eb="2">
      <t>ヨウシキ</t>
    </rPh>
    <rPh sb="2" eb="4">
      <t>バンゴウ</t>
    </rPh>
    <phoneticPr fontId="15"/>
  </si>
  <si>
    <t>10月</t>
  </si>
  <si>
    <t>11月</t>
  </si>
  <si>
    <t>12月</t>
  </si>
  <si>
    <t>1月</t>
  </si>
  <si>
    <t>2月</t>
  </si>
  <si>
    <t>3月</t>
  </si>
  <si>
    <t>代表者による全体の評価と見直し記録</t>
    <rPh sb="0" eb="3">
      <t>ダイヒョウシャ</t>
    </rPh>
    <rPh sb="6" eb="8">
      <t>ゼンタイ</t>
    </rPh>
    <rPh sb="9" eb="11">
      <t>ヒョウカ</t>
    </rPh>
    <rPh sb="12" eb="14">
      <t>ミナオ</t>
    </rPh>
    <rPh sb="15" eb="17">
      <t>キロク</t>
    </rPh>
    <phoneticPr fontId="15"/>
  </si>
  <si>
    <t>様式：4-01</t>
    <rPh sb="0" eb="2">
      <t>ヨウシキ</t>
    </rPh>
    <phoneticPr fontId="15"/>
  </si>
  <si>
    <t>様式：8-01　（８．環境コミュニケーションの実施）</t>
    <rPh sb="0" eb="2">
      <t>ヨウシキ</t>
    </rPh>
    <rPh sb="11" eb="13">
      <t>カンキョウ</t>
    </rPh>
    <rPh sb="23" eb="25">
      <t>ジッシ</t>
    </rPh>
    <phoneticPr fontId="15"/>
  </si>
  <si>
    <t>環境コミュニケーションの実施</t>
    <rPh sb="12" eb="14">
      <t>ジッシ</t>
    </rPh>
    <phoneticPr fontId="15"/>
  </si>
  <si>
    <t>１０．</t>
    <phoneticPr fontId="15"/>
  </si>
  <si>
    <t>１２．</t>
    <phoneticPr fontId="15"/>
  </si>
  <si>
    <t>環境への負荷と環境への取組状況の把握及び評価</t>
    <phoneticPr fontId="15"/>
  </si>
  <si>
    <t>最終処分量（埋立）</t>
    <rPh sb="0" eb="2">
      <t>サイシュウ</t>
    </rPh>
    <rPh sb="2" eb="4">
      <t>ショブン</t>
    </rPh>
    <rPh sb="6" eb="8">
      <t>ウメタテ</t>
    </rPh>
    <phoneticPr fontId="15"/>
  </si>
  <si>
    <t>○チェックリスト作成</t>
    <rPh sb="8" eb="10">
      <t>サクセイ</t>
    </rPh>
    <phoneticPr fontId="15"/>
  </si>
  <si>
    <t>欠席者
理解不足者
フォロー日</t>
    <rPh sb="0" eb="3">
      <t>ケッセキシャ</t>
    </rPh>
    <rPh sb="4" eb="6">
      <t>リカイ</t>
    </rPh>
    <rPh sb="6" eb="8">
      <t>フソク</t>
    </rPh>
    <rPh sb="8" eb="9">
      <t>シャ</t>
    </rPh>
    <rPh sb="14" eb="15">
      <t>ビ</t>
    </rPh>
    <phoneticPr fontId="15"/>
  </si>
  <si>
    <t>応急対応（応急処置）</t>
    <rPh sb="0" eb="2">
      <t>オウキュウ</t>
    </rPh>
    <rPh sb="2" eb="4">
      <t>タイオウ</t>
    </rPh>
    <rPh sb="5" eb="7">
      <t>オウキュウ</t>
    </rPh>
    <rPh sb="7" eb="9">
      <t>ショチ</t>
    </rPh>
    <phoneticPr fontId="15"/>
  </si>
  <si>
    <t>根本対応（是正処置（再発防止）</t>
    <rPh sb="0" eb="2">
      <t>コンポン</t>
    </rPh>
    <rPh sb="2" eb="4">
      <t>タイオウ</t>
    </rPh>
    <rPh sb="5" eb="7">
      <t>ゼセイ</t>
    </rPh>
    <rPh sb="7" eb="9">
      <t>ショチ</t>
    </rPh>
    <rPh sb="10" eb="12">
      <t>サイハツ</t>
    </rPh>
    <rPh sb="12" eb="14">
      <t>ボウシ</t>
    </rPh>
    <phoneticPr fontId="15"/>
  </si>
  <si>
    <t>法規制順守</t>
    <rPh sb="0" eb="1">
      <t>ホウ</t>
    </rPh>
    <rPh sb="1" eb="3">
      <t>キセイ</t>
    </rPh>
    <rPh sb="3" eb="5">
      <t>ジュンシュ</t>
    </rPh>
    <phoneticPr fontId="15"/>
  </si>
  <si>
    <t>委託契約書・マニュフェスト・マニュフェスト確認書・報告書</t>
    <rPh sb="0" eb="2">
      <t>イタク</t>
    </rPh>
    <rPh sb="2" eb="5">
      <t>ケイヤクショ</t>
    </rPh>
    <rPh sb="21" eb="24">
      <t>カクニンショ</t>
    </rPh>
    <rPh sb="25" eb="28">
      <t>ホウコクショ</t>
    </rPh>
    <phoneticPr fontId="15"/>
  </si>
  <si>
    <t>法規制順守・火災予防</t>
    <rPh sb="0" eb="1">
      <t>ホウ</t>
    </rPh>
    <rPh sb="1" eb="3">
      <t>キセイ</t>
    </rPh>
    <rPh sb="3" eb="5">
      <t>ジュンシュ</t>
    </rPh>
    <rPh sb="6" eb="8">
      <t>カサイ</t>
    </rPh>
    <rPh sb="8" eb="10">
      <t>ヨボウ</t>
    </rPh>
    <phoneticPr fontId="15"/>
  </si>
  <si>
    <t>保管量、置き場の確認</t>
    <rPh sb="0" eb="3">
      <t>ホカンリョウ</t>
    </rPh>
    <rPh sb="4" eb="5">
      <t>オ</t>
    </rPh>
    <rPh sb="6" eb="7">
      <t>バ</t>
    </rPh>
    <rPh sb="8" eb="10">
      <t>カクニン</t>
    </rPh>
    <phoneticPr fontId="15"/>
  </si>
  <si>
    <t>確認</t>
    <rPh sb="0" eb="2">
      <t>カクニン</t>
    </rPh>
    <phoneticPr fontId="15"/>
  </si>
  <si>
    <t>・ 「廃棄物の減量推進及び適正処理に関する計画書」の提出（4月30日まで）
・「廃棄物管理責任者」の選任・届出
　（特定建築物（3,000平方メートル以上）、事務所面積1,000平方メートル以上、製造工場・倉庫面積3,000平方メートル以上、大規模小売店舗(店舗面積1,000平方メートル以上)　）</t>
    <rPh sb="53" eb="55">
      <t>トドケデ</t>
    </rPh>
    <phoneticPr fontId="15"/>
  </si>
  <si>
    <t>小計</t>
    <rPh sb="0" eb="2">
      <t>ショウケイ</t>
    </rPh>
    <phoneticPr fontId="15"/>
  </si>
  <si>
    <t>環境への負荷</t>
    <rPh sb="0" eb="2">
      <t>カンキョウ</t>
    </rPh>
    <rPh sb="4" eb="6">
      <t>フカ</t>
    </rPh>
    <phoneticPr fontId="15"/>
  </si>
  <si>
    <t>教育・訓練の実施</t>
    <rPh sb="0" eb="2">
      <t>キョウイク</t>
    </rPh>
    <rPh sb="3" eb="5">
      <t>クンレン</t>
    </rPh>
    <rPh sb="6" eb="8">
      <t>ジッシ</t>
    </rPh>
    <phoneticPr fontId="15"/>
  </si>
  <si>
    <t>実施及び運用</t>
    <rPh sb="0" eb="2">
      <t>ジッシ</t>
    </rPh>
    <rPh sb="2" eb="3">
      <t>オヨ</t>
    </rPh>
    <rPh sb="4" eb="6">
      <t>ウンヨウ</t>
    </rPh>
    <phoneticPr fontId="15"/>
  </si>
  <si>
    <t>○○手順書</t>
    <rPh sb="2" eb="4">
      <t>テジュン</t>
    </rPh>
    <rPh sb="4" eb="5">
      <t>ショ</t>
    </rPh>
    <phoneticPr fontId="15"/>
  </si>
  <si>
    <t>会社周辺の清掃活動</t>
    <rPh sb="0" eb="2">
      <t>カイシャ</t>
    </rPh>
    <rPh sb="2" eb="4">
      <t>シュウヘン</t>
    </rPh>
    <rPh sb="5" eb="7">
      <t>セイソウ</t>
    </rPh>
    <rPh sb="7" eb="9">
      <t>カツドウ</t>
    </rPh>
    <phoneticPr fontId="15"/>
  </si>
  <si>
    <t>コミュニケーション先　　　　　　　　　　　　　　　　　　　　　　　　　電話：</t>
    <rPh sb="9" eb="10">
      <t>サキ</t>
    </rPh>
    <rPh sb="35" eb="37">
      <t>デンワ</t>
    </rPh>
    <phoneticPr fontId="15"/>
  </si>
  <si>
    <t>作　　成</t>
    <rPh sb="0" eb="1">
      <t>サク</t>
    </rPh>
    <rPh sb="3" eb="4">
      <t>シゲル</t>
    </rPh>
    <phoneticPr fontId="15"/>
  </si>
  <si>
    <t>化石燃料</t>
    <rPh sb="0" eb="2">
      <t>カセキ</t>
    </rPh>
    <rPh sb="2" eb="4">
      <t>ネンリョウ</t>
    </rPh>
    <phoneticPr fontId="15"/>
  </si>
  <si>
    <t>1/4半期</t>
    <rPh sb="3" eb="5">
      <t>ハンキ</t>
    </rPh>
    <phoneticPr fontId="15"/>
  </si>
  <si>
    <t>上半期</t>
    <rPh sb="0" eb="3">
      <t>カミハンキ</t>
    </rPh>
    <phoneticPr fontId="15"/>
  </si>
  <si>
    <t>②　火災発生時は原因を突き止め、再発防止のため
　　の手順を見直し、改定する。</t>
    <rPh sb="2" eb="4">
      <t>カサイ</t>
    </rPh>
    <rPh sb="4" eb="6">
      <t>ハッセイ</t>
    </rPh>
    <rPh sb="6" eb="7">
      <t>トキ</t>
    </rPh>
    <rPh sb="8" eb="10">
      <t>ゲンイン</t>
    </rPh>
    <rPh sb="11" eb="12">
      <t>ツ</t>
    </rPh>
    <rPh sb="13" eb="14">
      <t>ト</t>
    </rPh>
    <rPh sb="16" eb="18">
      <t>サイハツ</t>
    </rPh>
    <rPh sb="18" eb="20">
      <t>ボウシ</t>
    </rPh>
    <rPh sb="27" eb="29">
      <t>テジュン</t>
    </rPh>
    <rPh sb="30" eb="32">
      <t>ミナオ</t>
    </rPh>
    <rPh sb="34" eb="36">
      <t>カイテイ</t>
    </rPh>
    <phoneticPr fontId="15"/>
  </si>
  <si>
    <t>(自動計算）</t>
    <rPh sb="1" eb="3">
      <t>ジドウ</t>
    </rPh>
    <rPh sb="3" eb="5">
      <t>ケイサン</t>
    </rPh>
    <phoneticPr fontId="15"/>
  </si>
  <si>
    <t>廃棄物量
（焼却）</t>
    <rPh sb="0" eb="3">
      <t>ハイキブツ</t>
    </rPh>
    <rPh sb="6" eb="8">
      <t>ショウキャク</t>
    </rPh>
    <phoneticPr fontId="15"/>
  </si>
  <si>
    <t>その他の紙</t>
    <rPh sb="2" eb="3">
      <t>タ</t>
    </rPh>
    <rPh sb="4" eb="5">
      <t>カミ</t>
    </rPh>
    <phoneticPr fontId="15"/>
  </si>
  <si>
    <t>測定記録</t>
    <rPh sb="0" eb="2">
      <t>ソクテイ</t>
    </rPh>
    <rPh sb="2" eb="4">
      <t>キロク</t>
    </rPh>
    <phoneticPr fontId="15"/>
  </si>
  <si>
    <t>騒音規制法</t>
    <rPh sb="2" eb="5">
      <t>キセイホウ</t>
    </rPh>
    <phoneticPr fontId="15"/>
  </si>
  <si>
    <t>振動規制法</t>
    <rPh sb="0" eb="2">
      <t>シンドウ</t>
    </rPh>
    <phoneticPr fontId="15"/>
  </si>
  <si>
    <t>・地域別振動基準の順守</t>
    <rPh sb="1" eb="3">
      <t>チイキ</t>
    </rPh>
    <rPh sb="3" eb="4">
      <t>ベツ</t>
    </rPh>
    <rPh sb="4" eb="6">
      <t>シンドウ</t>
    </rPh>
    <rPh sb="6" eb="8">
      <t>キジュン</t>
    </rPh>
    <phoneticPr fontId="15"/>
  </si>
  <si>
    <t>　総務担当者</t>
    <rPh sb="1" eb="3">
      <t>ソウム</t>
    </rPh>
    <rPh sb="3" eb="6">
      <t>タントウシャ</t>
    </rPh>
    <phoneticPr fontId="15"/>
  </si>
  <si>
    <t>地域性を考慮し、認可を得ている業者から過去の業績等を参考に選定する。</t>
    <rPh sb="0" eb="2">
      <t>チイキ</t>
    </rPh>
    <rPh sb="2" eb="3">
      <t>セイ</t>
    </rPh>
    <rPh sb="4" eb="6">
      <t>コウリョ</t>
    </rPh>
    <rPh sb="8" eb="10">
      <t>ニンカ</t>
    </rPh>
    <rPh sb="11" eb="12">
      <t>エ</t>
    </rPh>
    <rPh sb="15" eb="17">
      <t>ギョウシャ</t>
    </rPh>
    <rPh sb="19" eb="21">
      <t>カコ</t>
    </rPh>
    <rPh sb="22" eb="25">
      <t>ギョウセキトウ</t>
    </rPh>
    <rPh sb="26" eb="28">
      <t>サンコウ</t>
    </rPh>
    <rPh sb="29" eb="31">
      <t>センテイ</t>
    </rPh>
    <phoneticPr fontId="15"/>
  </si>
  <si>
    <t>処理業者とは、収集運搬、中間処理、それぞれ契約する。</t>
    <rPh sb="0" eb="2">
      <t>ショリ</t>
    </rPh>
    <rPh sb="2" eb="4">
      <t>ギョウシャ</t>
    </rPh>
    <rPh sb="7" eb="9">
      <t>シュウシュウ</t>
    </rPh>
    <rPh sb="9" eb="11">
      <t>ウンパン</t>
    </rPh>
    <rPh sb="12" eb="14">
      <t>チュウカン</t>
    </rPh>
    <rPh sb="14" eb="16">
      <t>ショリ</t>
    </rPh>
    <rPh sb="21" eb="23">
      <t>ケイヤク</t>
    </rPh>
    <phoneticPr fontId="15"/>
  </si>
  <si>
    <t>報告書</t>
    <rPh sb="0" eb="3">
      <t>ホウコクショ</t>
    </rPh>
    <phoneticPr fontId="15"/>
  </si>
  <si>
    <t>廃油</t>
    <rPh sb="0" eb="2">
      <t>ハイユ</t>
    </rPh>
    <phoneticPr fontId="15"/>
  </si>
  <si>
    <t>その他</t>
    <rPh sb="2" eb="3">
      <t>タ</t>
    </rPh>
    <phoneticPr fontId="15"/>
  </si>
  <si>
    <t>専門教育</t>
  </si>
  <si>
    <t>合計（年）</t>
  </si>
  <si>
    <t>管理責任者の報告及び改善への提案</t>
    <rPh sb="0" eb="2">
      <t>カンリ</t>
    </rPh>
    <rPh sb="2" eb="4">
      <t>セキニン</t>
    </rPh>
    <rPh sb="4" eb="5">
      <t>シャ</t>
    </rPh>
    <rPh sb="6" eb="8">
      <t>ホウコク</t>
    </rPh>
    <rPh sb="8" eb="9">
      <t>オヨ</t>
    </rPh>
    <rPh sb="10" eb="12">
      <t>カイゼン</t>
    </rPh>
    <rPh sb="14" eb="16">
      <t>テイアン</t>
    </rPh>
    <phoneticPr fontId="15"/>
  </si>
  <si>
    <t>＜改善への提案＞</t>
    <rPh sb="1" eb="3">
      <t>カイゼン</t>
    </rPh>
    <rPh sb="5" eb="7">
      <t>テイアン</t>
    </rPh>
    <phoneticPr fontId="15"/>
  </si>
  <si>
    <t>　　　（累計）</t>
  </si>
  <si>
    <t>→スタート</t>
  </si>
  <si>
    <t>軽油L</t>
  </si>
  <si>
    <t>承認</t>
    <rPh sb="0" eb="2">
      <t>ショウニン</t>
    </rPh>
    <phoneticPr fontId="15"/>
  </si>
  <si>
    <t>作成</t>
    <rPh sb="0" eb="2">
      <t>サクセイ</t>
    </rPh>
    <phoneticPr fontId="15"/>
  </si>
  <si>
    <t>作成日：</t>
    <rPh sb="0" eb="3">
      <t>サクセイビ</t>
    </rPh>
    <phoneticPr fontId="15"/>
  </si>
  <si>
    <t>方針</t>
    <rPh sb="0" eb="2">
      <t>ホウシン</t>
    </rPh>
    <phoneticPr fontId="15"/>
  </si>
  <si>
    <t>目標達成手段</t>
    <rPh sb="0" eb="2">
      <t>モクヒョウ</t>
    </rPh>
    <rPh sb="2" eb="4">
      <t>タッセイ</t>
    </rPh>
    <rPh sb="4" eb="6">
      <t>シュダン</t>
    </rPh>
    <phoneticPr fontId="15"/>
  </si>
  <si>
    <t>責任部門</t>
    <rPh sb="0" eb="2">
      <t>セキニン</t>
    </rPh>
    <rPh sb="2" eb="4">
      <t>ブモン</t>
    </rPh>
    <phoneticPr fontId="15"/>
  </si>
  <si>
    <t>総務課長</t>
    <rPh sb="0" eb="2">
      <t>ソウム</t>
    </rPh>
    <rPh sb="2" eb="4">
      <t>カチョウ</t>
    </rPh>
    <phoneticPr fontId="15"/>
  </si>
  <si>
    <t>遵守評価の時期：代表者による見直しの前</t>
    <rPh sb="0" eb="2">
      <t>ジュンシュ</t>
    </rPh>
    <rPh sb="2" eb="4">
      <t>ヒョウカ</t>
    </rPh>
    <rPh sb="5" eb="7">
      <t>ジキ</t>
    </rPh>
    <rPh sb="8" eb="11">
      <t>ダイヒョウシャ</t>
    </rPh>
    <rPh sb="14" eb="16">
      <t>ミナオ</t>
    </rPh>
    <rPh sb="18" eb="19">
      <t>マエ</t>
    </rPh>
    <phoneticPr fontId="15"/>
  </si>
  <si>
    <t>承認</t>
  </si>
  <si>
    <t>種類</t>
  </si>
  <si>
    <t>対 象 者</t>
  </si>
  <si>
    <t>目  的</t>
  </si>
  <si>
    <t>内  容</t>
  </si>
  <si>
    <t>頻度</t>
  </si>
  <si>
    <t>責任者</t>
  </si>
  <si>
    <t>スケジュール</t>
  </si>
  <si>
    <t>備　考(参考資料等)</t>
  </si>
  <si>
    <t>一般教育</t>
  </si>
  <si>
    <t>環境経営の戦略的重要性の自覚を高める</t>
  </si>
  <si>
    <t>EA21の内容、環境問題の現状、環境経営の必要性</t>
  </si>
  <si>
    <t>１回／年以上</t>
  </si>
  <si>
    <t>一般的な環境に対 する自覚を高める</t>
  </si>
  <si>
    <t>同上</t>
  </si>
  <si>
    <t>各自の役割分担と責任・権限</t>
  </si>
  <si>
    <t>部門長</t>
  </si>
  <si>
    <t>全体研修を受けなかった者への研修</t>
  </si>
  <si>
    <t>作業終了時</t>
    <rPh sb="0" eb="2">
      <t>サギョウ</t>
    </rPh>
    <rPh sb="2" eb="5">
      <t>シュウリョウジ</t>
    </rPh>
    <phoneticPr fontId="15"/>
  </si>
  <si>
    <t>検査</t>
    <rPh sb="0" eb="2">
      <t>ケンサ</t>
    </rPh>
    <phoneticPr fontId="15"/>
  </si>
  <si>
    <t>毒物及び劇物取締法</t>
    <rPh sb="0" eb="2">
      <t>ドクブツ</t>
    </rPh>
    <rPh sb="2" eb="3">
      <t>オヨ</t>
    </rPh>
    <rPh sb="4" eb="6">
      <t>ゲキブツ</t>
    </rPh>
    <rPh sb="6" eb="9">
      <t>トリシマリホウ</t>
    </rPh>
    <phoneticPr fontId="15"/>
  </si>
  <si>
    <t>緊急時の対応手順書に基づく訓練で手順の適切性・有効性を確認する</t>
  </si>
  <si>
    <t>緊急時の対応手順書</t>
  </si>
  <si>
    <t>保管：環境事務局　　　計画：○　　実績：●</t>
  </si>
  <si>
    <t>消防法（危険物）</t>
    <rPh sb="0" eb="3">
      <t>ショウボウホウ</t>
    </rPh>
    <rPh sb="4" eb="7">
      <t>キケンブツ</t>
    </rPh>
    <phoneticPr fontId="15"/>
  </si>
  <si>
    <t>更新日：</t>
    <rPh sb="0" eb="3">
      <t>コウシンビ</t>
    </rPh>
    <phoneticPr fontId="15"/>
  </si>
  <si>
    <t>　　　　　　　　　　　　　　　　　　　　　　　　　　</t>
  </si>
  <si>
    <t>是正処置の決定（内容）</t>
  </si>
  <si>
    <t>月／日</t>
  </si>
  <si>
    <t>発生日時：</t>
    <rPh sb="0" eb="2">
      <t>ハッセイ</t>
    </rPh>
    <rPh sb="2" eb="4">
      <t>ニチジ</t>
    </rPh>
    <phoneticPr fontId="15"/>
  </si>
  <si>
    <t>発生部門：</t>
    <rPh sb="2" eb="4">
      <t>ブモン</t>
    </rPh>
    <phoneticPr fontId="15"/>
  </si>
  <si>
    <t>（内容）</t>
    <rPh sb="1" eb="3">
      <t>ナイヨウ</t>
    </rPh>
    <phoneticPr fontId="15"/>
  </si>
  <si>
    <t>（原因）</t>
    <rPh sb="1" eb="3">
      <t>ゲンイン</t>
    </rPh>
    <phoneticPr fontId="15"/>
  </si>
  <si>
    <t>（確認した文書や記録）</t>
    <rPh sb="1" eb="3">
      <t>カクニン</t>
    </rPh>
    <rPh sb="5" eb="7">
      <t>ブンショ</t>
    </rPh>
    <rPh sb="8" eb="10">
      <t>キロク</t>
    </rPh>
    <phoneticPr fontId="15"/>
  </si>
  <si>
    <t>（確認した活動）</t>
    <rPh sb="1" eb="3">
      <t>カクニン</t>
    </rPh>
    <rPh sb="5" eb="7">
      <t>カツドウ</t>
    </rPh>
    <phoneticPr fontId="15"/>
  </si>
  <si>
    <t>保管量</t>
    <rPh sb="0" eb="3">
      <t>ホカンリョウ</t>
    </rPh>
    <phoneticPr fontId="15"/>
  </si>
  <si>
    <t>法規制等業務担当者</t>
  </si>
  <si>
    <t>法規制等に関する責任感を高める</t>
  </si>
  <si>
    <t>法規制等順守の手順の徹底を図る</t>
  </si>
  <si>
    <t>当社に関連する法律，条令規制集</t>
  </si>
  <si>
    <t>緊急事態への対応者</t>
  </si>
  <si>
    <t>緊急事態発生時に適切に対応する</t>
  </si>
  <si>
    <t>□認証・登録の対象組織・活動</t>
    <rPh sb="1" eb="3">
      <t>ニンショウ</t>
    </rPh>
    <rPh sb="4" eb="6">
      <t>トウロク</t>
    </rPh>
    <rPh sb="7" eb="9">
      <t>タイショウ</t>
    </rPh>
    <rPh sb="9" eb="11">
      <t>ソシキ</t>
    </rPh>
    <rPh sb="12" eb="14">
      <t>カツドウ</t>
    </rPh>
    <phoneticPr fontId="15"/>
  </si>
  <si>
    <t>名称及び代表者名</t>
    <rPh sb="0" eb="2">
      <t>メイショウ</t>
    </rPh>
    <phoneticPr fontId="15"/>
  </si>
  <si>
    <t>基準年ガソリン L</t>
    <rPh sb="0" eb="2">
      <t>キジュン</t>
    </rPh>
    <rPh sb="2" eb="3">
      <t>ネン</t>
    </rPh>
    <phoneticPr fontId="15"/>
  </si>
  <si>
    <t>基準年 kg-CO2</t>
    <rPh sb="0" eb="2">
      <t>キジュン</t>
    </rPh>
    <rPh sb="2" eb="3">
      <t>ネン</t>
    </rPh>
    <phoneticPr fontId="15"/>
  </si>
  <si>
    <t>（月別）Kg-CO2</t>
    <rPh sb="1" eb="3">
      <t>ツキベツ</t>
    </rPh>
    <phoneticPr fontId="15"/>
  </si>
  <si>
    <t>（累計）Kg-CO2</t>
    <rPh sb="1" eb="3">
      <t>ルイケイ</t>
    </rPh>
    <phoneticPr fontId="15"/>
  </si>
  <si>
    <t>届出
報告</t>
    <rPh sb="0" eb="1">
      <t>トドケ</t>
    </rPh>
    <rPh sb="1" eb="2">
      <t>デ</t>
    </rPh>
    <rPh sb="3" eb="5">
      <t>ホウコク</t>
    </rPh>
    <phoneticPr fontId="15"/>
  </si>
  <si>
    <t>判定</t>
    <rPh sb="0" eb="2">
      <t>ハンテイ</t>
    </rPh>
    <phoneticPr fontId="15"/>
  </si>
  <si>
    <t>証拠</t>
    <rPh sb="0" eb="2">
      <t>ショウコ</t>
    </rPh>
    <phoneticPr fontId="15"/>
  </si>
  <si>
    <t>活動規模</t>
  </si>
  <si>
    <t>百万円</t>
  </si>
  <si>
    <t>人</t>
  </si>
  <si>
    <t>下水道</t>
  </si>
  <si>
    <t>□上記のとおり是正処置は有効であり、再発防止が確認された。</t>
    <rPh sb="1" eb="3">
      <t>ジョウキ</t>
    </rPh>
    <rPh sb="7" eb="9">
      <t>ゼセイ</t>
    </rPh>
    <rPh sb="9" eb="11">
      <t>ショチ</t>
    </rPh>
    <rPh sb="12" eb="14">
      <t>ユウコウ</t>
    </rPh>
    <rPh sb="18" eb="20">
      <t>サイハツ</t>
    </rPh>
    <rPh sb="20" eb="22">
      <t>ボウシ</t>
    </rPh>
    <rPh sb="23" eb="25">
      <t>カクニン</t>
    </rPh>
    <phoneticPr fontId="15"/>
  </si>
  <si>
    <t>総合結果</t>
    <rPh sb="0" eb="2">
      <t>ソウゴウ</t>
    </rPh>
    <rPh sb="2" eb="4">
      <t>ケッカ</t>
    </rPh>
    <phoneticPr fontId="15"/>
  </si>
  <si>
    <t>排水処理施設</t>
    <rPh sb="0" eb="2">
      <t>ハイスイ</t>
    </rPh>
    <rPh sb="2" eb="4">
      <t>ショリ</t>
    </rPh>
    <rPh sb="4" eb="6">
      <t>シセツ</t>
    </rPh>
    <phoneticPr fontId="15"/>
  </si>
  <si>
    <t>・除害施設の設置</t>
    <rPh sb="1" eb="2">
      <t>ジョ</t>
    </rPh>
    <rPh sb="2" eb="3">
      <t>ガイ</t>
    </rPh>
    <rPh sb="3" eb="5">
      <t>シセツ</t>
    </rPh>
    <rPh sb="6" eb="8">
      <t>セッチ</t>
    </rPh>
    <phoneticPr fontId="15"/>
  </si>
  <si>
    <t>・特定施設がある場合の水質測定</t>
    <rPh sb="1" eb="3">
      <t>トクテイ</t>
    </rPh>
    <rPh sb="3" eb="5">
      <t>シセツ</t>
    </rPh>
    <rPh sb="8" eb="10">
      <t>バアイ</t>
    </rPh>
    <rPh sb="11" eb="13">
      <t>スイシツ</t>
    </rPh>
    <rPh sb="13" eb="15">
      <t>ソクテイ</t>
    </rPh>
    <phoneticPr fontId="15"/>
  </si>
  <si>
    <t>届出書
測定記録</t>
    <rPh sb="0" eb="3">
      <t>トドケデショ</t>
    </rPh>
    <rPh sb="4" eb="6">
      <t>ソクテイ</t>
    </rPh>
    <rPh sb="6" eb="8">
      <t>キロク</t>
    </rPh>
    <phoneticPr fontId="15"/>
  </si>
  <si>
    <t>・6月末まで</t>
    <rPh sb="2" eb="3">
      <t>ツキ</t>
    </rPh>
    <rPh sb="3" eb="4">
      <t>スエ</t>
    </rPh>
    <phoneticPr fontId="15"/>
  </si>
  <si>
    <t>化学物質排出把握管理促進法（PRTR法）</t>
    <rPh sb="18" eb="19">
      <t>ホウ</t>
    </rPh>
    <phoneticPr fontId="15"/>
  </si>
  <si>
    <t>車検証
適合車マーク</t>
    <rPh sb="0" eb="3">
      <t>シャケンショウ</t>
    </rPh>
    <phoneticPr fontId="15"/>
  </si>
  <si>
    <t>該当する要求事項
（対応すべき事項）</t>
    <rPh sb="10" eb="12">
      <t>タイオウ</t>
    </rPh>
    <rPh sb="15" eb="17">
      <t>ジコウ</t>
    </rPh>
    <phoneticPr fontId="15"/>
  </si>
  <si>
    <t>伝達：</t>
    <rPh sb="0" eb="2">
      <t>デンタツ</t>
    </rPh>
    <phoneticPr fontId="15"/>
  </si>
  <si>
    <t>関連部署</t>
    <rPh sb="0" eb="2">
      <t>カンレン</t>
    </rPh>
    <rPh sb="2" eb="4">
      <t>ブショ</t>
    </rPh>
    <phoneticPr fontId="15"/>
  </si>
  <si>
    <t>Ａ社グリーン調達基準</t>
    <rPh sb="1" eb="2">
      <t>シャ</t>
    </rPh>
    <rPh sb="6" eb="8">
      <t>チョウタツ</t>
    </rPh>
    <rPh sb="8" eb="10">
      <t>キジュン</t>
    </rPh>
    <phoneticPr fontId="15"/>
  </si>
  <si>
    <t>(2)消防署に社名、住所、火災の状況を連絡する。</t>
    <rPh sb="3" eb="6">
      <t>ショウボウショ</t>
    </rPh>
    <rPh sb="7" eb="9">
      <t>シャメイ</t>
    </rPh>
    <rPh sb="10" eb="12">
      <t>ジュウショ</t>
    </rPh>
    <rPh sb="13" eb="15">
      <t>カサイ</t>
    </rPh>
    <rPh sb="16" eb="18">
      <t>ジョウキョウ</t>
    </rPh>
    <rPh sb="19" eb="21">
      <t>レンラク</t>
    </rPh>
    <phoneticPr fontId="15"/>
  </si>
  <si>
    <t>（消火活動）</t>
    <rPh sb="1" eb="3">
      <t>ショウカ</t>
    </rPh>
    <rPh sb="3" eb="5">
      <t>カツドウ</t>
    </rPh>
    <phoneticPr fontId="15"/>
  </si>
  <si>
    <t>非常口を妨害するものが置いていないかも確認する</t>
    <rPh sb="0" eb="2">
      <t>ヒジョウ</t>
    </rPh>
    <rPh sb="2" eb="3">
      <t>グチ</t>
    </rPh>
    <rPh sb="4" eb="6">
      <t>ボウガイ</t>
    </rPh>
    <rPh sb="11" eb="12">
      <t>オ</t>
    </rPh>
    <rPh sb="19" eb="21">
      <t>カクニン</t>
    </rPh>
    <phoneticPr fontId="15"/>
  </si>
  <si>
    <t>ｴｺﾄﾞﾗｲﾌﾞ定着するも１台増加で目標未達成</t>
    <rPh sb="8" eb="10">
      <t>テイチャク</t>
    </rPh>
    <rPh sb="14" eb="15">
      <t>ダイ</t>
    </rPh>
    <rPh sb="15" eb="17">
      <t>ゾウカ</t>
    </rPh>
    <rPh sb="18" eb="20">
      <t>ミタツ</t>
    </rPh>
    <rPh sb="20" eb="23">
      <t>ミタッセイ</t>
    </rPh>
    <phoneticPr fontId="15"/>
  </si>
  <si>
    <t>大幅に達成、目標上方修正したい</t>
    <rPh sb="0" eb="2">
      <t>オオハバ</t>
    </rPh>
    <rPh sb="3" eb="5">
      <t>タッセイ</t>
    </rPh>
    <rPh sb="6" eb="8">
      <t>モクヒョウ</t>
    </rPh>
    <rPh sb="8" eb="10">
      <t>ジョウホウ</t>
    </rPh>
    <rPh sb="10" eb="12">
      <t>シュウセイ</t>
    </rPh>
    <phoneticPr fontId="15"/>
  </si>
  <si>
    <t>（どのように）</t>
  </si>
  <si>
    <t>産業廃棄物管理手順書</t>
    <rPh sb="0" eb="2">
      <t>サンギョウ</t>
    </rPh>
    <rPh sb="2" eb="5">
      <t>ハイキブツ</t>
    </rPh>
    <rPh sb="5" eb="7">
      <t>カンリ</t>
    </rPh>
    <rPh sb="7" eb="10">
      <t>テジュンショ</t>
    </rPh>
    <phoneticPr fontId="15"/>
  </si>
  <si>
    <t>産業廃棄物について適切に保管・管理し、適切に処理することにより公害を防止し、生活環境の保全と、公衆衛生の向上を目指す。</t>
    <rPh sb="0" eb="2">
      <t>サンギョウ</t>
    </rPh>
    <rPh sb="2" eb="5">
      <t>ハイキブツ</t>
    </rPh>
    <rPh sb="9" eb="11">
      <t>テキセツ</t>
    </rPh>
    <rPh sb="12" eb="14">
      <t>ホカン</t>
    </rPh>
    <rPh sb="15" eb="17">
      <t>カンリ</t>
    </rPh>
    <rPh sb="19" eb="21">
      <t>テキセツ</t>
    </rPh>
    <rPh sb="22" eb="24">
      <t>ショリ</t>
    </rPh>
    <rPh sb="31" eb="33">
      <t>コウガイ</t>
    </rPh>
    <rPh sb="34" eb="36">
      <t>ボウシ</t>
    </rPh>
    <rPh sb="38" eb="40">
      <t>セイカツ</t>
    </rPh>
    <rPh sb="40" eb="42">
      <t>カンキョウ</t>
    </rPh>
    <rPh sb="43" eb="45">
      <t>ホゼン</t>
    </rPh>
    <rPh sb="47" eb="49">
      <t>コウシュウ</t>
    </rPh>
    <rPh sb="49" eb="51">
      <t>エイセイ</t>
    </rPh>
    <rPh sb="52" eb="54">
      <t>コウジョウ</t>
    </rPh>
    <rPh sb="55" eb="57">
      <t>メザ</t>
    </rPh>
    <phoneticPr fontId="15"/>
  </si>
  <si>
    <t>(誰が）</t>
    <rPh sb="1" eb="2">
      <t>ダレ</t>
    </rPh>
    <phoneticPr fontId="15"/>
  </si>
  <si>
    <t>(どこで） （何を）</t>
    <rPh sb="7" eb="8">
      <t>ナニ</t>
    </rPh>
    <phoneticPr fontId="15"/>
  </si>
  <si>
    <t>　工場　　　産業廃棄物</t>
    <rPh sb="1" eb="3">
      <t>コウジョウ</t>
    </rPh>
    <rPh sb="6" eb="8">
      <t>サンギョウ</t>
    </rPh>
    <rPh sb="8" eb="11">
      <t>ハイキブツ</t>
    </rPh>
    <phoneticPr fontId="15"/>
  </si>
  <si>
    <t>産業廃棄物を管理し、処理業者に委託する。</t>
    <rPh sb="0" eb="2">
      <t>サンギョウ</t>
    </rPh>
    <rPh sb="2" eb="5">
      <t>ハイキブツ</t>
    </rPh>
    <rPh sb="6" eb="8">
      <t>カンリ</t>
    </rPh>
    <rPh sb="10" eb="12">
      <t>ショリ</t>
    </rPh>
    <rPh sb="12" eb="14">
      <t>ギョウシャ</t>
    </rPh>
    <rPh sb="15" eb="17">
      <t>イタク</t>
    </rPh>
    <phoneticPr fontId="15"/>
  </si>
  <si>
    <t>（処理業者の選定）</t>
    <rPh sb="1" eb="3">
      <t>ショリ</t>
    </rPh>
    <rPh sb="3" eb="5">
      <t>ギョウシャ</t>
    </rPh>
    <rPh sb="6" eb="8">
      <t>センテイ</t>
    </rPh>
    <phoneticPr fontId="15"/>
  </si>
  <si>
    <t>マニフェストE票で最終処分を確認する</t>
    <rPh sb="7" eb="8">
      <t>ヒョウ</t>
    </rPh>
    <rPh sb="9" eb="11">
      <t>サイシュウ</t>
    </rPh>
    <rPh sb="11" eb="13">
      <t>ショブン</t>
    </rPh>
    <rPh sb="14" eb="16">
      <t>カクニン</t>
    </rPh>
    <phoneticPr fontId="15"/>
  </si>
  <si>
    <r>
      <t>ｍ</t>
    </r>
    <r>
      <rPr>
        <vertAlign val="superscript"/>
        <sz val="10"/>
        <rFont val="ＭＳ Ｐ明朝"/>
        <family val="1"/>
        <charset val="128"/>
      </rPr>
      <t>3</t>
    </r>
  </si>
  <si>
    <t>工業用水</t>
  </si>
  <si>
    <t>地下水</t>
  </si>
  <si>
    <t>(確認・評価と問題点の是正)</t>
    <rPh sb="1" eb="3">
      <t>カクニン</t>
    </rPh>
    <rPh sb="4" eb="6">
      <t>ヒョウカ</t>
    </rPh>
    <rPh sb="7" eb="10">
      <t>モンダイテン</t>
    </rPh>
    <rPh sb="11" eb="13">
      <t>ゼセイ</t>
    </rPh>
    <phoneticPr fontId="15"/>
  </si>
  <si>
    <t>コミュニケーション記録</t>
    <rPh sb="9" eb="11">
      <t>キロク</t>
    </rPh>
    <phoneticPr fontId="15"/>
  </si>
  <si>
    <t>知事</t>
    <rPh sb="0" eb="2">
      <t>チジ</t>
    </rPh>
    <phoneticPr fontId="15"/>
  </si>
  <si>
    <t>段ボール</t>
    <rPh sb="0" eb="1">
      <t>ダン</t>
    </rPh>
    <phoneticPr fontId="15"/>
  </si>
  <si>
    <t>目的</t>
  </si>
  <si>
    <t>NO</t>
  </si>
  <si>
    <t>作業手順</t>
  </si>
  <si>
    <t>ポイント</t>
  </si>
  <si>
    <t>＜改訂記録＞</t>
  </si>
  <si>
    <t>版</t>
  </si>
  <si>
    <t>改訂日</t>
  </si>
  <si>
    <t>改訂内容・改訂理由</t>
  </si>
  <si>
    <t>手順書</t>
  </si>
  <si>
    <t>②問題点の是正処置及び予防処置の状況</t>
    <rPh sb="1" eb="4">
      <t>モンダイテン</t>
    </rPh>
    <rPh sb="5" eb="7">
      <t>ゼセイ</t>
    </rPh>
    <rPh sb="7" eb="9">
      <t>ショチ</t>
    </rPh>
    <rPh sb="9" eb="10">
      <t>オヨ</t>
    </rPh>
    <rPh sb="11" eb="13">
      <t>ヨボウ</t>
    </rPh>
    <rPh sb="13" eb="15">
      <t>ショチ</t>
    </rPh>
    <rPh sb="16" eb="18">
      <t>ジョウキョウ</t>
    </rPh>
    <phoneticPr fontId="15"/>
  </si>
  <si>
    <t>環境関連法規制等の遵守状況の評価の結果、環境関連法規制等は遵守されていました。</t>
    <rPh sb="9" eb="11">
      <t>ジュンシュ</t>
    </rPh>
    <rPh sb="22" eb="24">
      <t>カンレン</t>
    </rPh>
    <rPh sb="29" eb="31">
      <t>ジュンシュ</t>
    </rPh>
    <phoneticPr fontId="15"/>
  </si>
  <si>
    <t>廃棄物排出量</t>
    <rPh sb="0" eb="3">
      <t>ハイキブツ</t>
    </rPh>
    <rPh sb="3" eb="5">
      <t>ハイシュツ</t>
    </rPh>
    <rPh sb="5" eb="6">
      <t>リョウ</t>
    </rPh>
    <phoneticPr fontId="15"/>
  </si>
  <si>
    <t>一般教育</t>
    <rPh sb="0" eb="2">
      <t>イッパン</t>
    </rPh>
    <rPh sb="2" eb="4">
      <t>キョウイク</t>
    </rPh>
    <phoneticPr fontId="15"/>
  </si>
  <si>
    <t>幹部教育</t>
    <rPh sb="0" eb="2">
      <t>カンブ</t>
    </rPh>
    <rPh sb="2" eb="4">
      <t>キョウイク</t>
    </rPh>
    <phoneticPr fontId="15"/>
  </si>
  <si>
    <t>特別教育</t>
    <rPh sb="0" eb="2">
      <t>トクベツ</t>
    </rPh>
    <rPh sb="2" eb="4">
      <t>キョウイク</t>
    </rPh>
    <phoneticPr fontId="15"/>
  </si>
  <si>
    <t>●危険物講習会</t>
    <rPh sb="1" eb="4">
      <t>キケンブツ</t>
    </rPh>
    <rPh sb="4" eb="7">
      <t>コウシュウカイ</t>
    </rPh>
    <phoneticPr fontId="15"/>
  </si>
  <si>
    <t>環境関連法規等の遵守評価</t>
    <rPh sb="0" eb="2">
      <t>カンキョウ</t>
    </rPh>
    <rPh sb="2" eb="4">
      <t>カンレン</t>
    </rPh>
    <rPh sb="4" eb="7">
      <t>ホウキトウ</t>
    </rPh>
    <rPh sb="8" eb="10">
      <t>ジュンシュ</t>
    </rPh>
    <rPh sb="10" eb="12">
      <t>ヒョウカ</t>
    </rPh>
    <phoneticPr fontId="15"/>
  </si>
  <si>
    <t>使用する二酸化炭素排出係数；</t>
    <rPh sb="0" eb="2">
      <t>シヨウ</t>
    </rPh>
    <rPh sb="4" eb="7">
      <t>ニサンカ</t>
    </rPh>
    <rPh sb="7" eb="9">
      <t>タンソ</t>
    </rPh>
    <rPh sb="9" eb="11">
      <t>ハイシュツ</t>
    </rPh>
    <rPh sb="11" eb="13">
      <t>ケイスウ</t>
    </rPh>
    <phoneticPr fontId="15"/>
  </si>
  <si>
    <t>法規制資格の取得</t>
    <rPh sb="0" eb="1">
      <t>ホウ</t>
    </rPh>
    <rPh sb="1" eb="3">
      <t>キセイ</t>
    </rPh>
    <rPh sb="3" eb="5">
      <t>シカク</t>
    </rPh>
    <rPh sb="6" eb="8">
      <t>シュトク</t>
    </rPh>
    <phoneticPr fontId="15"/>
  </si>
  <si>
    <t>危険物取扱者</t>
    <rPh sb="0" eb="3">
      <t>キケンブツ</t>
    </rPh>
    <rPh sb="3" eb="5">
      <t>トリアツカイ</t>
    </rPh>
    <rPh sb="5" eb="6">
      <t>シャ</t>
    </rPh>
    <phoneticPr fontId="15"/>
  </si>
  <si>
    <t>適宜</t>
    <rPh sb="0" eb="2">
      <t>テキギ</t>
    </rPh>
    <phoneticPr fontId="15"/>
  </si>
  <si>
    <t>危険物の保管に必要な資格の取得</t>
    <rPh sb="0" eb="3">
      <t>キケンブツ</t>
    </rPh>
    <rPh sb="4" eb="6">
      <t>ホカン</t>
    </rPh>
    <rPh sb="7" eb="9">
      <t>ヒツヨウ</t>
    </rPh>
    <rPh sb="10" eb="12">
      <t>シカク</t>
    </rPh>
    <rPh sb="13" eb="15">
      <t>シュトク</t>
    </rPh>
    <phoneticPr fontId="15"/>
  </si>
  <si>
    <t>作成者：</t>
    <rPh sb="0" eb="3">
      <t>サクセイシャ</t>
    </rPh>
    <phoneticPr fontId="15"/>
  </si>
  <si>
    <t>社長</t>
    <rPh sb="0" eb="2">
      <t>シャチョウ</t>
    </rPh>
    <phoneticPr fontId="15"/>
  </si>
  <si>
    <t>環境管理
責任者</t>
    <rPh sb="0" eb="2">
      <t>カンキョウ</t>
    </rPh>
    <rPh sb="2" eb="4">
      <t>カンリ</t>
    </rPh>
    <rPh sb="5" eb="7">
      <t>セキニン</t>
    </rPh>
    <rPh sb="7" eb="8">
      <t>シャ</t>
    </rPh>
    <phoneticPr fontId="15"/>
  </si>
  <si>
    <t>一般廃棄物</t>
    <rPh sb="0" eb="2">
      <t>イッパン</t>
    </rPh>
    <rPh sb="2" eb="5">
      <t>ハイキブツ</t>
    </rPh>
    <phoneticPr fontId="15"/>
  </si>
  <si>
    <t>産業廃棄物</t>
    <rPh sb="0" eb="2">
      <t>サンギョウ</t>
    </rPh>
    <rPh sb="2" eb="5">
      <t>ハイキブツ</t>
    </rPh>
    <phoneticPr fontId="15"/>
  </si>
  <si>
    <t>水使用量</t>
    <rPh sb="0" eb="1">
      <t>ミズ</t>
    </rPh>
    <rPh sb="1" eb="4">
      <t>シヨウリョウ</t>
    </rPh>
    <phoneticPr fontId="15"/>
  </si>
  <si>
    <t>化学物質使用量</t>
    <rPh sb="0" eb="2">
      <t>カガク</t>
    </rPh>
    <rPh sb="2" eb="4">
      <t>ブッシツ</t>
    </rPh>
    <rPh sb="4" eb="7">
      <t>シヨウリョウ</t>
    </rPh>
    <phoneticPr fontId="15"/>
  </si>
  <si>
    <t>二酸化炭素排出量</t>
    <rPh sb="0" eb="3">
      <t>ニサンカ</t>
    </rPh>
    <rPh sb="3" eb="5">
      <t>タンソ</t>
    </rPh>
    <rPh sb="5" eb="7">
      <t>ハイシュツ</t>
    </rPh>
    <rPh sb="7" eb="8">
      <t>リョウ</t>
    </rPh>
    <phoneticPr fontId="15"/>
  </si>
  <si>
    <t>実績</t>
  </si>
  <si>
    <t>割合（％）</t>
  </si>
  <si>
    <t>把握期間(事業年度）：</t>
    <rPh sb="0" eb="2">
      <t>ハアク</t>
    </rPh>
    <rPh sb="2" eb="4">
      <t>キカン</t>
    </rPh>
    <rPh sb="5" eb="7">
      <t>ジギョウ</t>
    </rPh>
    <rPh sb="7" eb="9">
      <t>ネンド</t>
    </rPh>
    <phoneticPr fontId="15"/>
  </si>
  <si>
    <t>～</t>
    <phoneticPr fontId="15"/>
  </si>
  <si>
    <t>作成日：</t>
    <rPh sb="0" eb="2">
      <t>サクセイ</t>
    </rPh>
    <rPh sb="2" eb="3">
      <t>ビ</t>
    </rPh>
    <phoneticPr fontId="15"/>
  </si>
  <si>
    <t>実施者名：</t>
    <rPh sb="0" eb="2">
      <t>ジッシ</t>
    </rPh>
    <rPh sb="2" eb="3">
      <t>シャ</t>
    </rPh>
    <rPh sb="3" eb="4">
      <t>メイ</t>
    </rPh>
    <phoneticPr fontId="15"/>
  </si>
  <si>
    <t>確認</t>
  </si>
  <si>
    <t>作成</t>
  </si>
  <si>
    <t>実施責任者</t>
  </si>
  <si>
    <t>※自分の役割と責任を自覚したことの確認として、署名する。</t>
  </si>
  <si>
    <t>保管：実施部門（部署）</t>
  </si>
  <si>
    <t>教育・訓練の実施</t>
  </si>
  <si>
    <t>実施及び運用</t>
  </si>
  <si>
    <t>[その他]</t>
    <rPh sb="3" eb="4">
      <t>タ</t>
    </rPh>
    <phoneticPr fontId="15"/>
  </si>
  <si>
    <r>
      <t>[総括]</t>
    </r>
    <r>
      <rPr>
        <sz val="10"/>
        <rFont val="ＭＳ Ｐゴシック"/>
        <family val="3"/>
        <charset val="128"/>
      </rPr>
      <t>（環境活動レポートの代表者による全体の評価と見直しの欄に記載）</t>
    </r>
    <rPh sb="1" eb="3">
      <t>ソウカツ</t>
    </rPh>
    <rPh sb="5" eb="7">
      <t>カンキョウ</t>
    </rPh>
    <rPh sb="7" eb="9">
      <t>カツドウ</t>
    </rPh>
    <rPh sb="14" eb="17">
      <t>ダイヒョウシャ</t>
    </rPh>
    <rPh sb="20" eb="22">
      <t>ゼンタイ</t>
    </rPh>
    <rPh sb="23" eb="25">
      <t>ヒョウカ</t>
    </rPh>
    <rPh sb="26" eb="28">
      <t>ミナオ</t>
    </rPh>
    <rPh sb="30" eb="31">
      <t>ラン</t>
    </rPh>
    <rPh sb="32" eb="34">
      <t>キサイ</t>
    </rPh>
    <phoneticPr fontId="15"/>
  </si>
  <si>
    <t>火災対応手順書</t>
    <rPh sb="0" eb="2">
      <t>カサイ</t>
    </rPh>
    <rPh sb="2" eb="4">
      <t>タイオウ</t>
    </rPh>
    <rPh sb="4" eb="7">
      <t>テジュンショ</t>
    </rPh>
    <phoneticPr fontId="15"/>
  </si>
  <si>
    <t>グリーン購入</t>
    <rPh sb="4" eb="6">
      <t>コウニュウ</t>
    </rPh>
    <phoneticPr fontId="15"/>
  </si>
  <si>
    <t>○対象品目調査</t>
    <rPh sb="1" eb="3">
      <t>タイショウ</t>
    </rPh>
    <rPh sb="3" eb="5">
      <t>ヒンモク</t>
    </rPh>
    <rPh sb="5" eb="7">
      <t>チョウサ</t>
    </rPh>
    <phoneticPr fontId="15"/>
  </si>
  <si>
    <t>・自社による運搬時の表示、書類携行</t>
    <rPh sb="1" eb="3">
      <t>ジシャ</t>
    </rPh>
    <rPh sb="6" eb="8">
      <t>ウンパン</t>
    </rPh>
    <rPh sb="8" eb="9">
      <t>ジ</t>
    </rPh>
    <rPh sb="10" eb="12">
      <t>ヒョウジ</t>
    </rPh>
    <rPh sb="13" eb="15">
      <t>ショルイ</t>
    </rPh>
    <rPh sb="15" eb="17">
      <t>ケイコウ</t>
    </rPh>
    <phoneticPr fontId="15"/>
  </si>
  <si>
    <t>・産業廃棄物管理票交付等状況報告書の提出</t>
    <rPh sb="1" eb="3">
      <t>サンギョウ</t>
    </rPh>
    <rPh sb="3" eb="6">
      <t>ハイキブツ</t>
    </rPh>
    <rPh sb="6" eb="8">
      <t>カンリ</t>
    </rPh>
    <rPh sb="8" eb="9">
      <t>ヒョウ</t>
    </rPh>
    <rPh sb="9" eb="11">
      <t>コウフ</t>
    </rPh>
    <rPh sb="11" eb="12">
      <t>ナド</t>
    </rPh>
    <rPh sb="12" eb="14">
      <t>ジョウキョウ</t>
    </rPh>
    <rPh sb="14" eb="17">
      <t>ホウコクショ</t>
    </rPh>
    <rPh sb="18" eb="20">
      <t>テイシュツ</t>
    </rPh>
    <phoneticPr fontId="15"/>
  </si>
  <si>
    <t>新設（有　無）</t>
    <rPh sb="3" eb="4">
      <t>ア</t>
    </rPh>
    <rPh sb="5" eb="6">
      <t>ナ</t>
    </rPh>
    <phoneticPr fontId="15"/>
  </si>
  <si>
    <t>・契約書/許可証につき1回/年</t>
  </si>
  <si>
    <t>目標値
達成状況</t>
    <rPh sb="0" eb="3">
      <t>モクヒョウチ</t>
    </rPh>
    <phoneticPr fontId="15"/>
  </si>
  <si>
    <t>活動計画
実施状況</t>
    <rPh sb="0" eb="2">
      <t>カツドウ</t>
    </rPh>
    <rPh sb="2" eb="4">
      <t>ケイカク</t>
    </rPh>
    <phoneticPr fontId="15"/>
  </si>
  <si>
    <r>
      <t xml:space="preserve">コメント
</t>
    </r>
    <r>
      <rPr>
        <sz val="8"/>
        <rFont val="ＭＳ Ｐゴシック"/>
        <family val="3"/>
        <charset val="128"/>
      </rPr>
      <t>（目標値に対するコメント・活動計画に対するコメント）</t>
    </r>
    <rPh sb="6" eb="9">
      <t>モクヒョウチ</t>
    </rPh>
    <rPh sb="10" eb="11">
      <t>タイ</t>
    </rPh>
    <rPh sb="18" eb="20">
      <t>カツドウ</t>
    </rPh>
    <rPh sb="20" eb="22">
      <t>ケイカク</t>
    </rPh>
    <rPh sb="23" eb="24">
      <t>タイ</t>
    </rPh>
    <phoneticPr fontId="15"/>
  </si>
  <si>
    <t>年間活動計画</t>
    <rPh sb="0" eb="2">
      <t>ネンカン</t>
    </rPh>
    <rPh sb="2" eb="4">
      <t>カツドウ</t>
    </rPh>
    <rPh sb="4" eb="6">
      <t>ケイカク</t>
    </rPh>
    <phoneticPr fontId="15"/>
  </si>
  <si>
    <t>環境教育</t>
    <rPh sb="0" eb="2">
      <t>カンキョウ</t>
    </rPh>
    <rPh sb="2" eb="4">
      <t>キョウイク</t>
    </rPh>
    <phoneticPr fontId="15"/>
  </si>
  <si>
    <t>特別管理</t>
    <rPh sb="0" eb="2">
      <t>トクベツ</t>
    </rPh>
    <rPh sb="2" eb="4">
      <t>カンリ</t>
    </rPh>
    <phoneticPr fontId="15"/>
  </si>
  <si>
    <t>二酸化炭素排出量削減</t>
    <rPh sb="0" eb="3">
      <t>ニサンカ</t>
    </rPh>
    <rPh sb="3" eb="5">
      <t>タンソ</t>
    </rPh>
    <rPh sb="5" eb="7">
      <t>ハイシュツ</t>
    </rPh>
    <rPh sb="7" eb="8">
      <t>リョウ</t>
    </rPh>
    <rPh sb="8" eb="10">
      <t>サクゲン</t>
    </rPh>
    <phoneticPr fontId="15"/>
  </si>
  <si>
    <t>悪臭防止法</t>
    <rPh sb="0" eb="2">
      <t>アクシュウ</t>
    </rPh>
    <rPh sb="2" eb="5">
      <t>ボウシホウ</t>
    </rPh>
    <phoneticPr fontId="15"/>
  </si>
  <si>
    <t>制定： 201*年*月**日</t>
    <rPh sb="0" eb="2">
      <t>セイテイ</t>
    </rPh>
    <rPh sb="8" eb="9">
      <t>ネン</t>
    </rPh>
    <rPh sb="10" eb="11">
      <t>ツキ</t>
    </rPh>
    <rPh sb="13" eb="14">
      <t>ニチ</t>
    </rPh>
    <phoneticPr fontId="15"/>
  </si>
  <si>
    <r>
      <t xml:space="preserve">使用テキスト
</t>
    </r>
    <r>
      <rPr>
        <sz val="9"/>
        <rFont val="ＭＳ 明朝"/>
        <family val="1"/>
        <charset val="128"/>
      </rPr>
      <t>（該当項目を■）</t>
    </r>
    <rPh sb="8" eb="10">
      <t>ガイトウ</t>
    </rPh>
    <rPh sb="10" eb="12">
      <t>コウモク</t>
    </rPh>
    <phoneticPr fontId="15"/>
  </si>
  <si>
    <t>環境上の苦情や要請などは必ず受け付けて、対応し、記録する。</t>
    <rPh sb="0" eb="2">
      <t>カンキョウ</t>
    </rPh>
    <rPh sb="2" eb="3">
      <t>ジョウ</t>
    </rPh>
    <rPh sb="4" eb="6">
      <t>クジョウ</t>
    </rPh>
    <rPh sb="7" eb="9">
      <t>ヨウセイ</t>
    </rPh>
    <rPh sb="12" eb="13">
      <t>カナラ</t>
    </rPh>
    <rPh sb="14" eb="15">
      <t>ウ</t>
    </rPh>
    <rPh sb="16" eb="17">
      <t>ツ</t>
    </rPh>
    <rPh sb="20" eb="22">
      <t>タイオウ</t>
    </rPh>
    <rPh sb="24" eb="26">
      <t>キロク</t>
    </rPh>
    <phoneticPr fontId="15"/>
  </si>
  <si>
    <t>□苦情　□要望　□提案　□行政とのやりとり　□その他</t>
    <rPh sb="1" eb="3">
      <t>クジョウ</t>
    </rPh>
    <rPh sb="5" eb="7">
      <t>ヨウボウ</t>
    </rPh>
    <rPh sb="9" eb="11">
      <t>テイアン</t>
    </rPh>
    <rPh sb="13" eb="15">
      <t>ギョウセイ</t>
    </rPh>
    <rPh sb="25" eb="26">
      <t>タ</t>
    </rPh>
    <phoneticPr fontId="15"/>
  </si>
  <si>
    <t>今期実績（月別）</t>
    <rPh sb="0" eb="2">
      <t>コンキ</t>
    </rPh>
    <rPh sb="2" eb="4">
      <t>ジッセキ</t>
    </rPh>
    <rPh sb="5" eb="7">
      <t>ツキベツ</t>
    </rPh>
    <phoneticPr fontId="15"/>
  </si>
  <si>
    <t>水道水の削減</t>
    <rPh sb="0" eb="3">
      <t>スイドウスイ</t>
    </rPh>
    <rPh sb="4" eb="6">
      <t>サクゲン</t>
    </rPh>
    <phoneticPr fontId="15"/>
  </si>
  <si>
    <r>
      <t>基準年</t>
    </r>
    <r>
      <rPr>
        <sz val="11"/>
        <rFont val="ＭＳ Ｐゴシック"/>
        <family val="3"/>
        <charset val="128"/>
      </rPr>
      <t xml:space="preserve">   　　㎥</t>
    </r>
    <rPh sb="0" eb="2">
      <t>キジュン</t>
    </rPh>
    <rPh sb="2" eb="3">
      <t>ネン</t>
    </rPh>
    <phoneticPr fontId="15"/>
  </si>
  <si>
    <t>前期</t>
    <rPh sb="0" eb="2">
      <t>ゼンキ</t>
    </rPh>
    <phoneticPr fontId="15"/>
  </si>
  <si>
    <t>年</t>
    <rPh sb="0" eb="1">
      <t>ネン</t>
    </rPh>
    <phoneticPr fontId="15"/>
  </si>
  <si>
    <t>年度目標</t>
    <phoneticPr fontId="15"/>
  </si>
  <si>
    <t>納入する部品</t>
    <rPh sb="0" eb="2">
      <t>ノウニュウ</t>
    </rPh>
    <rPh sb="4" eb="6">
      <t>ブヒン</t>
    </rPh>
    <phoneticPr fontId="15"/>
  </si>
  <si>
    <t>建設リサイクル法</t>
    <rPh sb="0" eb="2">
      <t>ケンセツ</t>
    </rPh>
    <rPh sb="7" eb="8">
      <t>ホウ</t>
    </rPh>
    <phoneticPr fontId="15"/>
  </si>
  <si>
    <t>・平成19年度を基準に事業者ごとの再資源化率の目標達成を目指す</t>
    <rPh sb="1" eb="3">
      <t>ヘイセイ</t>
    </rPh>
    <rPh sb="5" eb="7">
      <t>ネンド</t>
    </rPh>
    <rPh sb="8" eb="10">
      <t>キジュン</t>
    </rPh>
    <rPh sb="11" eb="14">
      <t>ジギョウシャ</t>
    </rPh>
    <rPh sb="17" eb="21">
      <t>サイシゲンカ</t>
    </rPh>
    <rPh sb="21" eb="22">
      <t>リツ</t>
    </rPh>
    <rPh sb="23" eb="25">
      <t>モクヒョウ</t>
    </rPh>
    <rPh sb="25" eb="27">
      <t>タッセイ</t>
    </rPh>
    <rPh sb="28" eb="30">
      <t>メザ</t>
    </rPh>
    <phoneticPr fontId="15"/>
  </si>
  <si>
    <t>大阪府条例</t>
    <rPh sb="0" eb="3">
      <t>オオサカフ</t>
    </rPh>
    <rPh sb="3" eb="5">
      <t>ジョウレイ</t>
    </rPh>
    <phoneticPr fontId="15"/>
  </si>
  <si>
    <t>新設・変更時</t>
    <rPh sb="0" eb="2">
      <t>シンセツ</t>
    </rPh>
    <rPh sb="3" eb="5">
      <t>ヘンコウ</t>
    </rPh>
    <rPh sb="5" eb="6">
      <t>ジ</t>
    </rPh>
    <phoneticPr fontId="15"/>
  </si>
  <si>
    <t>条項</t>
    <rPh sb="0" eb="2">
      <t>ジョウコウ</t>
    </rPh>
    <phoneticPr fontId="15"/>
  </si>
  <si>
    <t>・委託基準：一廃収集業者の許可の確認</t>
    <rPh sb="1" eb="3">
      <t>イタク</t>
    </rPh>
    <rPh sb="3" eb="5">
      <t>キジュン</t>
    </rPh>
    <rPh sb="6" eb="7">
      <t>イチ</t>
    </rPh>
    <rPh sb="7" eb="8">
      <t>ハイ</t>
    </rPh>
    <rPh sb="8" eb="10">
      <t>シュウシュウ</t>
    </rPh>
    <rPh sb="16" eb="18">
      <t>カクニン</t>
    </rPh>
    <phoneticPr fontId="15"/>
  </si>
  <si>
    <t>・排出基準の遵守</t>
    <rPh sb="1" eb="3">
      <t>ハイシュツ</t>
    </rPh>
    <rPh sb="3" eb="5">
      <t>キジュン</t>
    </rPh>
    <rPh sb="6" eb="8">
      <t>ジュンシュ</t>
    </rPh>
    <phoneticPr fontId="15"/>
  </si>
  <si>
    <t>法12条</t>
    <rPh sb="0" eb="1">
      <t>ホウ</t>
    </rPh>
    <rPh sb="3" eb="4">
      <t>ジョウ</t>
    </rPh>
    <phoneticPr fontId="15"/>
  </si>
  <si>
    <t>数値目標</t>
    <rPh sb="0" eb="2">
      <t>スウチ</t>
    </rPh>
    <rPh sb="2" eb="4">
      <t>モクヒョウ</t>
    </rPh>
    <phoneticPr fontId="15"/>
  </si>
  <si>
    <r>
      <t>緊</t>
    </r>
    <r>
      <rPr>
        <b/>
        <sz val="16"/>
        <rFont val="ＭＳ ゴシック"/>
        <family val="3"/>
        <charset val="128"/>
      </rPr>
      <t>急</t>
    </r>
    <r>
      <rPr>
        <b/>
        <sz val="15.5"/>
        <rFont val="ＭＳ ゴシック"/>
        <family val="3"/>
        <charset val="128"/>
      </rPr>
      <t>事</t>
    </r>
    <r>
      <rPr>
        <b/>
        <sz val="15.5"/>
        <rFont val="ＭＳ ゴシック"/>
        <family val="3"/>
        <charset val="128"/>
      </rPr>
      <t>態　試行・訓練</t>
    </r>
    <rPh sb="5" eb="7">
      <t>シコウ</t>
    </rPh>
    <rPh sb="8" eb="10">
      <t>クンレン</t>
    </rPh>
    <phoneticPr fontId="15"/>
  </si>
  <si>
    <t>試行・訓練の内容</t>
    <rPh sb="0" eb="2">
      <t>シコウ</t>
    </rPh>
    <phoneticPr fontId="15"/>
  </si>
  <si>
    <t>試行・訓練結果の評価</t>
    <rPh sb="0" eb="2">
      <t>シコウ</t>
    </rPh>
    <rPh sb="3" eb="5">
      <t>クンレン</t>
    </rPh>
    <rPh sb="5" eb="7">
      <t>ケッカ</t>
    </rPh>
    <rPh sb="8" eb="10">
      <t>ヒョウカ</t>
    </rPh>
    <phoneticPr fontId="15"/>
  </si>
  <si>
    <t>　□環境経営システム　　□環境目標・活動計画　　□事故・緊急事態　　□外部からの苦情　　□法規　　　□その他　（いずれかを■）　　　　　</t>
    <rPh sb="18" eb="20">
      <t>カツドウ</t>
    </rPh>
    <rPh sb="20" eb="22">
      <t>ケイカク</t>
    </rPh>
    <rPh sb="25" eb="27">
      <t>ジコ</t>
    </rPh>
    <rPh sb="28" eb="30">
      <t>キンキュウ</t>
    </rPh>
    <rPh sb="30" eb="32">
      <t>ジタイ</t>
    </rPh>
    <rPh sb="35" eb="37">
      <t>ガイブ</t>
    </rPh>
    <rPh sb="40" eb="42">
      <t>クジョウ</t>
    </rPh>
    <rPh sb="45" eb="47">
      <t>ホウキ</t>
    </rPh>
    <rPh sb="53" eb="54">
      <t>タ</t>
    </rPh>
    <phoneticPr fontId="15"/>
  </si>
  <si>
    <r>
      <t>１．問題となった</t>
    </r>
    <r>
      <rPr>
        <b/>
        <sz val="11"/>
        <rFont val="ＭＳ 明朝"/>
        <family val="1"/>
        <charset val="128"/>
      </rPr>
      <t>事項</t>
    </r>
    <r>
      <rPr>
        <b/>
        <sz val="11"/>
        <rFont val="Century"/>
        <family val="1"/>
      </rPr>
      <t xml:space="preserve"> </t>
    </r>
    <rPh sb="2" eb="4">
      <t>モンダイ</t>
    </rPh>
    <phoneticPr fontId="15"/>
  </si>
  <si>
    <r>
      <t>２．是正処置</t>
    </r>
    <r>
      <rPr>
        <sz val="11"/>
        <rFont val="ＭＳ 明朝"/>
        <family val="1"/>
        <charset val="128"/>
      </rPr>
      <t>（再発防止）</t>
    </r>
    <rPh sb="7" eb="9">
      <t>サイハツ</t>
    </rPh>
    <rPh sb="9" eb="11">
      <t>ボウシ</t>
    </rPh>
    <phoneticPr fontId="15"/>
  </si>
  <si>
    <r>
      <t>３．予防処置</t>
    </r>
    <r>
      <rPr>
        <sz val="11"/>
        <rFont val="ＭＳ 明朝"/>
        <family val="1"/>
        <charset val="128"/>
      </rPr>
      <t>（潜在的な原因の除去）　　　　　　□必要　　　　　□不要</t>
    </r>
    <rPh sb="7" eb="10">
      <t>センザイテキ</t>
    </rPh>
    <rPh sb="11" eb="13">
      <t>ゲンイン</t>
    </rPh>
    <rPh sb="14" eb="16">
      <t>ジョキョ</t>
    </rPh>
    <phoneticPr fontId="15"/>
  </si>
  <si>
    <t>③　手順書を改訂した場合は必要に応じて試行・訓練を行う。</t>
    <rPh sb="2" eb="5">
      <t>テジュンショ</t>
    </rPh>
    <rPh sb="6" eb="8">
      <t>カイテイ</t>
    </rPh>
    <rPh sb="10" eb="12">
      <t>バアイ</t>
    </rPh>
    <rPh sb="13" eb="15">
      <t>ヒツヨウ</t>
    </rPh>
    <rPh sb="16" eb="17">
      <t>オウ</t>
    </rPh>
    <rPh sb="19" eb="21">
      <t>シコウ</t>
    </rPh>
    <rPh sb="22" eb="24">
      <t>クンレン</t>
    </rPh>
    <rPh sb="25" eb="26">
      <t>オコナ</t>
    </rPh>
    <phoneticPr fontId="15"/>
  </si>
  <si>
    <t>訓練：決められた手順通りにできるようにすること
試行：手順が適切であるか　機能が正常であるか
　　　　決められた手順通りに行動できるか</t>
    <rPh sb="0" eb="2">
      <t>クンレン</t>
    </rPh>
    <rPh sb="3" eb="4">
      <t>キ</t>
    </rPh>
    <rPh sb="8" eb="10">
      <t>テジュン</t>
    </rPh>
    <rPh sb="10" eb="11">
      <t>トオ</t>
    </rPh>
    <rPh sb="24" eb="26">
      <t>シコウ</t>
    </rPh>
    <rPh sb="27" eb="29">
      <t>テジュン</t>
    </rPh>
    <rPh sb="30" eb="32">
      <t>テキセツ</t>
    </rPh>
    <rPh sb="37" eb="39">
      <t>キノウ</t>
    </rPh>
    <rPh sb="40" eb="42">
      <t>セイジョウ</t>
    </rPh>
    <rPh sb="51" eb="52">
      <t>キ</t>
    </rPh>
    <rPh sb="56" eb="58">
      <t>テジュン</t>
    </rPh>
    <rPh sb="58" eb="59">
      <t>トオ</t>
    </rPh>
    <rPh sb="61" eb="63">
      <t>コウドウ</t>
    </rPh>
    <phoneticPr fontId="15"/>
  </si>
  <si>
    <t>・想定した緊急事態への対応策を試行・訓練を実施した場合に記録する</t>
    <rPh sb="1" eb="3">
      <t>ソウテイ</t>
    </rPh>
    <rPh sb="11" eb="13">
      <t>タイオウ</t>
    </rPh>
    <rPh sb="13" eb="14">
      <t>サク</t>
    </rPh>
    <rPh sb="15" eb="17">
      <t>シコウ</t>
    </rPh>
    <rPh sb="18" eb="20">
      <t>クンレン</t>
    </rPh>
    <rPh sb="21" eb="23">
      <t>ジッシ</t>
    </rPh>
    <rPh sb="25" eb="27">
      <t>バアイ</t>
    </rPh>
    <rPh sb="28" eb="30">
      <t>キロク</t>
    </rPh>
    <phoneticPr fontId="15"/>
  </si>
  <si>
    <t>・試行は手順が有効であるか、機器が適切に機能するか、手順書通りに実施できたかを確認すること</t>
    <rPh sb="1" eb="3">
      <t>シコウ</t>
    </rPh>
    <rPh sb="4" eb="6">
      <t>テジュン</t>
    </rPh>
    <rPh sb="7" eb="9">
      <t>ユウコウ</t>
    </rPh>
    <rPh sb="14" eb="16">
      <t>キキ</t>
    </rPh>
    <rPh sb="17" eb="19">
      <t>テキセツ</t>
    </rPh>
    <rPh sb="20" eb="22">
      <t>キノウ</t>
    </rPh>
    <rPh sb="26" eb="29">
      <t>テジュンショ</t>
    </rPh>
    <rPh sb="29" eb="30">
      <t>トオ</t>
    </rPh>
    <rPh sb="32" eb="34">
      <t>ジッシ</t>
    </rPh>
    <rPh sb="39" eb="41">
      <t>カクニン</t>
    </rPh>
    <phoneticPr fontId="15"/>
  </si>
  <si>
    <t>・空気圧縮機のエア洩れ点検</t>
    <rPh sb="1" eb="3">
      <t>クウキ</t>
    </rPh>
    <rPh sb="3" eb="6">
      <t>アッシュクキ</t>
    </rPh>
    <rPh sb="9" eb="10">
      <t>モ</t>
    </rPh>
    <rPh sb="11" eb="13">
      <t>テンケン</t>
    </rPh>
    <phoneticPr fontId="15"/>
  </si>
  <si>
    <t>・省エネタイプ(エネルギー効率の高い）エアコンへ更新</t>
    <rPh sb="1" eb="2">
      <t>ショウ</t>
    </rPh>
    <rPh sb="13" eb="15">
      <t>コウリツ</t>
    </rPh>
    <rPh sb="16" eb="17">
      <t>タカ</t>
    </rPh>
    <rPh sb="24" eb="26">
      <t>コウシン</t>
    </rPh>
    <phoneticPr fontId="15"/>
  </si>
  <si>
    <t>・効率的なルートで配送</t>
    <rPh sb="1" eb="4">
      <t>コウリツテキ</t>
    </rPh>
    <rPh sb="9" eb="11">
      <t>ハイソウ</t>
    </rPh>
    <phoneticPr fontId="15"/>
  </si>
  <si>
    <t>・エリア別営業活動の見直し</t>
    <rPh sb="4" eb="5">
      <t>ベツ</t>
    </rPh>
    <rPh sb="5" eb="7">
      <t>エイギョウ</t>
    </rPh>
    <rPh sb="7" eb="9">
      <t>カツドウ</t>
    </rPh>
    <rPh sb="10" eb="12">
      <t>ミナオ</t>
    </rPh>
    <phoneticPr fontId="15"/>
  </si>
  <si>
    <t>・共同配送の実施</t>
    <rPh sb="1" eb="3">
      <t>キョウドウ</t>
    </rPh>
    <rPh sb="3" eb="5">
      <t>ハイソウ</t>
    </rPh>
    <rPh sb="6" eb="8">
      <t>ジッシ</t>
    </rPh>
    <phoneticPr fontId="15"/>
  </si>
  <si>
    <t>・シュレッダー廃紙のリサイクル化</t>
    <rPh sb="7" eb="8">
      <t>ハイ</t>
    </rPh>
    <rPh sb="8" eb="9">
      <t>カミ</t>
    </rPh>
    <rPh sb="15" eb="16">
      <t>カ</t>
    </rPh>
    <phoneticPr fontId="15"/>
  </si>
  <si>
    <t>・帳票見直しによる印刷物の削減</t>
    <rPh sb="1" eb="3">
      <t>チョウヒョウ</t>
    </rPh>
    <rPh sb="3" eb="5">
      <t>ミナオ</t>
    </rPh>
    <rPh sb="9" eb="12">
      <t>インサツブツ</t>
    </rPh>
    <rPh sb="13" eb="15">
      <t>サクゲン</t>
    </rPh>
    <phoneticPr fontId="15"/>
  </si>
  <si>
    <t>・梱包材の再利用</t>
    <rPh sb="1" eb="3">
      <t>コンポウ</t>
    </rPh>
    <rPh sb="3" eb="4">
      <t>ザイ</t>
    </rPh>
    <rPh sb="5" eb="8">
      <t>サイリヨウ</t>
    </rPh>
    <phoneticPr fontId="15"/>
  </si>
  <si>
    <t>・両面コピー機の購入</t>
    <rPh sb="1" eb="3">
      <t>リョウメン</t>
    </rPh>
    <rPh sb="6" eb="7">
      <t>キ</t>
    </rPh>
    <rPh sb="8" eb="10">
      <t>コウニュウ</t>
    </rPh>
    <phoneticPr fontId="15"/>
  </si>
  <si>
    <t>・素材別ボックスの設置</t>
    <rPh sb="1" eb="3">
      <t>ソザイ</t>
    </rPh>
    <rPh sb="3" eb="4">
      <t>ベツ</t>
    </rPh>
    <rPh sb="9" eb="11">
      <t>セッチ</t>
    </rPh>
    <phoneticPr fontId="15"/>
  </si>
  <si>
    <t>・リサイクル業者の開拓</t>
    <rPh sb="6" eb="8">
      <t>ギョウシャ</t>
    </rPh>
    <rPh sb="9" eb="11">
      <t>カイタク</t>
    </rPh>
    <phoneticPr fontId="15"/>
  </si>
  <si>
    <t>・金型の改善</t>
    <rPh sb="1" eb="3">
      <t>カナガタ</t>
    </rPh>
    <rPh sb="4" eb="6">
      <t>カイゼン</t>
    </rPh>
    <phoneticPr fontId="15"/>
  </si>
  <si>
    <t>・節水シールの貼り付けとポスター掲示</t>
    <rPh sb="1" eb="3">
      <t>セッスイ</t>
    </rPh>
    <rPh sb="7" eb="8">
      <t>ハ</t>
    </rPh>
    <rPh sb="9" eb="10">
      <t>ツ</t>
    </rPh>
    <rPh sb="16" eb="18">
      <t>ケイジ</t>
    </rPh>
    <phoneticPr fontId="15"/>
  </si>
  <si>
    <t>・節水弁取り付け</t>
    <rPh sb="1" eb="3">
      <t>セッスイ</t>
    </rPh>
    <rPh sb="3" eb="4">
      <t>ベン</t>
    </rPh>
    <rPh sb="4" eb="5">
      <t>ト</t>
    </rPh>
    <rPh sb="6" eb="7">
      <t>ツ</t>
    </rPh>
    <phoneticPr fontId="15"/>
  </si>
  <si>
    <t>・自動水栓取り付け</t>
    <rPh sb="1" eb="3">
      <t>ジドウ</t>
    </rPh>
    <rPh sb="3" eb="4">
      <t>ミズ</t>
    </rPh>
    <rPh sb="4" eb="5">
      <t>セン</t>
    </rPh>
    <rPh sb="5" eb="6">
      <t>ト</t>
    </rPh>
    <rPh sb="7" eb="8">
      <t>ツ</t>
    </rPh>
    <phoneticPr fontId="15"/>
  </si>
  <si>
    <t>・トイレに擬音装置取り付け</t>
    <rPh sb="5" eb="7">
      <t>ギオン</t>
    </rPh>
    <rPh sb="7" eb="9">
      <t>ソウチ</t>
    </rPh>
    <rPh sb="9" eb="10">
      <t>ト</t>
    </rPh>
    <rPh sb="11" eb="12">
      <t>ツ</t>
    </rPh>
    <phoneticPr fontId="15"/>
  </si>
  <si>
    <t>・雨水利用による植木の水やり</t>
    <rPh sb="1" eb="3">
      <t>アマミズ</t>
    </rPh>
    <rPh sb="3" eb="5">
      <t>リヨウ</t>
    </rPh>
    <rPh sb="8" eb="10">
      <t>ウエキ</t>
    </rPh>
    <rPh sb="11" eb="12">
      <t>ミズ</t>
    </rPh>
    <phoneticPr fontId="15"/>
  </si>
  <si>
    <t>・有害性の少ない資材の購入</t>
    <rPh sb="1" eb="4">
      <t>ユウガイセイ</t>
    </rPh>
    <rPh sb="5" eb="6">
      <t>スク</t>
    </rPh>
    <rPh sb="8" eb="10">
      <t>シザイ</t>
    </rPh>
    <rPh sb="11" eb="13">
      <t>コウニュウ</t>
    </rPh>
    <phoneticPr fontId="15"/>
  </si>
  <si>
    <t>・省エネ性能の高い電気製品の購入</t>
    <rPh sb="1" eb="2">
      <t>ショウ</t>
    </rPh>
    <rPh sb="4" eb="6">
      <t>セイノウ</t>
    </rPh>
    <rPh sb="7" eb="8">
      <t>タカ</t>
    </rPh>
    <rPh sb="9" eb="11">
      <t>デンキ</t>
    </rPh>
    <rPh sb="11" eb="13">
      <t>セイヒン</t>
    </rPh>
    <rPh sb="14" eb="16">
      <t>コウニュウ</t>
    </rPh>
    <phoneticPr fontId="15"/>
  </si>
  <si>
    <t>・燃費のよい自動車の採用</t>
    <rPh sb="1" eb="3">
      <t>ネンピ</t>
    </rPh>
    <rPh sb="6" eb="9">
      <t>ジドウシャ</t>
    </rPh>
    <rPh sb="10" eb="12">
      <t>サイヨウ</t>
    </rPh>
    <phoneticPr fontId="15"/>
  </si>
  <si>
    <t>・環境方針・目標・活動計画の周知</t>
    <rPh sb="1" eb="3">
      <t>カンキョウ</t>
    </rPh>
    <rPh sb="3" eb="5">
      <t>ホウシン</t>
    </rPh>
    <rPh sb="6" eb="8">
      <t>モクヒョウ</t>
    </rPh>
    <rPh sb="9" eb="11">
      <t>カツドウ</t>
    </rPh>
    <rPh sb="11" eb="13">
      <t>ケイカク</t>
    </rPh>
    <rPh sb="14" eb="16">
      <t>シュウチ</t>
    </rPh>
    <phoneticPr fontId="15"/>
  </si>
  <si>
    <t>・環境目標・環境活動進捗状況確認・評価</t>
    <rPh sb="1" eb="3">
      <t>カンキョウ</t>
    </rPh>
    <rPh sb="3" eb="5">
      <t>モクヒョウ</t>
    </rPh>
    <rPh sb="6" eb="8">
      <t>カンキョウ</t>
    </rPh>
    <rPh sb="8" eb="10">
      <t>カツドウ</t>
    </rPh>
    <rPh sb="10" eb="12">
      <t>シンチョク</t>
    </rPh>
    <rPh sb="12" eb="14">
      <t>ジョウキョウ</t>
    </rPh>
    <rPh sb="14" eb="16">
      <t>カクニン</t>
    </rPh>
    <rPh sb="17" eb="19">
      <t>ヒョウカ</t>
    </rPh>
    <phoneticPr fontId="15"/>
  </si>
  <si>
    <t>・資格取得・更新のため研修会参加</t>
    <rPh sb="1" eb="3">
      <t>シカク</t>
    </rPh>
    <rPh sb="3" eb="5">
      <t>シュトク</t>
    </rPh>
    <rPh sb="6" eb="8">
      <t>コウシン</t>
    </rPh>
    <rPh sb="11" eb="14">
      <t>ケンシュウカイ</t>
    </rPh>
    <rPh sb="14" eb="16">
      <t>サンカ</t>
    </rPh>
    <phoneticPr fontId="15"/>
  </si>
  <si>
    <t>・作成と地域事務局への送付</t>
    <rPh sb="1" eb="3">
      <t>サクセイ</t>
    </rPh>
    <rPh sb="4" eb="6">
      <t>チイキ</t>
    </rPh>
    <rPh sb="6" eb="9">
      <t>ジムキョク</t>
    </rPh>
    <rPh sb="11" eb="13">
      <t>ソウフ</t>
    </rPh>
    <phoneticPr fontId="15"/>
  </si>
  <si>
    <t>持ち回り</t>
    <rPh sb="0" eb="1">
      <t>モ</t>
    </rPh>
    <rPh sb="2" eb="3">
      <t>マワ</t>
    </rPh>
    <phoneticPr fontId="15"/>
  </si>
  <si>
    <t>集計量確認</t>
    <rPh sb="0" eb="2">
      <t>シュウケイ</t>
    </rPh>
    <rPh sb="2" eb="3">
      <t>リョウ</t>
    </rPh>
    <rPh sb="3" eb="5">
      <t>カクニン</t>
    </rPh>
    <phoneticPr fontId="15"/>
  </si>
  <si>
    <t>農林水産省</t>
    <rPh sb="0" eb="2">
      <t>ノウリン</t>
    </rPh>
    <rPh sb="2" eb="5">
      <t>スイサンショウ</t>
    </rPh>
    <phoneticPr fontId="15"/>
  </si>
  <si>
    <t>ボンベ類の転倒防止、40℃以下、警戒標など</t>
    <rPh sb="3" eb="4">
      <t>ルイ</t>
    </rPh>
    <phoneticPr fontId="15"/>
  </si>
  <si>
    <t>・法15条、一般則6条2項8号、一般則6条1項42号
・法44条、容器保安規則4条</t>
    <rPh sb="1" eb="2">
      <t>ホウ</t>
    </rPh>
    <rPh sb="4" eb="5">
      <t>ジョウ</t>
    </rPh>
    <rPh sb="6" eb="8">
      <t>イッパン</t>
    </rPh>
    <rPh sb="8" eb="9">
      <t>ソク</t>
    </rPh>
    <rPh sb="10" eb="11">
      <t>ジョウ</t>
    </rPh>
    <rPh sb="12" eb="13">
      <t>コウ</t>
    </rPh>
    <rPh sb="14" eb="15">
      <t>ゴウ</t>
    </rPh>
    <rPh sb="16" eb="18">
      <t>イッパン</t>
    </rPh>
    <rPh sb="18" eb="19">
      <t>ソク</t>
    </rPh>
    <rPh sb="20" eb="21">
      <t>ジョウ</t>
    </rPh>
    <rPh sb="22" eb="23">
      <t>コウ</t>
    </rPh>
    <rPh sb="25" eb="26">
      <t>ゴウ</t>
    </rPh>
    <rPh sb="28" eb="29">
      <t>ホウ</t>
    </rPh>
    <rPh sb="31" eb="32">
      <t>ジョウ</t>
    </rPh>
    <rPh sb="33" eb="35">
      <t>ヨウキ</t>
    </rPh>
    <rPh sb="35" eb="37">
      <t>ホアン</t>
    </rPh>
    <rPh sb="37" eb="39">
      <t>キソク</t>
    </rPh>
    <rPh sb="40" eb="41">
      <t>ジョウ</t>
    </rPh>
    <phoneticPr fontId="15"/>
  </si>
  <si>
    <t>・高圧ガス容器置場や充てん容器は、容器置場の技術上の基準に従う。
・容器の定期検査</t>
    <rPh sb="5" eb="7">
      <t>ヨウキ</t>
    </rPh>
    <rPh sb="7" eb="8">
      <t>オ</t>
    </rPh>
    <rPh sb="8" eb="9">
      <t>バ</t>
    </rPh>
    <rPh sb="10" eb="11">
      <t>ジュウ</t>
    </rPh>
    <rPh sb="13" eb="15">
      <t>ヨウキ</t>
    </rPh>
    <rPh sb="17" eb="19">
      <t>ヨウキ</t>
    </rPh>
    <rPh sb="19" eb="20">
      <t>オ</t>
    </rPh>
    <rPh sb="20" eb="21">
      <t>バ</t>
    </rPh>
    <rPh sb="22" eb="24">
      <t>ギジュツ</t>
    </rPh>
    <rPh sb="24" eb="25">
      <t>ジョウ</t>
    </rPh>
    <rPh sb="26" eb="28">
      <t>キジュン</t>
    </rPh>
    <rPh sb="29" eb="30">
      <t>シタガ</t>
    </rPh>
    <rPh sb="34" eb="36">
      <t>ヨウキ</t>
    </rPh>
    <rPh sb="37" eb="39">
      <t>テイキ</t>
    </rPh>
    <rPh sb="39" eb="41">
      <t>ケンサ</t>
    </rPh>
    <phoneticPr fontId="15"/>
  </si>
  <si>
    <t>登録書(製造は5年毎、販売は6年毎）</t>
    <rPh sb="0" eb="2">
      <t>トウロク</t>
    </rPh>
    <rPh sb="2" eb="3">
      <t>ショ</t>
    </rPh>
    <rPh sb="4" eb="6">
      <t>セイゾウ</t>
    </rPh>
    <rPh sb="8" eb="10">
      <t>ネンゴト</t>
    </rPh>
    <rPh sb="11" eb="13">
      <t>ハンバイ</t>
    </rPh>
    <rPh sb="15" eb="17">
      <t>ネンゴト</t>
    </rPh>
    <phoneticPr fontId="15"/>
  </si>
  <si>
    <t>総務</t>
    <rPh sb="0" eb="2">
      <t>ソウム</t>
    </rPh>
    <phoneticPr fontId="15"/>
  </si>
  <si>
    <t>大臣、知事</t>
    <rPh sb="0" eb="2">
      <t>ダイジン</t>
    </rPh>
    <rPh sb="3" eb="5">
      <t>チジ</t>
    </rPh>
    <phoneticPr fontId="15"/>
  </si>
  <si>
    <t>取扱責任者</t>
    <rPh sb="0" eb="1">
      <t>ト</t>
    </rPh>
    <rPh sb="1" eb="2">
      <t>アツカ</t>
    </rPh>
    <rPh sb="2" eb="5">
      <t>セキニンシャ</t>
    </rPh>
    <phoneticPr fontId="15"/>
  </si>
  <si>
    <t>○販売開始・更新</t>
    <rPh sb="1" eb="3">
      <t>ハンバイ</t>
    </rPh>
    <rPh sb="3" eb="5">
      <t>カイシ</t>
    </rPh>
    <rPh sb="6" eb="8">
      <t>コウシン</t>
    </rPh>
    <phoneticPr fontId="15"/>
  </si>
  <si>
    <t>○製造開始</t>
    <rPh sb="1" eb="3">
      <t>セイゾウ</t>
    </rPh>
    <rPh sb="3" eb="5">
      <t>カイシ</t>
    </rPh>
    <phoneticPr fontId="15"/>
  </si>
  <si>
    <t>年1回（更新期限確認）</t>
    <rPh sb="0" eb="1">
      <t>ネン</t>
    </rPh>
    <rPh sb="2" eb="3">
      <t>カイ</t>
    </rPh>
    <rPh sb="4" eb="6">
      <t>コウシン</t>
    </rPh>
    <rPh sb="6" eb="8">
      <t>キゲン</t>
    </rPh>
    <rPh sb="8" eb="10">
      <t>カクニン</t>
    </rPh>
    <phoneticPr fontId="15"/>
  </si>
  <si>
    <t>有毒化学品</t>
    <rPh sb="0" eb="2">
      <t>ユウドク</t>
    </rPh>
    <rPh sb="2" eb="5">
      <t>カガクヒン</t>
    </rPh>
    <phoneticPr fontId="15"/>
  </si>
  <si>
    <t>法4条</t>
    <rPh sb="0" eb="1">
      <t>ホウ</t>
    </rPh>
    <rPh sb="2" eb="3">
      <t>ジョウ</t>
    </rPh>
    <phoneticPr fontId="15"/>
  </si>
  <si>
    <t>製造業者の大臣登録、販売業者の知事申請</t>
    <rPh sb="0" eb="2">
      <t>セイゾウ</t>
    </rPh>
    <rPh sb="2" eb="3">
      <t>ギョウ</t>
    </rPh>
    <rPh sb="3" eb="4">
      <t>モノ</t>
    </rPh>
    <rPh sb="5" eb="7">
      <t>ダイジン</t>
    </rPh>
    <rPh sb="7" eb="9">
      <t>トウロク</t>
    </rPh>
    <rPh sb="10" eb="12">
      <t>ハンバイ</t>
    </rPh>
    <rPh sb="12" eb="14">
      <t>ギョウシャ</t>
    </rPh>
    <rPh sb="15" eb="17">
      <t>チジ</t>
    </rPh>
    <rPh sb="17" eb="19">
      <t>シンセイ</t>
    </rPh>
    <phoneticPr fontId="15"/>
  </si>
  <si>
    <t>○事故・盗難時</t>
    <rPh sb="1" eb="3">
      <t>ジコ</t>
    </rPh>
    <rPh sb="4" eb="6">
      <t>トウナン</t>
    </rPh>
    <rPh sb="6" eb="7">
      <t>ジ</t>
    </rPh>
    <phoneticPr fontId="15"/>
  </si>
  <si>
    <t>試薬類含む有毒化学品</t>
    <rPh sb="0" eb="2">
      <t>シヤク</t>
    </rPh>
    <rPh sb="2" eb="3">
      <t>ルイ</t>
    </rPh>
    <rPh sb="3" eb="4">
      <t>フク</t>
    </rPh>
    <rPh sb="5" eb="6">
      <t>アリ</t>
    </rPh>
    <rPh sb="6" eb="7">
      <t>ドク</t>
    </rPh>
    <rPh sb="7" eb="10">
      <t>カガクヒン</t>
    </rPh>
    <phoneticPr fontId="15"/>
  </si>
  <si>
    <t>法11条、法12条
法16条の２</t>
    <rPh sb="0" eb="1">
      <t>ホウ</t>
    </rPh>
    <rPh sb="3" eb="4">
      <t>ジョウ</t>
    </rPh>
    <rPh sb="5" eb="6">
      <t>ホウ</t>
    </rPh>
    <rPh sb="8" eb="9">
      <t>ジョウ</t>
    </rPh>
    <rPh sb="10" eb="11">
      <t>ホウ</t>
    </rPh>
    <rPh sb="13" eb="14">
      <t>ジョウ</t>
    </rPh>
    <phoneticPr fontId="15"/>
  </si>
  <si>
    <t>・盗難／漏洩防止
・容器、貯蔵場所に表示
・事故･盗難時届出（警察など）</t>
    <rPh sb="13" eb="15">
      <t>チョゾウ</t>
    </rPh>
    <rPh sb="15" eb="17">
      <t>バショ</t>
    </rPh>
    <rPh sb="22" eb="24">
      <t>ジコ</t>
    </rPh>
    <rPh sb="25" eb="27">
      <t>トウナン</t>
    </rPh>
    <rPh sb="27" eb="28">
      <t>ジ</t>
    </rPh>
    <rPh sb="28" eb="30">
      <t>トドケデ</t>
    </rPh>
    <phoneticPr fontId="15"/>
  </si>
  <si>
    <t>法8条</t>
    <rPh sb="0" eb="1">
      <t>ホウ</t>
    </rPh>
    <rPh sb="2" eb="3">
      <t>ジョウ</t>
    </rPh>
    <phoneticPr fontId="15"/>
  </si>
  <si>
    <t>法3条</t>
    <rPh sb="0" eb="1">
      <t>ホウ</t>
    </rPh>
    <rPh sb="2" eb="3">
      <t>ジョウ</t>
    </rPh>
    <phoneticPr fontId="15"/>
  </si>
  <si>
    <t>・例：トルエン
・敷地境界、気体排出口、排出水</t>
    <rPh sb="1" eb="2">
      <t>レイ</t>
    </rPh>
    <phoneticPr fontId="15"/>
  </si>
  <si>
    <t>地方条例で指定地域の指定</t>
    <rPh sb="0" eb="2">
      <t>チホウ</t>
    </rPh>
    <rPh sb="2" eb="4">
      <t>ジョウレイ</t>
    </rPh>
    <rPh sb="5" eb="7">
      <t>シテイ</t>
    </rPh>
    <rPh sb="7" eb="9">
      <t>チイキ</t>
    </rPh>
    <rPh sb="10" eb="12">
      <t>シテイ</t>
    </rPh>
    <phoneticPr fontId="15"/>
  </si>
  <si>
    <t>法7条</t>
    <rPh sb="0" eb="1">
      <t>ホウ</t>
    </rPh>
    <rPh sb="2" eb="3">
      <t>ジョウ</t>
    </rPh>
    <phoneticPr fontId="15"/>
  </si>
  <si>
    <t>市町村火災予防条例：指定可燃物の指定数量の5倍以上の届出</t>
    <rPh sb="0" eb="3">
      <t>シチョウソン</t>
    </rPh>
    <rPh sb="3" eb="5">
      <t>カサイ</t>
    </rPh>
    <rPh sb="5" eb="7">
      <t>ヨボウ</t>
    </rPh>
    <rPh sb="7" eb="9">
      <t>ジョウレイ</t>
    </rPh>
    <phoneticPr fontId="15"/>
  </si>
  <si>
    <t>指定可燃物の扱い</t>
    <rPh sb="0" eb="2">
      <t>シテイ</t>
    </rPh>
    <rPh sb="2" eb="4">
      <t>カネン</t>
    </rPh>
    <rPh sb="4" eb="5">
      <t>ブツ</t>
    </rPh>
    <rPh sb="6" eb="7">
      <t>アツカ</t>
    </rPh>
    <phoneticPr fontId="15"/>
  </si>
  <si>
    <t>市町村火災予防条例：危険物保管の指定数量1/5以上の届出</t>
    <rPh sb="0" eb="3">
      <t>シチョウソン</t>
    </rPh>
    <rPh sb="3" eb="5">
      <t>カサイ</t>
    </rPh>
    <rPh sb="5" eb="7">
      <t>ヨボウ</t>
    </rPh>
    <rPh sb="7" eb="9">
      <t>ジョウレイ</t>
    </rPh>
    <phoneticPr fontId="15"/>
  </si>
  <si>
    <t>指定数量未満の危険物保管の扱い</t>
    <rPh sb="0" eb="2">
      <t>シテイ</t>
    </rPh>
    <rPh sb="2" eb="4">
      <t>スウリョウ</t>
    </rPh>
    <rPh sb="4" eb="6">
      <t>ミマン</t>
    </rPh>
    <rPh sb="7" eb="9">
      <t>キケン</t>
    </rPh>
    <rPh sb="9" eb="10">
      <t>ブツ</t>
    </rPh>
    <rPh sb="10" eb="12">
      <t>ホカン</t>
    </rPh>
    <rPh sb="13" eb="14">
      <t>アツカ</t>
    </rPh>
    <phoneticPr fontId="15"/>
  </si>
  <si>
    <t>第2種指定化学物質(100物質)も対象</t>
    <rPh sb="0" eb="1">
      <t>ダイ</t>
    </rPh>
    <rPh sb="2" eb="3">
      <t>シュ</t>
    </rPh>
    <rPh sb="3" eb="5">
      <t>シテイ</t>
    </rPh>
    <rPh sb="5" eb="7">
      <t>カガク</t>
    </rPh>
    <rPh sb="7" eb="9">
      <t>ブッシツ</t>
    </rPh>
    <rPh sb="13" eb="15">
      <t>ブッシツ</t>
    </rPh>
    <rPh sb="17" eb="19">
      <t>タイショウ</t>
    </rPh>
    <phoneticPr fontId="15"/>
  </si>
  <si>
    <t>法14条</t>
    <rPh sb="0" eb="1">
      <t>ホウ</t>
    </rPh>
    <rPh sb="3" eb="4">
      <t>ジョウ</t>
    </rPh>
    <phoneticPr fontId="15"/>
  </si>
  <si>
    <t>知事・経産省</t>
    <rPh sb="3" eb="6">
      <t>ケイサンショウ</t>
    </rPh>
    <phoneticPr fontId="15"/>
  </si>
  <si>
    <t>翌年6月まで</t>
    <rPh sb="0" eb="2">
      <t>ヨクトシ</t>
    </rPh>
    <rPh sb="3" eb="4">
      <t>ツキ</t>
    </rPh>
    <phoneticPr fontId="15"/>
  </si>
  <si>
    <t>第1種指定化学物質(462物質)、例：トルエン</t>
    <rPh sb="17" eb="18">
      <t>レイ</t>
    </rPh>
    <phoneticPr fontId="15"/>
  </si>
  <si>
    <t>大阪府生活環境の保全に関する条例による37物質上乗せ</t>
    <rPh sb="3" eb="5">
      <t>セイカツ</t>
    </rPh>
    <rPh sb="5" eb="7">
      <t>カンキョウ</t>
    </rPh>
    <rPh sb="8" eb="10">
      <t>ホゼン</t>
    </rPh>
    <rPh sb="11" eb="12">
      <t>カン</t>
    </rPh>
    <rPh sb="14" eb="16">
      <t>ジョウレイ</t>
    </rPh>
    <rPh sb="21" eb="23">
      <t>ブッシツ</t>
    </rPh>
    <rPh sb="23" eb="25">
      <t>ウワノ</t>
    </rPh>
    <phoneticPr fontId="15"/>
  </si>
  <si>
    <t>法6条</t>
    <rPh sb="0" eb="1">
      <t>ホウ</t>
    </rPh>
    <rPh sb="2" eb="3">
      <t>ジョウ</t>
    </rPh>
    <phoneticPr fontId="15"/>
  </si>
  <si>
    <t>・第1種指定化学物質取扱者は排出・移動量を報告（年間取扱量１トン以上で従業員21名以上の場合）</t>
    <rPh sb="1" eb="2">
      <t>ダイ</t>
    </rPh>
    <rPh sb="3" eb="4">
      <t>シュ</t>
    </rPh>
    <rPh sb="4" eb="6">
      <t>シテイ</t>
    </rPh>
    <rPh sb="6" eb="8">
      <t>カガク</t>
    </rPh>
    <rPh sb="8" eb="10">
      <t>ブッシツ</t>
    </rPh>
    <rPh sb="10" eb="12">
      <t>トリアツカイ</t>
    </rPh>
    <rPh sb="12" eb="13">
      <t>シャ</t>
    </rPh>
    <rPh sb="14" eb="16">
      <t>ハイシュツ</t>
    </rPh>
    <rPh sb="17" eb="19">
      <t>イドウ</t>
    </rPh>
    <rPh sb="19" eb="20">
      <t>リョウ</t>
    </rPh>
    <rPh sb="21" eb="23">
      <t>ホウコク</t>
    </rPh>
    <rPh sb="24" eb="26">
      <t>ネンカン</t>
    </rPh>
    <rPh sb="26" eb="28">
      <t>トリアツカイ</t>
    </rPh>
    <rPh sb="28" eb="29">
      <t>リョウ</t>
    </rPh>
    <rPh sb="32" eb="34">
      <t>イジョウ</t>
    </rPh>
    <rPh sb="35" eb="38">
      <t>ジュウギョウイン</t>
    </rPh>
    <rPh sb="40" eb="41">
      <t>メイ</t>
    </rPh>
    <rPh sb="41" eb="43">
      <t>イジョウ</t>
    </rPh>
    <rPh sb="44" eb="46">
      <t>バアイ</t>
    </rPh>
    <phoneticPr fontId="15"/>
  </si>
  <si>
    <t>地方条例によっては定期報告</t>
    <rPh sb="0" eb="2">
      <t>チホウ</t>
    </rPh>
    <rPh sb="2" eb="4">
      <t>ジョウレイ</t>
    </rPh>
    <rPh sb="9" eb="11">
      <t>テイキ</t>
    </rPh>
    <rPh sb="11" eb="13">
      <t>ホウコク</t>
    </rPh>
    <phoneticPr fontId="15"/>
  </si>
  <si>
    <t>・特定施設の事前届出</t>
    <rPh sb="6" eb="8">
      <t>ジゼン</t>
    </rPh>
    <phoneticPr fontId="15"/>
  </si>
  <si>
    <t>則7条の2の２</t>
    <rPh sb="0" eb="1">
      <t>ソク</t>
    </rPh>
    <rPh sb="2" eb="3">
      <t>ジョウ</t>
    </rPh>
    <phoneticPr fontId="15"/>
  </si>
  <si>
    <t>則8条の18</t>
    <rPh sb="0" eb="1">
      <t>ソク</t>
    </rPh>
    <rPh sb="2" eb="3">
      <t>ジョウ</t>
    </rPh>
    <phoneticPr fontId="15"/>
  </si>
  <si>
    <t>則8条</t>
    <rPh sb="0" eb="1">
      <t>ソク</t>
    </rPh>
    <rPh sb="2" eb="3">
      <t>ジョウ</t>
    </rPh>
    <phoneticPr fontId="15"/>
  </si>
  <si>
    <t>（法律、規則、施行令）</t>
    <rPh sb="1" eb="3">
      <t>ホウリツ</t>
    </rPh>
    <rPh sb="4" eb="6">
      <t>キソク</t>
    </rPh>
    <rPh sb="7" eb="9">
      <t>セコウ</t>
    </rPh>
    <rPh sb="9" eb="10">
      <t>レイ</t>
    </rPh>
    <phoneticPr fontId="15"/>
  </si>
  <si>
    <t>食品廃棄物</t>
    <rPh sb="0" eb="2">
      <t>ショクヒン</t>
    </rPh>
    <rPh sb="2" eb="4">
      <t>ハイキ</t>
    </rPh>
    <rPh sb="4" eb="5">
      <t>ブツ</t>
    </rPh>
    <phoneticPr fontId="15"/>
  </si>
  <si>
    <t>定期報告義務
・前年度の発生量が100トン以上、発生量・食品循環資源の再生利用等の状況を報告（・フランチャイズチェーン店では、集計量で100トン以上）</t>
    <rPh sb="8" eb="11">
      <t>ゼンネンド</t>
    </rPh>
    <rPh sb="12" eb="14">
      <t>ハッセイ</t>
    </rPh>
    <rPh sb="14" eb="15">
      <t>リョウ</t>
    </rPh>
    <rPh sb="21" eb="23">
      <t>イジョウ</t>
    </rPh>
    <rPh sb="24" eb="26">
      <t>ハッセイ</t>
    </rPh>
    <rPh sb="26" eb="27">
      <t>リョウ</t>
    </rPh>
    <rPh sb="28" eb="30">
      <t>ショクヒン</t>
    </rPh>
    <rPh sb="30" eb="32">
      <t>ジュンカン</t>
    </rPh>
    <rPh sb="32" eb="34">
      <t>シゲン</t>
    </rPh>
    <rPh sb="35" eb="37">
      <t>サイセイ</t>
    </rPh>
    <rPh sb="37" eb="40">
      <t>リヨウナド</t>
    </rPh>
    <rPh sb="41" eb="43">
      <t>ジョウキョウ</t>
    </rPh>
    <rPh sb="44" eb="46">
      <t>ホウコク</t>
    </rPh>
    <phoneticPr fontId="15"/>
  </si>
  <si>
    <t>・法3条,令2条
・法付則7条（平成19年から5年）</t>
    <rPh sb="1" eb="2">
      <t>ホウ</t>
    </rPh>
    <rPh sb="3" eb="4">
      <t>ジョウ</t>
    </rPh>
    <rPh sb="5" eb="6">
      <t>レイ</t>
    </rPh>
    <rPh sb="7" eb="8">
      <t>ジョウ</t>
    </rPh>
    <rPh sb="10" eb="11">
      <t>ホウ</t>
    </rPh>
    <rPh sb="11" eb="13">
      <t>フソク</t>
    </rPh>
    <rPh sb="14" eb="15">
      <t>ジョウ</t>
    </rPh>
    <rPh sb="16" eb="18">
      <t>ヘイセイ</t>
    </rPh>
    <rPh sb="20" eb="21">
      <t>ネン</t>
    </rPh>
    <rPh sb="24" eb="25">
      <t>ネン</t>
    </rPh>
    <phoneticPr fontId="15"/>
  </si>
  <si>
    <t>グリーン購入法</t>
    <rPh sb="4" eb="6">
      <t>コウニュウ</t>
    </rPh>
    <rPh sb="6" eb="7">
      <t>ホウ</t>
    </rPh>
    <phoneticPr fontId="15"/>
  </si>
  <si>
    <t>法5条</t>
    <rPh sb="0" eb="1">
      <t>ホウ</t>
    </rPh>
    <rPh sb="2" eb="3">
      <t>ジョウ</t>
    </rPh>
    <phoneticPr fontId="15"/>
  </si>
  <si>
    <t>購入品・調達品
購入先・外注先</t>
    <rPh sb="0" eb="2">
      <t>コウニュウ</t>
    </rPh>
    <rPh sb="2" eb="3">
      <t>ヒン</t>
    </rPh>
    <rPh sb="4" eb="6">
      <t>チョウタツ</t>
    </rPh>
    <rPh sb="6" eb="7">
      <t>ヒン</t>
    </rPh>
    <rPh sb="8" eb="10">
      <t>コウニュウ</t>
    </rPh>
    <rPh sb="10" eb="11">
      <t>サキ</t>
    </rPh>
    <rPh sb="12" eb="15">
      <t>ガイチュウサキ</t>
    </rPh>
    <phoneticPr fontId="15"/>
  </si>
  <si>
    <t>㎥</t>
    <phoneticPr fontId="15"/>
  </si>
  <si>
    <t>廃棄物削減</t>
    <rPh sb="0" eb="3">
      <t>ハイキブツ</t>
    </rPh>
    <rPh sb="3" eb="5">
      <t>サクゲン</t>
    </rPh>
    <phoneticPr fontId="15"/>
  </si>
  <si>
    <t>目　　　標
(方針に掲げた取組項目は必ず挙げる）
(負荷の自己チェックで特定した項目)</t>
    <rPh sb="0" eb="1">
      <t>メ</t>
    </rPh>
    <rPh sb="4" eb="5">
      <t>ヒョウ</t>
    </rPh>
    <rPh sb="7" eb="9">
      <t>ホウシン</t>
    </rPh>
    <rPh sb="10" eb="11">
      <t>カカ</t>
    </rPh>
    <rPh sb="13" eb="14">
      <t>ト</t>
    </rPh>
    <rPh sb="14" eb="15">
      <t>ク</t>
    </rPh>
    <rPh sb="15" eb="17">
      <t>コウモク</t>
    </rPh>
    <rPh sb="18" eb="19">
      <t>カナラ</t>
    </rPh>
    <rPh sb="20" eb="21">
      <t>ア</t>
    </rPh>
    <rPh sb="26" eb="28">
      <t>フカ</t>
    </rPh>
    <rPh sb="29" eb="31">
      <t>ジコ</t>
    </rPh>
    <rPh sb="36" eb="38">
      <t>トクテイ</t>
    </rPh>
    <rPh sb="40" eb="42">
      <t>コウモク</t>
    </rPh>
    <phoneticPr fontId="15"/>
  </si>
  <si>
    <t xml:space="preserve"> (取組の自己チェックで◎をつけた項目）</t>
    <rPh sb="2" eb="3">
      <t>ト</t>
    </rPh>
    <rPh sb="3" eb="4">
      <t>ク</t>
    </rPh>
    <rPh sb="5" eb="7">
      <t>ジコ</t>
    </rPh>
    <rPh sb="17" eb="19">
      <t>コウモク</t>
    </rPh>
    <phoneticPr fontId="15"/>
  </si>
  <si>
    <r>
      <t>基準年度</t>
    </r>
    <r>
      <rPr>
        <sz val="11"/>
        <rFont val="ＭＳ Ｐゴシック"/>
        <family val="3"/>
        <charset val="128"/>
      </rPr>
      <t>実績</t>
    </r>
    <rPh sb="0" eb="2">
      <t>キジュン</t>
    </rPh>
    <rPh sb="2" eb="3">
      <t>ネン</t>
    </rPh>
    <rPh sb="3" eb="4">
      <t>ド</t>
    </rPh>
    <rPh sb="4" eb="6">
      <t>ジッセキ</t>
    </rPh>
    <phoneticPr fontId="15"/>
  </si>
  <si>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kWh</t>
    </r>
    <rPh sb="0" eb="2">
      <t>キジュン</t>
    </rPh>
    <rPh sb="2" eb="3">
      <t>ネン</t>
    </rPh>
    <phoneticPr fontId="15"/>
  </si>
  <si>
    <r>
      <t xml:space="preserve">今期 </t>
    </r>
    <r>
      <rPr>
        <sz val="11"/>
        <rFont val="ＭＳ Ｐゴシック"/>
        <family val="3"/>
        <charset val="128"/>
      </rPr>
      <t xml:space="preserve"> </t>
    </r>
    <r>
      <rPr>
        <sz val="11"/>
        <rFont val="ＭＳ Ｐゴシック"/>
        <family val="3"/>
        <charset val="128"/>
      </rPr>
      <t xml:space="preserve"> kg-CO2</t>
    </r>
    <rPh sb="0" eb="2">
      <t>コンキ</t>
    </rPh>
    <phoneticPr fontId="15"/>
  </si>
  <si>
    <t>ℓ</t>
    <phoneticPr fontId="15"/>
  </si>
  <si>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kｇ</t>
    </r>
    <rPh sb="0" eb="2">
      <t>キジュン</t>
    </rPh>
    <rPh sb="2" eb="3">
      <t>ネン</t>
    </rPh>
    <phoneticPr fontId="15"/>
  </si>
  <si>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トン</t>
    </r>
    <rPh sb="0" eb="2">
      <t>キジュン</t>
    </rPh>
    <rPh sb="2" eb="3">
      <t>ネン</t>
    </rPh>
    <phoneticPr fontId="15"/>
  </si>
  <si>
    <t>委託確認書
引取証明書</t>
    <rPh sb="0" eb="2">
      <t>イタク</t>
    </rPh>
    <rPh sb="2" eb="5">
      <t>カクニンショ</t>
    </rPh>
    <phoneticPr fontId="15"/>
  </si>
  <si>
    <t>・フロン類回収時の委託確認書交付と引取証明書の保存（3年間）</t>
    <rPh sb="4" eb="5">
      <t>ルイ</t>
    </rPh>
    <rPh sb="5" eb="7">
      <t>カイシュウ</t>
    </rPh>
    <rPh sb="7" eb="8">
      <t>ジ</t>
    </rPh>
    <rPh sb="9" eb="11">
      <t>イタク</t>
    </rPh>
    <rPh sb="11" eb="13">
      <t>カクニン</t>
    </rPh>
    <rPh sb="13" eb="14">
      <t>ショ</t>
    </rPh>
    <rPh sb="14" eb="16">
      <t>コウフ</t>
    </rPh>
    <rPh sb="17" eb="18">
      <t>ヒ</t>
    </rPh>
    <rPh sb="18" eb="19">
      <t>ト</t>
    </rPh>
    <rPh sb="19" eb="22">
      <t>ショウメイショ</t>
    </rPh>
    <rPh sb="23" eb="25">
      <t>ホゾン</t>
    </rPh>
    <rPh sb="27" eb="29">
      <t>ネンカン</t>
    </rPh>
    <phoneticPr fontId="15"/>
  </si>
  <si>
    <t>・引取証明書が30日以内に送付されない場合の知事への報告</t>
    <rPh sb="1" eb="3">
      <t>ヒキトリ</t>
    </rPh>
    <rPh sb="3" eb="6">
      <t>ショウメイショ</t>
    </rPh>
    <rPh sb="9" eb="10">
      <t>ニチ</t>
    </rPh>
    <rPh sb="10" eb="12">
      <t>イナイ</t>
    </rPh>
    <rPh sb="13" eb="15">
      <t>ソウフ</t>
    </rPh>
    <rPh sb="19" eb="21">
      <t>バアイ</t>
    </rPh>
    <rPh sb="22" eb="24">
      <t>チジ</t>
    </rPh>
    <rPh sb="26" eb="28">
      <t>ホウコク</t>
    </rPh>
    <phoneticPr fontId="15"/>
  </si>
  <si>
    <t>水質汚濁防止法</t>
    <rPh sb="0" eb="2">
      <t>スイシツ</t>
    </rPh>
    <rPh sb="2" eb="4">
      <t>オダク</t>
    </rPh>
    <rPh sb="4" eb="6">
      <t>ボウシ</t>
    </rPh>
    <rPh sb="6" eb="7">
      <t>ホウ</t>
    </rPh>
    <phoneticPr fontId="15"/>
  </si>
  <si>
    <t>大気汚染防止法</t>
    <rPh sb="0" eb="2">
      <t>タイキ</t>
    </rPh>
    <rPh sb="2" eb="4">
      <t>オセン</t>
    </rPh>
    <rPh sb="4" eb="7">
      <t>ボウシホウ</t>
    </rPh>
    <phoneticPr fontId="15"/>
  </si>
  <si>
    <t>記録類</t>
    <rPh sb="0" eb="2">
      <t>キロク</t>
    </rPh>
    <rPh sb="2" eb="3">
      <t>ルイ</t>
    </rPh>
    <phoneticPr fontId="15"/>
  </si>
  <si>
    <t>・排出濃度の測定・記録（3年保存）、監視</t>
    <rPh sb="1" eb="3">
      <t>ハイシュツ</t>
    </rPh>
    <phoneticPr fontId="15"/>
  </si>
  <si>
    <r>
      <t>1</t>
    </r>
    <r>
      <rPr>
        <sz val="11"/>
        <rFont val="ＭＳ Ｐゴシック"/>
        <family val="3"/>
        <charset val="128"/>
      </rPr>
      <t>2</t>
    </r>
    <r>
      <rPr>
        <sz val="11"/>
        <rFont val="ＭＳ Ｐゴシック"/>
        <family val="3"/>
        <charset val="128"/>
      </rPr>
      <t>項で順守状況のチェック記録として用いる</t>
    </r>
    <rPh sb="2" eb="3">
      <t>コウ</t>
    </rPh>
    <rPh sb="4" eb="6">
      <t>ジュンシュ</t>
    </rPh>
    <rPh sb="6" eb="8">
      <t>ジョウキョウ</t>
    </rPh>
    <rPh sb="13" eb="15">
      <t>キロク</t>
    </rPh>
    <rPh sb="18" eb="19">
      <t>モチ</t>
    </rPh>
    <phoneticPr fontId="15"/>
  </si>
  <si>
    <t>内部環境監査手順書</t>
    <rPh sb="0" eb="2">
      <t>ナイブ</t>
    </rPh>
    <rPh sb="2" eb="4">
      <t>カンキョウ</t>
    </rPh>
    <rPh sb="4" eb="6">
      <t>カンサ</t>
    </rPh>
    <rPh sb="6" eb="9">
      <t>テジュンショ</t>
    </rPh>
    <phoneticPr fontId="15"/>
  </si>
  <si>
    <t>内部監査チェックリスト</t>
    <rPh sb="0" eb="2">
      <t>ナイブ</t>
    </rPh>
    <rPh sb="2" eb="4">
      <t>カンサ</t>
    </rPh>
    <phoneticPr fontId="15"/>
  </si>
  <si>
    <t>危険物の取り扱い・管理手順</t>
    <rPh sb="0" eb="3">
      <t>キケンブツ</t>
    </rPh>
    <rPh sb="4" eb="5">
      <t>ト</t>
    </rPh>
    <rPh sb="6" eb="7">
      <t>アツカ</t>
    </rPh>
    <rPh sb="9" eb="11">
      <t>カンリ</t>
    </rPh>
    <rPh sb="11" eb="13">
      <t>テジュン</t>
    </rPh>
    <phoneticPr fontId="15"/>
  </si>
  <si>
    <t>環境目標の達成</t>
    <rPh sb="0" eb="2">
      <t>カンキョウ</t>
    </rPh>
    <rPh sb="2" eb="4">
      <t>モクヒョウ</t>
    </rPh>
    <rPh sb="5" eb="7">
      <t>タッセイ</t>
    </rPh>
    <phoneticPr fontId="15"/>
  </si>
  <si>
    <t>節水管理手順書</t>
    <rPh sb="0" eb="2">
      <t>セッスイ</t>
    </rPh>
    <rPh sb="2" eb="4">
      <t>カンリ</t>
    </rPh>
    <rPh sb="4" eb="7">
      <t>テジュンショ</t>
    </rPh>
    <phoneticPr fontId="15"/>
  </si>
  <si>
    <t>廃棄物分別手順書</t>
    <rPh sb="0" eb="3">
      <t>ハイキブツ</t>
    </rPh>
    <rPh sb="3" eb="5">
      <t>ブンベツ</t>
    </rPh>
    <rPh sb="5" eb="8">
      <t>テジュンショ</t>
    </rPh>
    <phoneticPr fontId="15"/>
  </si>
  <si>
    <t>グリーン調達手順書</t>
    <rPh sb="4" eb="6">
      <t>チョウタツ</t>
    </rPh>
    <rPh sb="6" eb="8">
      <t>テジュン</t>
    </rPh>
    <rPh sb="8" eb="9">
      <t>ショ</t>
    </rPh>
    <phoneticPr fontId="15"/>
  </si>
  <si>
    <t>グリーン購入手順書</t>
    <rPh sb="4" eb="6">
      <t>コウニュウ</t>
    </rPh>
    <rPh sb="6" eb="8">
      <t>テジュン</t>
    </rPh>
    <rPh sb="8" eb="9">
      <t>ショ</t>
    </rPh>
    <phoneticPr fontId="15"/>
  </si>
  <si>
    <t>油類流出事故対応手順書</t>
    <rPh sb="0" eb="1">
      <t>アブラ</t>
    </rPh>
    <rPh sb="1" eb="2">
      <t>ルイ</t>
    </rPh>
    <rPh sb="2" eb="4">
      <t>リュウシュツ</t>
    </rPh>
    <rPh sb="4" eb="6">
      <t>ジコ</t>
    </rPh>
    <rPh sb="6" eb="8">
      <t>タイオウ</t>
    </rPh>
    <rPh sb="8" eb="10">
      <t>テジュン</t>
    </rPh>
    <rPh sb="10" eb="11">
      <t>ショ</t>
    </rPh>
    <phoneticPr fontId="15"/>
  </si>
  <si>
    <t>流出事故の予防</t>
    <rPh sb="0" eb="2">
      <t>リュウシュツ</t>
    </rPh>
    <rPh sb="2" eb="4">
      <t>ジコ</t>
    </rPh>
    <rPh sb="5" eb="7">
      <t>ヨボウ</t>
    </rPh>
    <phoneticPr fontId="15"/>
  </si>
  <si>
    <t>取り組み計画</t>
  </si>
  <si>
    <t>・定期水質検査</t>
    <rPh sb="1" eb="3">
      <t>テイキ</t>
    </rPh>
    <rPh sb="3" eb="5">
      <t>スイシツ</t>
    </rPh>
    <rPh sb="5" eb="7">
      <t>ケンサ</t>
    </rPh>
    <phoneticPr fontId="15"/>
  </si>
  <si>
    <t>法11条</t>
    <rPh sb="0" eb="1">
      <t>ホウ</t>
    </rPh>
    <rPh sb="3" eb="4">
      <t>ジョウ</t>
    </rPh>
    <phoneticPr fontId="15"/>
  </si>
  <si>
    <t>水質検査記録</t>
    <rPh sb="0" eb="2">
      <t>スイシツ</t>
    </rPh>
    <rPh sb="2" eb="4">
      <t>ケンサ</t>
    </rPh>
    <rPh sb="4" eb="6">
      <t>キロク</t>
    </rPh>
    <phoneticPr fontId="15"/>
  </si>
  <si>
    <t xml:space="preserve">     掲示板：60cm×60cm以上表示</t>
    <rPh sb="5" eb="7">
      <t>ケイジ</t>
    </rPh>
    <rPh sb="7" eb="8">
      <t>バン</t>
    </rPh>
    <phoneticPr fontId="15"/>
  </si>
  <si>
    <t>消防法</t>
    <rPh sb="0" eb="3">
      <t>ショウボウホウ</t>
    </rPh>
    <phoneticPr fontId="15"/>
  </si>
  <si>
    <t>圧縮アセチレンガス（40ｋｇ以上）
LPG（300ｋｇ以上）</t>
    <rPh sb="14" eb="16">
      <t>イジョウ</t>
    </rPh>
    <rPh sb="27" eb="29">
      <t>イジョウ</t>
    </rPh>
    <phoneticPr fontId="15"/>
  </si>
  <si>
    <t>届出書
現地確認</t>
    <rPh sb="0" eb="3">
      <t>トドケデショ</t>
    </rPh>
    <rPh sb="4" eb="6">
      <t>ゲンチ</t>
    </rPh>
    <rPh sb="6" eb="8">
      <t>カクニン</t>
    </rPh>
    <phoneticPr fontId="15"/>
  </si>
  <si>
    <t>例：紙くず　　 ○○トン
　　 合成樹脂（3ｔ以上）</t>
    <rPh sb="0" eb="1">
      <t>レイ</t>
    </rPh>
    <rPh sb="2" eb="3">
      <t>カミ</t>
    </rPh>
    <rPh sb="16" eb="18">
      <t>ゴウセイ</t>
    </rPh>
    <rPh sb="18" eb="20">
      <t>ジュシ</t>
    </rPh>
    <rPh sb="23" eb="25">
      <t>イジョウ</t>
    </rPh>
    <phoneticPr fontId="15"/>
  </si>
  <si>
    <t>オフロード法</t>
    <rPh sb="5" eb="6">
      <t>ホウ</t>
    </rPh>
    <phoneticPr fontId="15"/>
  </si>
  <si>
    <t>事業年度末</t>
    <rPh sb="0" eb="2">
      <t>ジギョウ</t>
    </rPh>
    <rPh sb="2" eb="5">
      <t>ネンドマツ</t>
    </rPh>
    <phoneticPr fontId="15"/>
  </si>
  <si>
    <t>表示</t>
    <rPh sb="0" eb="2">
      <t>ヒョウジ</t>
    </rPh>
    <phoneticPr fontId="15"/>
  </si>
  <si>
    <t>遵守評価の欄：確認した記録など記入　判定欄：○×（×の場合は問題点是正／予防処置票により解決を図る）</t>
    <rPh sb="0" eb="2">
      <t>ジュンシュ</t>
    </rPh>
    <rPh sb="33" eb="35">
      <t>ゼセイ</t>
    </rPh>
    <rPh sb="36" eb="38">
      <t>ヨボウ</t>
    </rPh>
    <rPh sb="47" eb="48">
      <t>ハカ</t>
    </rPh>
    <phoneticPr fontId="15"/>
  </si>
  <si>
    <t>省エネ法</t>
    <rPh sb="0" eb="1">
      <t>ショウ</t>
    </rPh>
    <rPh sb="3" eb="4">
      <t>ホウ</t>
    </rPh>
    <phoneticPr fontId="15"/>
  </si>
  <si>
    <t>自社ビル</t>
    <rPh sb="0" eb="2">
      <t>ジシャ</t>
    </rPh>
    <phoneticPr fontId="15"/>
  </si>
  <si>
    <t>定期報告3年毎</t>
    <rPh sb="0" eb="2">
      <t>テイキ</t>
    </rPh>
    <rPh sb="2" eb="4">
      <t>ホウコク</t>
    </rPh>
    <rPh sb="5" eb="6">
      <t>ネン</t>
    </rPh>
    <rPh sb="6" eb="7">
      <t>ゴト</t>
    </rPh>
    <phoneticPr fontId="15"/>
  </si>
  <si>
    <t>所管行政庁</t>
    <rPh sb="4" eb="5">
      <t>チョウ</t>
    </rPh>
    <phoneticPr fontId="15"/>
  </si>
  <si>
    <t>定期報告書</t>
    <rPh sb="0" eb="2">
      <t>テイキ</t>
    </rPh>
    <rPh sb="2" eb="5">
      <t>ホウコクショ</t>
    </rPh>
    <phoneticPr fontId="15"/>
  </si>
  <si>
    <t>エネルギー管理統括者・管理企画推進者・管理者の選任・解任届</t>
    <rPh sb="5" eb="7">
      <t>カンリ</t>
    </rPh>
    <rPh sb="7" eb="10">
      <t>トウカツシャ</t>
    </rPh>
    <rPh sb="11" eb="13">
      <t>カンリ</t>
    </rPh>
    <rPh sb="13" eb="15">
      <t>キカク</t>
    </rPh>
    <rPh sb="15" eb="17">
      <t>スイシン</t>
    </rPh>
    <rPh sb="17" eb="18">
      <t>シャ</t>
    </rPh>
    <rPh sb="19" eb="22">
      <t>カンリシャ</t>
    </rPh>
    <rPh sb="23" eb="25">
      <t>センニン</t>
    </rPh>
    <rPh sb="26" eb="28">
      <t>カイニン</t>
    </rPh>
    <rPh sb="28" eb="29">
      <t>トドケ</t>
    </rPh>
    <phoneticPr fontId="15"/>
  </si>
  <si>
    <t>エネルギー管理統括者・管理企画推進者・管理員の選任・解任届</t>
    <rPh sb="5" eb="7">
      <t>カンリ</t>
    </rPh>
    <rPh sb="7" eb="10">
      <t>トウカツシャ</t>
    </rPh>
    <rPh sb="11" eb="13">
      <t>カンリ</t>
    </rPh>
    <rPh sb="13" eb="15">
      <t>キカク</t>
    </rPh>
    <rPh sb="15" eb="17">
      <t>スイシン</t>
    </rPh>
    <rPh sb="17" eb="18">
      <t>シャ</t>
    </rPh>
    <rPh sb="19" eb="21">
      <t>カンリ</t>
    </rPh>
    <rPh sb="21" eb="22">
      <t>イン</t>
    </rPh>
    <rPh sb="23" eb="25">
      <t>センニン</t>
    </rPh>
    <rPh sb="26" eb="28">
      <t>カイニン</t>
    </rPh>
    <rPh sb="28" eb="29">
      <t>トドケ</t>
    </rPh>
    <phoneticPr fontId="15"/>
  </si>
  <si>
    <t>中長期計画書の提出</t>
    <rPh sb="0" eb="3">
      <t>チュウチョウキ</t>
    </rPh>
    <rPh sb="3" eb="5">
      <t>ケイカク</t>
    </rPh>
    <rPh sb="5" eb="6">
      <t>ショ</t>
    </rPh>
    <rPh sb="7" eb="9">
      <t>テイシュツ</t>
    </rPh>
    <phoneticPr fontId="15"/>
  </si>
  <si>
    <t>定期報告書の提出</t>
    <rPh sb="0" eb="2">
      <t>テイキ</t>
    </rPh>
    <rPh sb="2" eb="4">
      <t>ホウコク</t>
    </rPh>
    <rPh sb="4" eb="5">
      <t>ショ</t>
    </rPh>
    <rPh sb="6" eb="8">
      <t>テイシュツ</t>
    </rPh>
    <phoneticPr fontId="15"/>
  </si>
  <si>
    <t>エネルギー使用状況の届出</t>
    <rPh sb="5" eb="7">
      <t>シヨウ</t>
    </rPh>
    <rPh sb="7" eb="9">
      <t>ジョウキョウ</t>
    </rPh>
    <rPh sb="10" eb="12">
      <t>トドケデ</t>
    </rPh>
    <phoneticPr fontId="15"/>
  </si>
  <si>
    <t>毎年7月末</t>
    <rPh sb="0" eb="2">
      <t>マイトシ</t>
    </rPh>
    <rPh sb="3" eb="5">
      <t>ガツマツ</t>
    </rPh>
    <phoneticPr fontId="15"/>
  </si>
  <si>
    <t>エネルギーの使用</t>
    <rPh sb="6" eb="8">
      <t>シヨウ</t>
    </rPh>
    <phoneticPr fontId="15"/>
  </si>
  <si>
    <t>エネルギー使用量1500ｋℓ以上
自動車100台以上</t>
    <rPh sb="5" eb="7">
      <t>シヨウ</t>
    </rPh>
    <rPh sb="7" eb="8">
      <t>リョウ</t>
    </rPh>
    <rPh sb="14" eb="16">
      <t>イジョウ</t>
    </rPh>
    <rPh sb="17" eb="19">
      <t>ジドウ</t>
    </rPh>
    <rPh sb="19" eb="20">
      <t>シャ</t>
    </rPh>
    <rPh sb="23" eb="26">
      <t>ダイイジョウ</t>
    </rPh>
    <phoneticPr fontId="15"/>
  </si>
  <si>
    <t>対策計画の提出</t>
    <rPh sb="0" eb="2">
      <t>タイサク</t>
    </rPh>
    <rPh sb="2" eb="4">
      <t>ケイカク</t>
    </rPh>
    <rPh sb="5" eb="7">
      <t>テイシュツ</t>
    </rPh>
    <phoneticPr fontId="15"/>
  </si>
  <si>
    <t>実績報告書の提出</t>
    <rPh sb="0" eb="2">
      <t>ジッセキ</t>
    </rPh>
    <rPh sb="2" eb="4">
      <t>ホウコク</t>
    </rPh>
    <rPh sb="4" eb="5">
      <t>ショ</t>
    </rPh>
    <rPh sb="6" eb="8">
      <t>テイシュツ</t>
    </rPh>
    <phoneticPr fontId="15"/>
  </si>
  <si>
    <t>対策計画書</t>
    <rPh sb="0" eb="2">
      <t>タイサク</t>
    </rPh>
    <rPh sb="2" eb="4">
      <t>ケイカク</t>
    </rPh>
    <rPh sb="4" eb="5">
      <t>ショ</t>
    </rPh>
    <phoneticPr fontId="15"/>
  </si>
  <si>
    <t>実績報告書</t>
    <rPh sb="0" eb="2">
      <t>ジッセキ</t>
    </rPh>
    <rPh sb="2" eb="5">
      <t>ホウコクショ</t>
    </rPh>
    <phoneticPr fontId="15"/>
  </si>
  <si>
    <t>特定建築物の届出、定期報告</t>
    <rPh sb="0" eb="2">
      <t>トクテイ</t>
    </rPh>
    <rPh sb="2" eb="5">
      <t>ケンチクブツ</t>
    </rPh>
    <rPh sb="6" eb="8">
      <t>トドケデ</t>
    </rPh>
    <rPh sb="9" eb="11">
      <t>テイキ</t>
    </rPh>
    <rPh sb="11" eb="13">
      <t>ホウコク</t>
    </rPh>
    <phoneticPr fontId="15"/>
  </si>
  <si>
    <t>輸送車両</t>
    <rPh sb="0" eb="2">
      <t>ユソウ</t>
    </rPh>
    <rPh sb="2" eb="4">
      <t>シャリョウ</t>
    </rPh>
    <phoneticPr fontId="15"/>
  </si>
  <si>
    <t>特定事業者の届出、定期報告（輸送事業者）
特定事業者の届出、定期報告（荷主）</t>
    <rPh sb="0" eb="2">
      <t>トクテイ</t>
    </rPh>
    <rPh sb="2" eb="5">
      <t>ジギョウシャ</t>
    </rPh>
    <rPh sb="6" eb="8">
      <t>トドケデ</t>
    </rPh>
    <rPh sb="9" eb="11">
      <t>テイキ</t>
    </rPh>
    <rPh sb="11" eb="13">
      <t>ホウコク</t>
    </rPh>
    <rPh sb="14" eb="16">
      <t>ユソウ</t>
    </rPh>
    <rPh sb="16" eb="19">
      <t>ジギョウシャ</t>
    </rPh>
    <rPh sb="35" eb="37">
      <t>ニヌシ</t>
    </rPh>
    <phoneticPr fontId="15"/>
  </si>
  <si>
    <t>法17条</t>
    <rPh sb="0" eb="1">
      <t>ホウ</t>
    </rPh>
    <phoneticPr fontId="15"/>
  </si>
  <si>
    <t>法19条</t>
    <rPh sb="3" eb="4">
      <t>ジョウ</t>
    </rPh>
    <phoneticPr fontId="15"/>
  </si>
  <si>
    <t>法7条</t>
    <rPh sb="2" eb="3">
      <t>ジョウ</t>
    </rPh>
    <phoneticPr fontId="15"/>
  </si>
  <si>
    <t>法14条</t>
    <rPh sb="3" eb="4">
      <t>ジョウ</t>
    </rPh>
    <phoneticPr fontId="15"/>
  </si>
  <si>
    <t>法15条</t>
    <rPh sb="3" eb="4">
      <t>ジョウ</t>
    </rPh>
    <phoneticPr fontId="15"/>
  </si>
  <si>
    <t>法54、55、56条
法61、62、63条</t>
    <rPh sb="9" eb="10">
      <t>ジョウ</t>
    </rPh>
    <rPh sb="20" eb="21">
      <t>ジョウ</t>
    </rPh>
    <phoneticPr fontId="15"/>
  </si>
  <si>
    <t>法75条</t>
    <rPh sb="3" eb="4">
      <t>ジョウ</t>
    </rPh>
    <phoneticPr fontId="15"/>
  </si>
  <si>
    <t>容器包装リサイクル法</t>
    <rPh sb="0" eb="2">
      <t>ヨウキ</t>
    </rPh>
    <rPh sb="2" eb="4">
      <t>ホウソウ</t>
    </rPh>
    <rPh sb="9" eb="10">
      <t>ホウ</t>
    </rPh>
    <phoneticPr fontId="15"/>
  </si>
  <si>
    <t>・再商品化義務</t>
    <rPh sb="1" eb="5">
      <t>サイショウヒンカ</t>
    </rPh>
    <rPh sb="5" eb="7">
      <t>ギム</t>
    </rPh>
    <phoneticPr fontId="15"/>
  </si>
  <si>
    <t>定期報告義務
・前年度に用いた容器包装の量が50トン以上</t>
    <rPh sb="0" eb="2">
      <t>テイキ</t>
    </rPh>
    <rPh sb="2" eb="4">
      <t>ホウコク</t>
    </rPh>
    <rPh sb="4" eb="6">
      <t>ギム</t>
    </rPh>
    <rPh sb="8" eb="11">
      <t>ゼンネンド</t>
    </rPh>
    <rPh sb="12" eb="13">
      <t>モチ</t>
    </rPh>
    <rPh sb="15" eb="17">
      <t>ヨウキ</t>
    </rPh>
    <rPh sb="17" eb="19">
      <t>ホウソウ</t>
    </rPh>
    <rPh sb="20" eb="21">
      <t>リョウ</t>
    </rPh>
    <rPh sb="26" eb="28">
      <t>イジョウ</t>
    </rPh>
    <phoneticPr fontId="15"/>
  </si>
  <si>
    <t>法2条、11、12、13条</t>
    <rPh sb="0" eb="1">
      <t>ホウ</t>
    </rPh>
    <rPh sb="2" eb="3">
      <t>ジョウ</t>
    </rPh>
    <rPh sb="12" eb="13">
      <t>ジョウ</t>
    </rPh>
    <phoneticPr fontId="15"/>
  </si>
  <si>
    <t>容器の利用</t>
    <rPh sb="0" eb="2">
      <t>ヨウキ</t>
    </rPh>
    <rPh sb="3" eb="5">
      <t>リヨウ</t>
    </rPh>
    <phoneticPr fontId="15"/>
  </si>
  <si>
    <t>日本容器包装リサイクル協会</t>
    <rPh sb="0" eb="2">
      <t>ニホン</t>
    </rPh>
    <rPh sb="2" eb="4">
      <t>ヨウキ</t>
    </rPh>
    <rPh sb="4" eb="6">
      <t>ホウソウ</t>
    </rPh>
    <rPh sb="11" eb="13">
      <t>キョウカイ</t>
    </rPh>
    <phoneticPr fontId="15"/>
  </si>
  <si>
    <t>再商品化委託契約</t>
    <rPh sb="0" eb="4">
      <t>サイショウヒンカ</t>
    </rPh>
    <rPh sb="4" eb="6">
      <t>イタク</t>
    </rPh>
    <rPh sb="6" eb="8">
      <t>ケイヤク</t>
    </rPh>
    <phoneticPr fontId="15"/>
  </si>
  <si>
    <t>グリーン購入の推進</t>
    <rPh sb="4" eb="6">
      <t>コウニュウ</t>
    </rPh>
    <rPh sb="7" eb="9">
      <t>スイシン</t>
    </rPh>
    <phoneticPr fontId="15"/>
  </si>
  <si>
    <t>（１）</t>
    <phoneticPr fontId="15"/>
  </si>
  <si>
    <t>（２）</t>
    <phoneticPr fontId="15"/>
  </si>
  <si>
    <t>所在地</t>
    <phoneticPr fontId="15"/>
  </si>
  <si>
    <t>（３）</t>
    <phoneticPr fontId="15"/>
  </si>
  <si>
    <t>環境管理責任者氏名及び担当者連絡先</t>
    <phoneticPr fontId="15"/>
  </si>
  <si>
    <t>（４）</t>
    <phoneticPr fontId="15"/>
  </si>
  <si>
    <t>事業内容</t>
    <phoneticPr fontId="15"/>
  </si>
  <si>
    <t>（５）</t>
    <phoneticPr fontId="15"/>
  </si>
  <si>
    <t>事業の規模</t>
    <phoneticPr fontId="15"/>
  </si>
  <si>
    <t>（６）</t>
    <phoneticPr fontId="15"/>
  </si>
  <si>
    <t>□事業の規模</t>
    <phoneticPr fontId="15"/>
  </si>
  <si>
    <t>＊＊　＊＊</t>
    <phoneticPr fontId="15"/>
  </si>
  <si>
    <t>□環境への負荷の状況（取りまとめ表）</t>
    <phoneticPr fontId="15"/>
  </si>
  <si>
    <t>温室効果ガス排出量</t>
    <phoneticPr fontId="15"/>
  </si>
  <si>
    <t>スケジュール</t>
    <phoneticPr fontId="15"/>
  </si>
  <si>
    <t>・空調温度の適正化（冷房２８℃　暖房２０℃）</t>
    <phoneticPr fontId="15"/>
  </si>
  <si>
    <r>
      <t>k</t>
    </r>
    <r>
      <rPr>
        <sz val="11"/>
        <rFont val="ＭＳ Ｐゴシック"/>
        <family val="3"/>
        <charset val="128"/>
      </rPr>
      <t>Wh</t>
    </r>
    <phoneticPr fontId="15"/>
  </si>
  <si>
    <t>・生産工程の待機時間短縮</t>
    <phoneticPr fontId="15"/>
  </si>
  <si>
    <r>
      <t>kg-</t>
    </r>
    <r>
      <rPr>
        <sz val="11"/>
        <rFont val="ＭＳ Ｐゴシック"/>
        <family val="3"/>
        <charset val="128"/>
      </rPr>
      <t>C</t>
    </r>
    <r>
      <rPr>
        <sz val="11"/>
        <rFont val="ＭＳ Ｐゴシック"/>
        <family val="3"/>
        <charset val="128"/>
      </rPr>
      <t>O2</t>
    </r>
    <phoneticPr fontId="15"/>
  </si>
  <si>
    <t>年度目標</t>
    <phoneticPr fontId="15"/>
  </si>
  <si>
    <t>Kg-CO2</t>
    <phoneticPr fontId="15"/>
  </si>
  <si>
    <t>年度目標</t>
    <phoneticPr fontId="15"/>
  </si>
  <si>
    <t>・更新時に低燃費車を選択</t>
    <rPh sb="1" eb="4">
      <t>コウシンジ</t>
    </rPh>
    <rPh sb="5" eb="9">
      <t>テイネンピシャ</t>
    </rPh>
    <rPh sb="10" eb="12">
      <t>センタク</t>
    </rPh>
    <phoneticPr fontId="15"/>
  </si>
  <si>
    <t>（累計）Kg-CO2</t>
    <phoneticPr fontId="15"/>
  </si>
  <si>
    <t>ｋｇ</t>
    <phoneticPr fontId="15"/>
  </si>
  <si>
    <t>○変更</t>
    <phoneticPr fontId="15"/>
  </si>
  <si>
    <t>年度目標</t>
    <phoneticPr fontId="15"/>
  </si>
  <si>
    <t>年度目標</t>
    <phoneticPr fontId="15"/>
  </si>
  <si>
    <t>・</t>
    <phoneticPr fontId="15"/>
  </si>
  <si>
    <t>ｋｇ</t>
    <phoneticPr fontId="15"/>
  </si>
  <si>
    <t>水使用量削減</t>
    <rPh sb="0" eb="1">
      <t>ミズ</t>
    </rPh>
    <rPh sb="1" eb="4">
      <t>シヨウリョウ</t>
    </rPh>
    <rPh sb="4" eb="6">
      <t>サクゲン</t>
    </rPh>
    <phoneticPr fontId="15"/>
  </si>
  <si>
    <t>㎥</t>
    <phoneticPr fontId="15"/>
  </si>
  <si>
    <t>年度目標</t>
    <phoneticPr fontId="15"/>
  </si>
  <si>
    <t>化学物質削減</t>
    <rPh sb="0" eb="2">
      <t>カガク</t>
    </rPh>
    <rPh sb="2" eb="4">
      <t>ブッシツ</t>
    </rPh>
    <rPh sb="4" eb="6">
      <t>サクゲン</t>
    </rPh>
    <phoneticPr fontId="15"/>
  </si>
  <si>
    <t>Kg</t>
    <phoneticPr fontId="15"/>
  </si>
  <si>
    <t>・作業ミスによる使用量増加の抑制</t>
    <rPh sb="1" eb="3">
      <t>サギョウ</t>
    </rPh>
    <rPh sb="8" eb="11">
      <t>シヨウリョウ</t>
    </rPh>
    <rPh sb="11" eb="13">
      <t>ゾウカ</t>
    </rPh>
    <rPh sb="14" eb="16">
      <t>ヨクセイ</t>
    </rPh>
    <phoneticPr fontId="15"/>
  </si>
  <si>
    <t>・代替物質の検討</t>
    <rPh sb="1" eb="3">
      <t>ダイタイ</t>
    </rPh>
    <rPh sb="3" eb="5">
      <t>ブッシツ</t>
    </rPh>
    <rPh sb="6" eb="8">
      <t>ケントウ</t>
    </rPh>
    <phoneticPr fontId="15"/>
  </si>
  <si>
    <r>
      <t>基準年</t>
    </r>
    <r>
      <rPr>
        <sz val="11"/>
        <rFont val="ＭＳ Ｐゴシック"/>
        <family val="3"/>
        <charset val="128"/>
      </rPr>
      <t xml:space="preserve">   　　kg</t>
    </r>
    <rPh sb="0" eb="2">
      <t>キジュン</t>
    </rPh>
    <rPh sb="2" eb="3">
      <t>ネン</t>
    </rPh>
    <phoneticPr fontId="15"/>
  </si>
  <si>
    <t>年度目標</t>
    <phoneticPr fontId="15"/>
  </si>
  <si>
    <t>・代替物質に切り替え</t>
    <rPh sb="1" eb="3">
      <t>ダイタイ</t>
    </rPh>
    <rPh sb="3" eb="5">
      <t>ブッシツ</t>
    </rPh>
    <rPh sb="6" eb="7">
      <t>キ</t>
    </rPh>
    <rPh sb="8" eb="9">
      <t>カ</t>
    </rPh>
    <phoneticPr fontId="15"/>
  </si>
  <si>
    <t>×</t>
    <phoneticPr fontId="15"/>
  </si>
  <si>
    <t>・</t>
    <phoneticPr fontId="15"/>
  </si>
  <si>
    <t>□ごあいさつ</t>
    <phoneticPr fontId="15"/>
  </si>
  <si>
    <t>　　　　　　　　　　　　　　　　　　　　　　　　　　　　　</t>
    <phoneticPr fontId="15"/>
  </si>
  <si>
    <t>－</t>
    <phoneticPr fontId="15"/>
  </si>
  <si>
    <t>kg</t>
    <phoneticPr fontId="15"/>
  </si>
  <si>
    <t>○○</t>
    <phoneticPr fontId="15"/>
  </si>
  <si>
    <t>環境事務局</t>
    <phoneticPr fontId="15"/>
  </si>
  <si>
    <t>許可証</t>
    <phoneticPr fontId="15"/>
  </si>
  <si>
    <t>法12条の4</t>
    <phoneticPr fontId="15"/>
  </si>
  <si>
    <t>総務</t>
    <phoneticPr fontId="15"/>
  </si>
  <si>
    <t>・保管基準</t>
    <phoneticPr fontId="15"/>
  </si>
  <si>
    <t>　　衛生管理</t>
    <phoneticPr fontId="15"/>
  </si>
  <si>
    <t>・マニフェスト交付
　B2・Ｄ票90日、Ｅ票180日以内に送付されない場合は30日以内の知事への報告
　A、B2、D、E票の保管（5年間）　　</t>
    <phoneticPr fontId="15"/>
  </si>
  <si>
    <t>・マニフェスト新規交付時又は月末</t>
    <phoneticPr fontId="15"/>
  </si>
  <si>
    <t>○</t>
    <phoneticPr fontId="15"/>
  </si>
  <si>
    <t>・排水濃度の測定・記録（3年保存）、監視</t>
    <phoneticPr fontId="15"/>
  </si>
  <si>
    <t>・事故時の措置と届出</t>
    <phoneticPr fontId="15"/>
  </si>
  <si>
    <t>法9条の4</t>
    <phoneticPr fontId="15"/>
  </si>
  <si>
    <t>現場観察</t>
    <phoneticPr fontId="15"/>
  </si>
  <si>
    <t>できる限り環境物品等を選択するよう努める</t>
    <phoneticPr fontId="15"/>
  </si>
  <si>
    <t>・規制地域内で、特定悪臭物質の排出基準を遵守</t>
    <phoneticPr fontId="15"/>
  </si>
  <si>
    <t>・自らの責任において確実かつ適正に処理</t>
    <phoneticPr fontId="15"/>
  </si>
  <si>
    <t>・毎年度、保管及び処分の状況に関し府知事に届出</t>
    <phoneticPr fontId="15"/>
  </si>
  <si>
    <t>現場観察</t>
    <phoneticPr fontId="15"/>
  </si>
  <si>
    <t>高圧ガス保安法</t>
    <phoneticPr fontId="15"/>
  </si>
  <si>
    <t>法9条1,2項</t>
    <phoneticPr fontId="15"/>
  </si>
  <si>
    <t>○</t>
    <phoneticPr fontId="15"/>
  </si>
  <si>
    <t>・基準に適合した特定特殊自動車の使用</t>
    <phoneticPr fontId="15"/>
  </si>
  <si>
    <t>バックフォー</t>
    <phoneticPr fontId="15"/>
  </si>
  <si>
    <t>5月末</t>
    <phoneticPr fontId="15"/>
  </si>
  <si>
    <t>7月末</t>
    <phoneticPr fontId="15"/>
  </si>
  <si>
    <t>作成日：</t>
    <phoneticPr fontId="15"/>
  </si>
  <si>
    <t>管理職</t>
    <phoneticPr fontId="15"/>
  </si>
  <si>
    <t>○</t>
    <phoneticPr fontId="15"/>
  </si>
  <si>
    <t>全従業員</t>
    <phoneticPr fontId="15"/>
  </si>
  <si>
    <t>環境教育訓練記録</t>
    <phoneticPr fontId="15"/>
  </si>
  <si>
    <r>
      <t>□</t>
    </r>
    <r>
      <rPr>
        <sz val="10.5"/>
        <rFont val="ＭＳ 明朝"/>
        <family val="1"/>
        <charset val="128"/>
      </rPr>
      <t>一般教育
□専門教育
□その他</t>
    </r>
    <phoneticPr fontId="15"/>
  </si>
  <si>
    <r>
      <t xml:space="preserve">対象者名
</t>
    </r>
    <r>
      <rPr>
        <sz val="11"/>
        <rFont val="ＭＳ 明朝"/>
        <family val="1"/>
        <charset val="128"/>
      </rPr>
      <t>(実施者記入)</t>
    </r>
    <phoneticPr fontId="15"/>
  </si>
  <si>
    <r>
      <t xml:space="preserve">出席者サイン
</t>
    </r>
    <r>
      <rPr>
        <sz val="11"/>
        <rFont val="ＭＳ 明朝"/>
        <family val="1"/>
        <charset val="128"/>
      </rPr>
      <t>(出席者署名)</t>
    </r>
    <phoneticPr fontId="15"/>
  </si>
  <si>
    <r>
      <t xml:space="preserve">理解状況
</t>
    </r>
    <r>
      <rPr>
        <sz val="10"/>
        <rFont val="ＭＳ 明朝"/>
        <family val="1"/>
        <charset val="128"/>
      </rPr>
      <t>（各自でチェックして下さい）</t>
    </r>
    <phoneticPr fontId="15"/>
  </si>
  <si>
    <t>充分理解した</t>
    <phoneticPr fontId="15"/>
  </si>
  <si>
    <t>ある程度理解した</t>
    <phoneticPr fontId="15"/>
  </si>
  <si>
    <t>理解できなかった</t>
    <phoneticPr fontId="15"/>
  </si>
  <si>
    <t>□</t>
    <phoneticPr fontId="15"/>
  </si>
  <si>
    <t>コメント（教育訓練の有効性の評価）：</t>
    <phoneticPr fontId="15"/>
  </si>
  <si>
    <r>
      <t xml:space="preserve">
</t>
    </r>
    <r>
      <rPr>
        <sz val="8"/>
        <rFont val="ＭＳ 明朝"/>
        <family val="1"/>
        <charset val="128"/>
      </rPr>
      <t xml:space="preserve">
担当者</t>
    </r>
    <phoneticPr fontId="15"/>
  </si>
  <si>
    <t>*/**</t>
    <phoneticPr fontId="15"/>
  </si>
  <si>
    <t>環境コミュニケーション記録</t>
    <rPh sb="0" eb="2">
      <t>カンキョウ</t>
    </rPh>
    <rPh sb="11" eb="13">
      <t>キロク</t>
    </rPh>
    <phoneticPr fontId="15"/>
  </si>
  <si>
    <t>環境管理責任者</t>
    <phoneticPr fontId="15"/>
  </si>
  <si>
    <t>　（９．実施及び運用）</t>
    <phoneticPr fontId="15"/>
  </si>
  <si>
    <t>（マニフェストの保管）</t>
    <rPh sb="8" eb="10">
      <t>ホカン</t>
    </rPh>
    <phoneticPr fontId="15"/>
  </si>
  <si>
    <t>Ａ、Ｂ２、Ｄ、Ｅは５年間保管する。</t>
    <rPh sb="10" eb="12">
      <t>ネンカン</t>
    </rPh>
    <rPh sb="12" eb="14">
      <t>ホカン</t>
    </rPh>
    <phoneticPr fontId="15"/>
  </si>
  <si>
    <t>マニフェスト交付状況報告書を毎年6月30日までに都道府県知事に提出する。</t>
    <phoneticPr fontId="15"/>
  </si>
  <si>
    <t>　</t>
    <phoneticPr fontId="15"/>
  </si>
  <si>
    <t>手順書</t>
    <phoneticPr fontId="15"/>
  </si>
  <si>
    <t>火災が発生しないように予防を行う。火災発生の場合、緊急対応を適切に行うことにより従業員と近隣住民の安全及び火災による環境汚染を防止する。</t>
    <phoneticPr fontId="15"/>
  </si>
  <si>
    <t>総務課員は不審者が社内に侵入しないか確認する</t>
    <phoneticPr fontId="15"/>
  </si>
  <si>
    <t>ガイドライン　（コメントで要求事項を表示）</t>
    <phoneticPr fontId="15"/>
  </si>
  <si>
    <t>―</t>
    <phoneticPr fontId="15"/>
  </si>
  <si>
    <t>4-01</t>
    <phoneticPr fontId="15"/>
  </si>
  <si>
    <r>
      <t>1</t>
    </r>
    <r>
      <rPr>
        <sz val="11"/>
        <rFont val="ＭＳ Ｐゴシック"/>
        <family val="3"/>
        <charset val="128"/>
      </rPr>
      <t>2</t>
    </r>
    <r>
      <rPr>
        <sz val="11"/>
        <rFont val="ＭＳ Ｐゴシック"/>
        <family val="3"/>
        <charset val="128"/>
      </rPr>
      <t>項の取組状況の確認及び問題点の是正記録を兼ねる</t>
    </r>
    <phoneticPr fontId="15"/>
  </si>
  <si>
    <t>環境関連法規等の取りまとめ表／遵守評価記録</t>
    <rPh sb="0" eb="2">
      <t>カンキョウ</t>
    </rPh>
    <rPh sb="2" eb="4">
      <t>カンレン</t>
    </rPh>
    <rPh sb="4" eb="6">
      <t>ホウキ</t>
    </rPh>
    <rPh sb="6" eb="7">
      <t>ナド</t>
    </rPh>
    <rPh sb="8" eb="9">
      <t>ト</t>
    </rPh>
    <rPh sb="13" eb="14">
      <t>ヒョウ</t>
    </rPh>
    <rPh sb="15" eb="17">
      <t>ジュンシュ</t>
    </rPh>
    <rPh sb="17" eb="19">
      <t>ヒョウカ</t>
    </rPh>
    <rPh sb="19" eb="21">
      <t>キロク</t>
    </rPh>
    <phoneticPr fontId="15"/>
  </si>
  <si>
    <t>―</t>
    <phoneticPr fontId="15"/>
  </si>
  <si>
    <t>省エネルギー手順書（電力）</t>
    <phoneticPr fontId="15"/>
  </si>
  <si>
    <t>9-08</t>
    <phoneticPr fontId="15"/>
  </si>
  <si>
    <r>
      <t>様式：1</t>
    </r>
    <r>
      <rPr>
        <sz val="11"/>
        <rFont val="ＭＳ Ｐゴシック"/>
        <family val="3"/>
        <charset val="128"/>
      </rPr>
      <t>2</t>
    </r>
    <r>
      <rPr>
        <sz val="11"/>
        <rFont val="ＭＳ Ｐゴシック"/>
        <family val="3"/>
        <charset val="128"/>
      </rPr>
      <t>-01</t>
    </r>
    <phoneticPr fontId="15"/>
  </si>
  <si>
    <t xml:space="preserve"> （１２．取組状況の確認並びに問題の是正及び予防）</t>
    <phoneticPr fontId="15"/>
  </si>
  <si>
    <t>問題点の処置の手順</t>
    <phoneticPr fontId="15"/>
  </si>
  <si>
    <t>①問題点が発生したら、すぐに応急処置をとる
②問題点発生の原因を突き止める
③問題点を取り除く処置（是正＝再発防止）をとる
④必要に応じて予防処置を取る(水平展開、未然防止）</t>
    <phoneticPr fontId="15"/>
  </si>
  <si>
    <t>（応急対応）</t>
    <phoneticPr fontId="15"/>
  </si>
  <si>
    <t>　結果確認</t>
    <phoneticPr fontId="15"/>
  </si>
  <si>
    <r>
      <t>　　→</t>
    </r>
    <r>
      <rPr>
        <sz val="11"/>
        <rFont val="ＭＳ Ｐゴシック"/>
        <family val="3"/>
        <charset val="128"/>
      </rPr>
      <t>YES</t>
    </r>
    <r>
      <rPr>
        <sz val="11"/>
        <rFont val="ＭＳ Ｐゴシック"/>
        <family val="3"/>
        <charset val="128"/>
      </rPr>
      <t>の場合は新しい問題点是正</t>
    </r>
    <r>
      <rPr>
        <sz val="11"/>
        <rFont val="ＭＳ Ｐゴシック"/>
        <family val="3"/>
        <charset val="128"/>
      </rPr>
      <t>/予防処置票を作成して対応する。</t>
    </r>
    <rPh sb="7" eb="9">
      <t>バアイ</t>
    </rPh>
    <rPh sb="10" eb="11">
      <t>アタラ</t>
    </rPh>
    <rPh sb="13" eb="16">
      <t>モンダイテン</t>
    </rPh>
    <rPh sb="16" eb="18">
      <t>ゼセイ</t>
    </rPh>
    <rPh sb="19" eb="21">
      <t>ヨボウ</t>
    </rPh>
    <rPh sb="21" eb="23">
      <t>ショチ</t>
    </rPh>
    <rPh sb="23" eb="24">
      <t>ヒョウ</t>
    </rPh>
    <rPh sb="25" eb="27">
      <t>サクセイ</t>
    </rPh>
    <rPh sb="29" eb="31">
      <t>タイオウ</t>
    </rPh>
    <phoneticPr fontId="15"/>
  </si>
  <si>
    <t>必須項目</t>
    <rPh sb="0" eb="2">
      <t>ヒッス</t>
    </rPh>
    <rPh sb="2" eb="4">
      <t>コウモク</t>
    </rPh>
    <phoneticPr fontId="15"/>
  </si>
  <si>
    <t>エネルギー消費　計</t>
    <rPh sb="5" eb="7">
      <t>ショウヒ</t>
    </rPh>
    <rPh sb="8" eb="9">
      <t>ケイ</t>
    </rPh>
    <phoneticPr fontId="15"/>
  </si>
  <si>
    <t>化石燃料　小計</t>
    <rPh sb="0" eb="2">
      <t>カセキ</t>
    </rPh>
    <rPh sb="2" eb="4">
      <t>ネンリョウ</t>
    </rPh>
    <rPh sb="5" eb="7">
      <t>ショウケイ</t>
    </rPh>
    <phoneticPr fontId="15"/>
  </si>
  <si>
    <t>但し、次の事項は所定の様式を用いてもよい　目標・環境活動計画の未達成：環境活動計画書、苦情：環境コミュニケーション記録</t>
    <rPh sb="24" eb="26">
      <t>カンキョウ</t>
    </rPh>
    <rPh sb="26" eb="28">
      <t>カツドウ</t>
    </rPh>
    <rPh sb="28" eb="30">
      <t>ケイカク</t>
    </rPh>
    <rPh sb="46" eb="48">
      <t>カンキョウ</t>
    </rPh>
    <phoneticPr fontId="15"/>
  </si>
  <si>
    <t>電力による二酸化炭素削減</t>
    <rPh sb="0" eb="2">
      <t>デンリョク</t>
    </rPh>
    <rPh sb="5" eb="8">
      <t>ニサンカ</t>
    </rPh>
    <rPh sb="8" eb="10">
      <t>タンソ</t>
    </rPh>
    <rPh sb="10" eb="12">
      <t>サクゲン</t>
    </rPh>
    <phoneticPr fontId="15"/>
  </si>
  <si>
    <t>自動車燃料による二酸化炭素削減</t>
    <rPh sb="0" eb="3">
      <t>ジドウシャ</t>
    </rPh>
    <rPh sb="3" eb="5">
      <t>ネンリョウ</t>
    </rPh>
    <rPh sb="8" eb="11">
      <t>ニサンカ</t>
    </rPh>
    <rPh sb="11" eb="13">
      <t>タンソ</t>
    </rPh>
    <rPh sb="13" eb="15">
      <t>サクゲン</t>
    </rPh>
    <phoneticPr fontId="15"/>
  </si>
  <si>
    <t>・分別の徹底</t>
    <phoneticPr fontId="15"/>
  </si>
  <si>
    <t>再資源化量</t>
    <rPh sb="0" eb="4">
      <t>サイシゲンカ</t>
    </rPh>
    <rPh sb="4" eb="5">
      <t>リョウ</t>
    </rPh>
    <phoneticPr fontId="15"/>
  </si>
  <si>
    <t>製品使用量</t>
    <rPh sb="0" eb="2">
      <t>セイヒン</t>
    </rPh>
    <rPh sb="2" eb="5">
      <t>シヨウリョウ</t>
    </rPh>
    <phoneticPr fontId="67"/>
  </si>
  <si>
    <t>化学物質量</t>
    <rPh sb="0" eb="2">
      <t>カガク</t>
    </rPh>
    <rPh sb="2" eb="4">
      <t>ブッシツ</t>
    </rPh>
    <rPh sb="4" eb="5">
      <t>リョウ</t>
    </rPh>
    <phoneticPr fontId="67"/>
  </si>
  <si>
    <t>製品保管量</t>
    <rPh sb="0" eb="2">
      <t>セイヒン</t>
    </rPh>
    <rPh sb="2" eb="4">
      <t>ホカン</t>
    </rPh>
    <rPh sb="4" eb="5">
      <t>リョウ</t>
    </rPh>
    <phoneticPr fontId="67"/>
  </si>
  <si>
    <t>製品</t>
    <rPh sb="0" eb="2">
      <t>セイヒン</t>
    </rPh>
    <phoneticPr fontId="67"/>
  </si>
  <si>
    <t>化学物質</t>
    <rPh sb="0" eb="2">
      <t>カガク</t>
    </rPh>
    <rPh sb="2" eb="4">
      <t>ブッシツ</t>
    </rPh>
    <phoneticPr fontId="67"/>
  </si>
  <si>
    <t>含有率（％）</t>
    <rPh sb="0" eb="2">
      <t>ガンユウ</t>
    </rPh>
    <rPh sb="2" eb="3">
      <t>リツ</t>
    </rPh>
    <phoneticPr fontId="15"/>
  </si>
  <si>
    <t>含有量ｋｇ</t>
    <rPh sb="0" eb="3">
      <t>ガンユウリョウ</t>
    </rPh>
    <phoneticPr fontId="15"/>
  </si>
  <si>
    <t>再資源化率
（％）</t>
    <rPh sb="0" eb="4">
      <t>サイシゲンカ</t>
    </rPh>
    <rPh sb="4" eb="5">
      <t>リツ</t>
    </rPh>
    <phoneticPr fontId="67"/>
  </si>
  <si>
    <t>廃掃法</t>
    <rPh sb="0" eb="3">
      <t>ハイソウホウ</t>
    </rPh>
    <phoneticPr fontId="15"/>
  </si>
  <si>
    <t>産業廃棄物の収集運搬時マニフェスト・許可書の必携</t>
    <phoneticPr fontId="15"/>
  </si>
  <si>
    <t>最終処分場の構造基準・維持管理基準の順守</t>
    <phoneticPr fontId="15"/>
  </si>
  <si>
    <t>施設の定期検査及び維持管理情報公開</t>
    <phoneticPr fontId="15"/>
  </si>
  <si>
    <t>積替え保管基準の順守</t>
    <phoneticPr fontId="15"/>
  </si>
  <si>
    <t>（処理業）</t>
    <rPh sb="1" eb="3">
      <t>ショリ</t>
    </rPh>
    <rPh sb="3" eb="4">
      <t>ギョウ</t>
    </rPh>
    <rPh sb="4" eb="5">
      <t>ブンギョウ</t>
    </rPh>
    <phoneticPr fontId="15"/>
  </si>
  <si>
    <t>法7条、法8条</t>
    <rPh sb="0" eb="1">
      <t>ホウ</t>
    </rPh>
    <rPh sb="2" eb="3">
      <t>ジョウ</t>
    </rPh>
    <rPh sb="4" eb="5">
      <t>ホウ</t>
    </rPh>
    <rPh sb="6" eb="7">
      <t>ジョウ</t>
    </rPh>
    <phoneticPr fontId="15"/>
  </si>
  <si>
    <t>（一廃）事業許可証の有効期限、契約書有効期限</t>
    <rPh sb="1" eb="3">
      <t>イッパイ</t>
    </rPh>
    <phoneticPr fontId="15"/>
  </si>
  <si>
    <t>（産廃）事業許可証の有効期限、契約書有効期限</t>
    <rPh sb="1" eb="3">
      <t>サンパイ</t>
    </rPh>
    <phoneticPr fontId="15"/>
  </si>
  <si>
    <t>法15条</t>
    <rPh sb="0" eb="1">
      <t>ホウ</t>
    </rPh>
    <rPh sb="3" eb="4">
      <t>ジョウ</t>
    </rPh>
    <phoneticPr fontId="15"/>
  </si>
  <si>
    <t>・有害物質の使用特定施設・貯蔵指定施設の構造基準の遵守</t>
    <rPh sb="1" eb="3">
      <t>ユウガイ</t>
    </rPh>
    <rPh sb="3" eb="5">
      <t>ブッシツ</t>
    </rPh>
    <rPh sb="6" eb="8">
      <t>シヨウ</t>
    </rPh>
    <rPh sb="8" eb="10">
      <t>トクテイ</t>
    </rPh>
    <rPh sb="10" eb="12">
      <t>シセツ</t>
    </rPh>
    <rPh sb="17" eb="19">
      <t>シセツ</t>
    </rPh>
    <rPh sb="20" eb="22">
      <t>コウゾウ</t>
    </rPh>
    <rPh sb="22" eb="24">
      <t>キジュン</t>
    </rPh>
    <rPh sb="25" eb="27">
      <t>ジュンシュ</t>
    </rPh>
    <phoneticPr fontId="15"/>
  </si>
  <si>
    <t>・油及び有害物質の流出事故時の措置と届出</t>
    <rPh sb="1" eb="2">
      <t>ユ</t>
    </rPh>
    <rPh sb="2" eb="3">
      <t>オヨ</t>
    </rPh>
    <rPh sb="4" eb="6">
      <t>ユウガイ</t>
    </rPh>
    <rPh sb="6" eb="8">
      <t>ブッシツ</t>
    </rPh>
    <rPh sb="9" eb="11">
      <t>リュウシュツ</t>
    </rPh>
    <phoneticPr fontId="15"/>
  </si>
  <si>
    <t>・有害物質の使用特定施設・貯蔵指定施設の届出</t>
    <rPh sb="1" eb="3">
      <t>ユウガイ</t>
    </rPh>
    <rPh sb="3" eb="5">
      <t>ブッシツ</t>
    </rPh>
    <rPh sb="6" eb="8">
      <t>シヨウ</t>
    </rPh>
    <rPh sb="8" eb="10">
      <t>トクテイ</t>
    </rPh>
    <rPh sb="10" eb="12">
      <t>シセツ</t>
    </rPh>
    <rPh sb="17" eb="19">
      <t>シセツ</t>
    </rPh>
    <rPh sb="20" eb="22">
      <t>トドケデ</t>
    </rPh>
    <phoneticPr fontId="15"/>
  </si>
  <si>
    <t>Ｐｌａｎ（計画）</t>
    <rPh sb="5" eb="7">
      <t>ケイカク</t>
    </rPh>
    <phoneticPr fontId="15"/>
  </si>
  <si>
    <t>エコアクション２１　環境経営システム</t>
    <rPh sb="10" eb="12">
      <t>カンキョウ</t>
    </rPh>
    <rPh sb="12" eb="14">
      <t>ケイエイ</t>
    </rPh>
    <phoneticPr fontId="15"/>
  </si>
  <si>
    <t>Do（実施・運用）</t>
    <rPh sb="3" eb="5">
      <t>ジッシ</t>
    </rPh>
    <rPh sb="6" eb="8">
      <t>ウンヨウ</t>
    </rPh>
    <phoneticPr fontId="15"/>
  </si>
  <si>
    <t>Check（確認・評価）</t>
    <rPh sb="6" eb="8">
      <t>カクニン</t>
    </rPh>
    <rPh sb="9" eb="11">
      <t>ヒョウカ</t>
    </rPh>
    <phoneticPr fontId="15"/>
  </si>
  <si>
    <t>Action（見直し）</t>
    <rPh sb="7" eb="9">
      <t>ミナオ</t>
    </rPh>
    <phoneticPr fontId="15"/>
  </si>
  <si>
    <t>問題点是正・予防処置票（記録）</t>
    <rPh sb="0" eb="3">
      <t>モンダイテン</t>
    </rPh>
    <rPh sb="3" eb="5">
      <t>ゼセイ</t>
    </rPh>
    <rPh sb="6" eb="8">
      <t>ヨボウ</t>
    </rPh>
    <rPh sb="8" eb="10">
      <t>ショチ</t>
    </rPh>
    <rPh sb="10" eb="11">
      <t>ヒョウ</t>
    </rPh>
    <rPh sb="12" eb="14">
      <t>キロク</t>
    </rPh>
    <phoneticPr fontId="15"/>
  </si>
  <si>
    <t>（作成後地域事務局に送付）</t>
    <rPh sb="1" eb="4">
      <t>サクセイゴ</t>
    </rPh>
    <rPh sb="4" eb="6">
      <t>チイキ</t>
    </rPh>
    <rPh sb="6" eb="9">
      <t>ジムキョク</t>
    </rPh>
    <rPh sb="10" eb="12">
      <t>ソウフ</t>
    </rPh>
    <phoneticPr fontId="15"/>
  </si>
  <si>
    <t>トップへ</t>
    <phoneticPr fontId="15"/>
  </si>
  <si>
    <t>月</t>
    <rPh sb="0" eb="1">
      <t>ガツ</t>
    </rPh>
    <phoneticPr fontId="15"/>
  </si>
  <si>
    <t>日</t>
    <rPh sb="0" eb="1">
      <t>ニチ</t>
    </rPh>
    <phoneticPr fontId="15"/>
  </si>
  <si>
    <t>初期調査（基準年度データの把握）</t>
    <rPh sb="0" eb="2">
      <t>ショキ</t>
    </rPh>
    <rPh sb="2" eb="4">
      <t>チョウサ</t>
    </rPh>
    <rPh sb="5" eb="7">
      <t>キジュン</t>
    </rPh>
    <rPh sb="7" eb="9">
      <t>ネンド</t>
    </rPh>
    <rPh sb="13" eb="15">
      <t>ハアク</t>
    </rPh>
    <phoneticPr fontId="15"/>
  </si>
  <si>
    <t>毎月記入</t>
    <rPh sb="0" eb="2">
      <t>マイツキ</t>
    </rPh>
    <rPh sb="2" eb="4">
      <t>キニュウ</t>
    </rPh>
    <phoneticPr fontId="15"/>
  </si>
  <si>
    <t>（訓練計画書／記録、</t>
    <rPh sb="1" eb="3">
      <t>クンレン</t>
    </rPh>
    <rPh sb="3" eb="6">
      <t>ケイカクショ</t>
    </rPh>
    <rPh sb="7" eb="9">
      <t>キロク</t>
    </rPh>
    <phoneticPr fontId="15"/>
  </si>
  <si>
    <t>訓練記録）</t>
    <rPh sb="0" eb="2">
      <t>クンレン</t>
    </rPh>
    <rPh sb="2" eb="4">
      <t>キロク</t>
    </rPh>
    <phoneticPr fontId="15"/>
  </si>
  <si>
    <t>変更があれば改訂</t>
    <rPh sb="0" eb="2">
      <t>ヘンコウ</t>
    </rPh>
    <rPh sb="6" eb="8">
      <t>カイテイ</t>
    </rPh>
    <phoneticPr fontId="15"/>
  </si>
  <si>
    <t>○○手順書</t>
    <rPh sb="2" eb="5">
      <t>テジュンショ</t>
    </rPh>
    <phoneticPr fontId="15"/>
  </si>
  <si>
    <t>取組の対象組織・活動</t>
    <phoneticPr fontId="15"/>
  </si>
  <si>
    <t>環境活動計画書作成時・目標未達成時に実施</t>
    <rPh sb="0" eb="2">
      <t>カンキョウ</t>
    </rPh>
    <rPh sb="2" eb="4">
      <t>カツドウ</t>
    </rPh>
    <rPh sb="4" eb="6">
      <t>ケイカク</t>
    </rPh>
    <rPh sb="6" eb="7">
      <t>ショ</t>
    </rPh>
    <rPh sb="7" eb="9">
      <t>サクセイ</t>
    </rPh>
    <rPh sb="9" eb="10">
      <t>ジ</t>
    </rPh>
    <rPh sb="11" eb="13">
      <t>モクヒョウ</t>
    </rPh>
    <rPh sb="13" eb="16">
      <t>ミタッセイ</t>
    </rPh>
    <rPh sb="16" eb="17">
      <t>ジ</t>
    </rPh>
    <rPh sb="18" eb="20">
      <t>ジッシ</t>
    </rPh>
    <phoneticPr fontId="15"/>
  </si>
  <si>
    <t>問題点が発生した際に実施</t>
    <rPh sb="0" eb="3">
      <t>モンダイテン</t>
    </rPh>
    <rPh sb="4" eb="6">
      <t>ハッセイ</t>
    </rPh>
    <rPh sb="8" eb="9">
      <t>サイ</t>
    </rPh>
    <rPh sb="10" eb="12">
      <t>ジッシ</t>
    </rPh>
    <phoneticPr fontId="15"/>
  </si>
  <si>
    <t>年度終了後（５月）に作成</t>
    <rPh sb="0" eb="2">
      <t>ネンド</t>
    </rPh>
    <rPh sb="2" eb="5">
      <t>シュウリョウゴ</t>
    </rPh>
    <rPh sb="7" eb="8">
      <t>ガツ</t>
    </rPh>
    <rPh sb="10" eb="12">
      <t>サクセイ</t>
    </rPh>
    <phoneticPr fontId="15"/>
  </si>
  <si>
    <t>年度終了後（５月）に実施</t>
    <rPh sb="2" eb="5">
      <t>シュウリョウゴ</t>
    </rPh>
    <rPh sb="10" eb="12">
      <t>ジッシ</t>
    </rPh>
    <phoneticPr fontId="15"/>
  </si>
  <si>
    <t>５、１１月に実施</t>
    <rPh sb="4" eb="5">
      <t>ガツ</t>
    </rPh>
    <rPh sb="6" eb="8">
      <t>ジッシ</t>
    </rPh>
    <phoneticPr fontId="15"/>
  </si>
  <si>
    <t>４月（遵守評価の前）に最新版に更新</t>
    <rPh sb="1" eb="2">
      <t>ガツ</t>
    </rPh>
    <rPh sb="3" eb="5">
      <t>ジュンシュ</t>
    </rPh>
    <rPh sb="5" eb="7">
      <t>ヒョウカ</t>
    </rPh>
    <rPh sb="8" eb="9">
      <t>マエ</t>
    </rPh>
    <rPh sb="11" eb="14">
      <t>サイシンバン</t>
    </rPh>
    <rPh sb="15" eb="17">
      <t>コウシン</t>
    </rPh>
    <phoneticPr fontId="15"/>
  </si>
  <si>
    <t>４月及び必要に応じて改定・変更</t>
    <rPh sb="1" eb="2">
      <t>ガツ</t>
    </rPh>
    <rPh sb="2" eb="3">
      <t>オヨ</t>
    </rPh>
    <rPh sb="4" eb="6">
      <t>ヒツヨウ</t>
    </rPh>
    <rPh sb="7" eb="8">
      <t>オウ</t>
    </rPh>
    <rPh sb="10" eb="12">
      <t>カイテイ</t>
    </rPh>
    <rPh sb="13" eb="15">
      <t>ヘンコウ</t>
    </rPh>
    <phoneticPr fontId="15"/>
  </si>
  <si>
    <t>４月に記録</t>
    <rPh sb="1" eb="2">
      <t>ガツ</t>
    </rPh>
    <rPh sb="3" eb="5">
      <t>キロク</t>
    </rPh>
    <phoneticPr fontId="15"/>
  </si>
  <si>
    <t>環境教育訓練の実施と記録</t>
    <rPh sb="0" eb="2">
      <t>カンキョウ</t>
    </rPh>
    <rPh sb="2" eb="4">
      <t>キョウイク</t>
    </rPh>
    <rPh sb="4" eb="6">
      <t>クンレン</t>
    </rPh>
    <rPh sb="7" eb="9">
      <t>ジッシ</t>
    </rPh>
    <rPh sb="10" eb="12">
      <t>キロク</t>
    </rPh>
    <phoneticPr fontId="15"/>
  </si>
  <si>
    <t>必要に応じて（100名以上は記録必須）</t>
    <rPh sb="0" eb="2">
      <t>ヒツヨウ</t>
    </rPh>
    <rPh sb="3" eb="4">
      <t>オウ</t>
    </rPh>
    <rPh sb="10" eb="13">
      <t>メイイジョウ</t>
    </rPh>
    <rPh sb="14" eb="16">
      <t>キロク</t>
    </rPh>
    <rPh sb="16" eb="18">
      <t>ヒッス</t>
    </rPh>
    <phoneticPr fontId="15"/>
  </si>
  <si>
    <t>苦情・要請等あった場合に対応・記録</t>
    <rPh sb="0" eb="2">
      <t>クジョウ</t>
    </rPh>
    <rPh sb="3" eb="5">
      <t>ヨウセイ</t>
    </rPh>
    <rPh sb="5" eb="6">
      <t>トウ</t>
    </rPh>
    <rPh sb="9" eb="11">
      <t>バアイ</t>
    </rPh>
    <rPh sb="12" eb="14">
      <t>タイオウ</t>
    </rPh>
    <rPh sb="15" eb="17">
      <t>キロク</t>
    </rPh>
    <phoneticPr fontId="15"/>
  </si>
  <si>
    <t>定期的（１２月）に実施し、訓練結果を記録</t>
    <rPh sb="0" eb="3">
      <t>テイキテキ</t>
    </rPh>
    <rPh sb="6" eb="7">
      <t>ガツ</t>
    </rPh>
    <rPh sb="9" eb="11">
      <t>ジッシ</t>
    </rPh>
    <rPh sb="13" eb="15">
      <t>クンレン</t>
    </rPh>
    <rPh sb="15" eb="17">
      <t>ケッカ</t>
    </rPh>
    <rPh sb="18" eb="20">
      <t>キロク</t>
    </rPh>
    <phoneticPr fontId="15"/>
  </si>
  <si>
    <t>年度終了後（代表者による見直し前）に実施</t>
    <rPh sb="0" eb="2">
      <t>ネンド</t>
    </rPh>
    <rPh sb="2" eb="4">
      <t>シュウリョウ</t>
    </rPh>
    <rPh sb="4" eb="5">
      <t>ゴ</t>
    </rPh>
    <rPh sb="6" eb="9">
      <t>ダイヒョウシャ</t>
    </rPh>
    <rPh sb="12" eb="14">
      <t>ミナオ</t>
    </rPh>
    <rPh sb="15" eb="16">
      <t>マエ</t>
    </rPh>
    <rPh sb="18" eb="20">
      <t>ジッシ</t>
    </rPh>
    <phoneticPr fontId="15"/>
  </si>
  <si>
    <t>（目標の未達成は環境活動計画書にて実施）</t>
    <rPh sb="1" eb="3">
      <t>モクヒョウ</t>
    </rPh>
    <rPh sb="4" eb="7">
      <t>ミタッセイ</t>
    </rPh>
    <rPh sb="8" eb="10">
      <t>カンキョウ</t>
    </rPh>
    <rPh sb="10" eb="12">
      <t>カツドウ</t>
    </rPh>
    <rPh sb="12" eb="15">
      <t>ケイカクショ</t>
    </rPh>
    <rPh sb="17" eb="19">
      <t>ジッシ</t>
    </rPh>
    <phoneticPr fontId="15"/>
  </si>
  <si>
    <t>様式：9-02</t>
    <rPh sb="0" eb="2">
      <t>ヨウシキ</t>
    </rPh>
    <phoneticPr fontId="15"/>
  </si>
  <si>
    <t>環境管理責任者は必要に応じて指示を行う</t>
    <rPh sb="0" eb="2">
      <t>カンキョウ</t>
    </rPh>
    <rPh sb="2" eb="4">
      <t>カンリ</t>
    </rPh>
    <rPh sb="4" eb="6">
      <t>セキニン</t>
    </rPh>
    <rPh sb="6" eb="7">
      <t>シャ</t>
    </rPh>
    <rPh sb="8" eb="10">
      <t>ヒツヨウ</t>
    </rPh>
    <rPh sb="11" eb="12">
      <t>オウ</t>
    </rPh>
    <rPh sb="14" eb="16">
      <t>シジ</t>
    </rPh>
    <rPh sb="17" eb="18">
      <t>オコナ</t>
    </rPh>
    <phoneticPr fontId="15"/>
  </si>
  <si>
    <t>定期的な確認・評価・是正（挽回策）</t>
    <rPh sb="0" eb="3">
      <t>テイキテキ</t>
    </rPh>
    <rPh sb="4" eb="6">
      <t>カクニン</t>
    </rPh>
    <rPh sb="7" eb="9">
      <t>ヒョウカ</t>
    </rPh>
    <rPh sb="10" eb="12">
      <t>ゼセイ</t>
    </rPh>
    <rPh sb="13" eb="15">
      <t>バンカイ</t>
    </rPh>
    <rPh sb="15" eb="16">
      <t>サク</t>
    </rPh>
    <phoneticPr fontId="15"/>
  </si>
  <si>
    <t>取組評価
（計）</t>
    <rPh sb="0" eb="2">
      <t>トリクミ</t>
    </rPh>
    <rPh sb="2" eb="4">
      <t>ヒョウカ</t>
    </rPh>
    <rPh sb="6" eb="7">
      <t>ケイ</t>
    </rPh>
    <phoneticPr fontId="15"/>
  </si>
  <si>
    <t>・遵守評価前に環境関連法規等の追加、改正を確認する</t>
    <rPh sb="1" eb="3">
      <t>ジュンシュ</t>
    </rPh>
    <rPh sb="3" eb="5">
      <t>ヒョウカ</t>
    </rPh>
    <rPh sb="5" eb="6">
      <t>マエ</t>
    </rPh>
    <rPh sb="7" eb="9">
      <t>カンキョウ</t>
    </rPh>
    <rPh sb="9" eb="11">
      <t>カンレン</t>
    </rPh>
    <rPh sb="11" eb="13">
      <t>ホウキ</t>
    </rPh>
    <rPh sb="13" eb="14">
      <t>トウ</t>
    </rPh>
    <rPh sb="15" eb="17">
      <t>ツイカ</t>
    </rPh>
    <rPh sb="18" eb="20">
      <t>カイセイ</t>
    </rPh>
    <rPh sb="21" eb="23">
      <t>カクニン</t>
    </rPh>
    <phoneticPr fontId="15"/>
  </si>
  <si>
    <t>・定期的に実施（火災対応訓練○月）</t>
    <rPh sb="1" eb="3">
      <t>テイキ</t>
    </rPh>
    <rPh sb="3" eb="4">
      <t>テキ</t>
    </rPh>
    <rPh sb="5" eb="7">
      <t>ジッシ</t>
    </rPh>
    <rPh sb="8" eb="10">
      <t>カサイ</t>
    </rPh>
    <rPh sb="10" eb="12">
      <t>タイオウ</t>
    </rPh>
    <rPh sb="12" eb="14">
      <t>クンレン</t>
    </rPh>
    <rPh sb="15" eb="16">
      <t>ガツ</t>
    </rPh>
    <phoneticPr fontId="15"/>
  </si>
  <si>
    <r>
      <t>保管：環境事務局</t>
    </r>
    <r>
      <rPr>
        <sz val="10.5"/>
        <rFont val="ＭＳ 明朝"/>
        <family val="1"/>
        <charset val="128"/>
      </rPr>
      <t>　</t>
    </r>
    <phoneticPr fontId="15"/>
  </si>
  <si>
    <t>保管：環境事務局　</t>
    <phoneticPr fontId="15"/>
  </si>
  <si>
    <t>担当部署：環境事務局</t>
    <rPh sb="0" eb="2">
      <t>タントウ</t>
    </rPh>
    <rPh sb="2" eb="4">
      <t>ブショ</t>
    </rPh>
    <rPh sb="5" eb="7">
      <t>カンキョウ</t>
    </rPh>
    <rPh sb="7" eb="10">
      <t>ジムキョク</t>
    </rPh>
    <phoneticPr fontId="15"/>
  </si>
  <si>
    <t>保管</t>
    <rPh sb="0" eb="2">
      <t>ホカン</t>
    </rPh>
    <phoneticPr fontId="15"/>
  </si>
  <si>
    <t>遵守評価日：</t>
    <rPh sb="0" eb="2">
      <t>ジュンシュ</t>
    </rPh>
    <phoneticPr fontId="15"/>
  </si>
  <si>
    <t>遵守評価記録</t>
    <rPh sb="0" eb="2">
      <t>ジュンシュ</t>
    </rPh>
    <rPh sb="4" eb="6">
      <t>キロク</t>
    </rPh>
    <phoneticPr fontId="15"/>
  </si>
  <si>
    <t>・作業ミスによる廃棄量の削減</t>
    <phoneticPr fontId="15"/>
  </si>
  <si>
    <t>・不要照明の消灯</t>
    <rPh sb="1" eb="3">
      <t>フヨウ</t>
    </rPh>
    <rPh sb="3" eb="5">
      <t>ショウメイ</t>
    </rPh>
    <rPh sb="6" eb="8">
      <t>ショウトウ</t>
    </rPh>
    <phoneticPr fontId="15"/>
  </si>
  <si>
    <t>【中期計画】</t>
    <rPh sb="1" eb="3">
      <t>チュウキ</t>
    </rPh>
    <rPh sb="3" eb="5">
      <t>ケイカク</t>
    </rPh>
    <phoneticPr fontId="15"/>
  </si>
  <si>
    <t>【目標未達成時の挽回策】</t>
    <rPh sb="1" eb="3">
      <t>モクヒョウ</t>
    </rPh>
    <rPh sb="3" eb="6">
      <t>ミタッセイ</t>
    </rPh>
    <rPh sb="6" eb="7">
      <t>ジ</t>
    </rPh>
    <rPh sb="8" eb="10">
      <t>バンカイ</t>
    </rPh>
    <rPh sb="10" eb="11">
      <t>サク</t>
    </rPh>
    <phoneticPr fontId="15"/>
  </si>
  <si>
    <t>・振り返って方針・目標・活動計画等を見直す</t>
    <rPh sb="1" eb="2">
      <t>フ</t>
    </rPh>
    <rPh sb="3" eb="4">
      <t>カエ</t>
    </rPh>
    <rPh sb="6" eb="8">
      <t>ホウシン</t>
    </rPh>
    <rPh sb="9" eb="11">
      <t>モクヒョウ</t>
    </rPh>
    <rPh sb="12" eb="14">
      <t>カツドウ</t>
    </rPh>
    <rPh sb="14" eb="16">
      <t>ケイカク</t>
    </rPh>
    <rPh sb="16" eb="17">
      <t>トウ</t>
    </rPh>
    <rPh sb="18" eb="20">
      <t>ミナオ</t>
    </rPh>
    <phoneticPr fontId="15"/>
  </si>
  <si>
    <t>審査申し込み</t>
    <rPh sb="0" eb="2">
      <t>シンサ</t>
    </rPh>
    <rPh sb="2" eb="3">
      <t>モウ</t>
    </rPh>
    <rPh sb="4" eb="5">
      <t>コ</t>
    </rPh>
    <phoneticPr fontId="15"/>
  </si>
  <si>
    <t>・余裕をもって２か月前には申込む</t>
    <rPh sb="1" eb="3">
      <t>ヨユウ</t>
    </rPh>
    <rPh sb="9" eb="10">
      <t>ゲツ</t>
    </rPh>
    <rPh sb="10" eb="11">
      <t>マエ</t>
    </rPh>
    <rPh sb="13" eb="14">
      <t>モウ</t>
    </rPh>
    <rPh sb="14" eb="15">
      <t>コ</t>
    </rPh>
    <phoneticPr fontId="15"/>
  </si>
  <si>
    <t>・生産工程の短縮</t>
    <rPh sb="1" eb="3">
      <t>セイサン</t>
    </rPh>
    <rPh sb="3" eb="5">
      <t>コウテイ</t>
    </rPh>
    <rPh sb="6" eb="8">
      <t>タンシュク</t>
    </rPh>
    <phoneticPr fontId="15"/>
  </si>
  <si>
    <t>〇</t>
    <phoneticPr fontId="15"/>
  </si>
  <si>
    <t>・有害性物質の表示の徹底</t>
    <rPh sb="1" eb="4">
      <t>ユウガイセイ</t>
    </rPh>
    <rPh sb="4" eb="6">
      <t>ブッシツ</t>
    </rPh>
    <rPh sb="7" eb="9">
      <t>ヒョウジ</t>
    </rPh>
    <rPh sb="10" eb="12">
      <t>テッテイ</t>
    </rPh>
    <phoneticPr fontId="15"/>
  </si>
  <si>
    <t>大阪市廃棄物の減量推進及び適正処理並びに生活環境の清潔保持に関する条例</t>
  </si>
  <si>
    <t xml:space="preserve">分別解体等及び再資源化等の実施義務
</t>
    <phoneticPr fontId="15"/>
  </si>
  <si>
    <t>法9、16条</t>
    <rPh sb="0" eb="1">
      <t>ホウ</t>
    </rPh>
    <rPh sb="5" eb="6">
      <t>ジョウ</t>
    </rPh>
    <phoneticPr fontId="15"/>
  </si>
  <si>
    <t>（元請業者）発注者への再資源化等完了報告と記録の保存</t>
    <phoneticPr fontId="15"/>
  </si>
  <si>
    <t>法18条</t>
    <rPh sb="0" eb="1">
      <t>ホウ</t>
    </rPh>
    <rPh sb="3" eb="4">
      <t>ジョウ</t>
    </rPh>
    <phoneticPr fontId="15"/>
  </si>
  <si>
    <t>一定規模以上工事
・解体：80㎡
・新築・増築：500㎡
・修繕・模様替：１億円
・工作物解体・新築：500万円</t>
    <rPh sb="0" eb="2">
      <t>イッテイ</t>
    </rPh>
    <rPh sb="2" eb="4">
      <t>キボ</t>
    </rPh>
    <rPh sb="4" eb="6">
      <t>イジョウ</t>
    </rPh>
    <rPh sb="6" eb="8">
      <t>コウジ</t>
    </rPh>
    <phoneticPr fontId="15"/>
  </si>
  <si>
    <t>○</t>
    <phoneticPr fontId="15"/>
  </si>
  <si>
    <t>発注者</t>
    <rPh sb="0" eb="3">
      <t>ハッチュウシャ</t>
    </rPh>
    <phoneticPr fontId="15"/>
  </si>
  <si>
    <t>3/4半期</t>
    <rPh sb="3" eb="5">
      <t>ハンキ</t>
    </rPh>
    <phoneticPr fontId="15"/>
  </si>
  <si>
    <t>①環境関連法規制等の遵守状況（遵守評価の結果）</t>
    <rPh sb="1" eb="7">
      <t>カン</t>
    </rPh>
    <rPh sb="7" eb="8">
      <t>セイ</t>
    </rPh>
    <rPh sb="8" eb="9">
      <t>トウ</t>
    </rPh>
    <rPh sb="10" eb="12">
      <t>ジュンシュ</t>
    </rPh>
    <rPh sb="12" eb="14">
      <t>ジョウキョウ</t>
    </rPh>
    <rPh sb="15" eb="17">
      <t>ジュンシュ</t>
    </rPh>
    <rPh sb="17" eb="19">
      <t>ヒョウカ</t>
    </rPh>
    <rPh sb="20" eb="22">
      <t>ケッカ</t>
    </rPh>
    <phoneticPr fontId="15"/>
  </si>
  <si>
    <t>☑</t>
  </si>
  <si>
    <t>問題あり</t>
    <rPh sb="0" eb="2">
      <t>モンダイ</t>
    </rPh>
    <phoneticPr fontId="15"/>
  </si>
  <si>
    <t>□</t>
  </si>
  <si>
    <t>問題なし</t>
    <rPh sb="0" eb="2">
      <t>モンダイ</t>
    </rPh>
    <phoneticPr fontId="15"/>
  </si>
  <si>
    <t>緊急事態の対応訓練が実施されていなかった。</t>
    <rPh sb="0" eb="2">
      <t>キンキュウ</t>
    </rPh>
    <rPh sb="2" eb="4">
      <t>ジタイ</t>
    </rPh>
    <rPh sb="5" eb="7">
      <t>タイオウ</t>
    </rPh>
    <rPh sb="7" eb="9">
      <t>クンレン</t>
    </rPh>
    <rPh sb="10" eb="12">
      <t>ジッシ</t>
    </rPh>
    <phoneticPr fontId="15"/>
  </si>
  <si>
    <t>対応済み</t>
    <rPh sb="0" eb="2">
      <t>タイオウ</t>
    </rPh>
    <rPh sb="2" eb="3">
      <t>ズ</t>
    </rPh>
    <phoneticPr fontId="15"/>
  </si>
  <si>
    <t>未対応</t>
    <rPh sb="0" eb="3">
      <t>ミタイオウ</t>
    </rPh>
    <phoneticPr fontId="15"/>
  </si>
  <si>
    <t>初回のためなし。</t>
    <rPh sb="0" eb="2">
      <t>ショカイ</t>
    </rPh>
    <phoneticPr fontId="15"/>
  </si>
  <si>
    <t>・緊急事態に想定した○○の対応訓練が実施されていなかったことから、会社の年間行事に織り込んで確実に実施するようにした。</t>
    <rPh sb="33" eb="35">
      <t>カイシャ</t>
    </rPh>
    <rPh sb="36" eb="38">
      <t>ネンカン</t>
    </rPh>
    <rPh sb="38" eb="40">
      <t>ギョウジ</t>
    </rPh>
    <rPh sb="41" eb="42">
      <t>オ</t>
    </rPh>
    <rPh sb="43" eb="44">
      <t>コ</t>
    </rPh>
    <rPh sb="46" eb="48">
      <t>カクジツ</t>
    </rPh>
    <rPh sb="49" eb="51">
      <t>ジッシ</t>
    </rPh>
    <phoneticPr fontId="15"/>
  </si>
  <si>
    <t>経営的観点から社内及び社外に向けた代表者の考え方を述べる</t>
    <rPh sb="0" eb="3">
      <t>ケイエイテキ</t>
    </rPh>
    <rPh sb="3" eb="5">
      <t>カンテン</t>
    </rPh>
    <rPh sb="7" eb="9">
      <t>シャナイ</t>
    </rPh>
    <rPh sb="9" eb="10">
      <t>オヨ</t>
    </rPh>
    <rPh sb="11" eb="13">
      <t>シャガイ</t>
    </rPh>
    <rPh sb="14" eb="15">
      <t>ム</t>
    </rPh>
    <rPh sb="17" eb="20">
      <t>ダイヒョウシャ</t>
    </rPh>
    <rPh sb="21" eb="22">
      <t>カンガ</t>
    </rPh>
    <rPh sb="23" eb="24">
      <t>カタ</t>
    </rPh>
    <rPh sb="25" eb="26">
      <t>ノ</t>
    </rPh>
    <phoneticPr fontId="15"/>
  </si>
  <si>
    <t>・処理の状況について確認の努力義務</t>
    <rPh sb="1" eb="3">
      <t>ショリ</t>
    </rPh>
    <rPh sb="4" eb="6">
      <t>ジョウキョウ</t>
    </rPh>
    <rPh sb="10" eb="12">
      <t>カクニン</t>
    </rPh>
    <rPh sb="13" eb="15">
      <t>ドリョク</t>
    </rPh>
    <rPh sb="15" eb="17">
      <t>ギム</t>
    </rPh>
    <phoneticPr fontId="15"/>
  </si>
  <si>
    <t>（産廃）マニフェストの交付を受けずに産廃の引渡しの受託の禁止</t>
    <rPh sb="25" eb="27">
      <t>ジュタク</t>
    </rPh>
    <rPh sb="28" eb="30">
      <t>キンシ</t>
    </rPh>
    <phoneticPr fontId="15"/>
  </si>
  <si>
    <t>法12条4第2項</t>
    <phoneticPr fontId="15"/>
  </si>
  <si>
    <t>通知書</t>
    <rPh sb="0" eb="3">
      <t>ツウチショ</t>
    </rPh>
    <phoneticPr fontId="15"/>
  </si>
  <si>
    <t>　一般廃棄物排出量</t>
    <rPh sb="6" eb="8">
      <t>ハイシュツ</t>
    </rPh>
    <rPh sb="8" eb="9">
      <t>リョウ</t>
    </rPh>
    <phoneticPr fontId="15"/>
  </si>
  <si>
    <t>取りまとめ表更新日：</t>
    <rPh sb="0" eb="1">
      <t>ト</t>
    </rPh>
    <rPh sb="5" eb="6">
      <t>ヒョウ</t>
    </rPh>
    <phoneticPr fontId="15"/>
  </si>
  <si>
    <t>取りまとめ表の更新：毎年定期的な遵守評価を実施する際に制定、改正の確認を行い変更があれば更新する</t>
    <rPh sb="0" eb="1">
      <t>ト</t>
    </rPh>
    <rPh sb="5" eb="6">
      <t>ヒョウ</t>
    </rPh>
    <rPh sb="7" eb="9">
      <t>コウシン</t>
    </rPh>
    <rPh sb="12" eb="15">
      <t>テイキテキ</t>
    </rPh>
    <rPh sb="16" eb="18">
      <t>ジュンシュ</t>
    </rPh>
    <rPh sb="18" eb="20">
      <t>ヒョウカ</t>
    </rPh>
    <rPh sb="21" eb="23">
      <t>ジッシ</t>
    </rPh>
    <rPh sb="25" eb="26">
      <t>サイ</t>
    </rPh>
    <rPh sb="30" eb="32">
      <t>カイセイ</t>
    </rPh>
    <rPh sb="38" eb="40">
      <t>ヘンコウ</t>
    </rPh>
    <rPh sb="44" eb="46">
      <t>コウシン</t>
    </rPh>
    <phoneticPr fontId="15"/>
  </si>
  <si>
    <t>変更の必要性：</t>
    <rPh sb="0" eb="2">
      <t>ヘンコウ</t>
    </rPh>
    <rPh sb="3" eb="6">
      <t>ヒツヨウセイ</t>
    </rPh>
    <phoneticPr fontId="15"/>
  </si>
  <si>
    <t>冷房温度の管理</t>
    <phoneticPr fontId="15"/>
  </si>
  <si>
    <t>暖房温度の管理</t>
    <phoneticPr fontId="15"/>
  </si>
  <si>
    <t>○点検</t>
    <rPh sb="1" eb="3">
      <t>テンケン</t>
    </rPh>
    <phoneticPr fontId="15"/>
  </si>
  <si>
    <t>○改善</t>
    <rPh sb="1" eb="3">
      <t>カイゼン</t>
    </rPh>
    <phoneticPr fontId="15"/>
  </si>
  <si>
    <t>○検討</t>
    <rPh sb="1" eb="3">
      <t>ケントウ</t>
    </rPh>
    <phoneticPr fontId="15"/>
  </si>
  <si>
    <t>○調査</t>
    <rPh sb="1" eb="3">
      <t>チョウサ</t>
    </rPh>
    <phoneticPr fontId="15"/>
  </si>
  <si>
    <t>担当者は、毎月初めにマニフェスト伝票を確認し、各伝票の返送が遅れている場合は、当該業者に連絡し、処理状況を確認する。</t>
    <rPh sb="0" eb="3">
      <t>タントウシャ</t>
    </rPh>
    <rPh sb="5" eb="7">
      <t>マイツキ</t>
    </rPh>
    <rPh sb="7" eb="8">
      <t>ハジ</t>
    </rPh>
    <rPh sb="16" eb="18">
      <t>デンピョウ</t>
    </rPh>
    <rPh sb="19" eb="21">
      <t>カクニン</t>
    </rPh>
    <rPh sb="23" eb="26">
      <t>カクデンピョウ</t>
    </rPh>
    <rPh sb="27" eb="29">
      <t>ヘンソウ</t>
    </rPh>
    <rPh sb="30" eb="31">
      <t>オク</t>
    </rPh>
    <rPh sb="35" eb="37">
      <t>バアイ</t>
    </rPh>
    <rPh sb="39" eb="41">
      <t>トウガイ</t>
    </rPh>
    <rPh sb="41" eb="43">
      <t>ギョウシャ</t>
    </rPh>
    <rPh sb="44" eb="46">
      <t>レンラク</t>
    </rPh>
    <rPh sb="48" eb="50">
      <t>ショリ</t>
    </rPh>
    <rPh sb="50" eb="52">
      <t>ジョウキョウ</t>
    </rPh>
    <rPh sb="53" eb="55">
      <t>カクニン</t>
    </rPh>
    <phoneticPr fontId="15"/>
  </si>
  <si>
    <t>委託処理業者による処理の状況について、定期的にインタネットや現地調査により確認する。</t>
    <rPh sb="0" eb="2">
      <t>イタク</t>
    </rPh>
    <rPh sb="2" eb="4">
      <t>ショリ</t>
    </rPh>
    <rPh sb="4" eb="6">
      <t>ギョウシャ</t>
    </rPh>
    <rPh sb="9" eb="11">
      <t>ショリ</t>
    </rPh>
    <rPh sb="12" eb="14">
      <t>ジョウキョウ</t>
    </rPh>
    <rPh sb="19" eb="22">
      <t>テイキテキ</t>
    </rPh>
    <rPh sb="30" eb="32">
      <t>ゲンチ</t>
    </rPh>
    <rPh sb="32" eb="34">
      <t>チョウサ</t>
    </rPh>
    <rPh sb="37" eb="39">
      <t>カクニン</t>
    </rPh>
    <phoneticPr fontId="15"/>
  </si>
  <si>
    <t>毎年遵守評価に合わせて実施
（努力義務）</t>
    <rPh sb="0" eb="2">
      <t>マイトシ</t>
    </rPh>
    <rPh sb="2" eb="4">
      <t>ジュンシュ</t>
    </rPh>
    <rPh sb="4" eb="6">
      <t>ヒョウカ</t>
    </rPh>
    <rPh sb="7" eb="8">
      <t>ア</t>
    </rPh>
    <rPh sb="11" eb="13">
      <t>ジッシ</t>
    </rPh>
    <rPh sb="15" eb="17">
      <t>ドリョク</t>
    </rPh>
    <rPh sb="17" eb="19">
      <t>ギム</t>
    </rPh>
    <phoneticPr fontId="15"/>
  </si>
  <si>
    <t>処理委託業者から、委託した産業廃棄物の処理が困難になったと通知を受けた場合は、速やかにその旨を都道府県知事に報告する。</t>
    <rPh sb="0" eb="2">
      <t>ショリ</t>
    </rPh>
    <rPh sb="2" eb="4">
      <t>イタク</t>
    </rPh>
    <rPh sb="4" eb="6">
      <t>ギョウシャ</t>
    </rPh>
    <rPh sb="9" eb="11">
      <t>イタク</t>
    </rPh>
    <rPh sb="13" eb="15">
      <t>サンギョウ</t>
    </rPh>
    <rPh sb="15" eb="18">
      <t>ハイキブツ</t>
    </rPh>
    <rPh sb="19" eb="21">
      <t>ショリ</t>
    </rPh>
    <rPh sb="22" eb="24">
      <t>コンナン</t>
    </rPh>
    <rPh sb="29" eb="31">
      <t>ツウチ</t>
    </rPh>
    <rPh sb="32" eb="33">
      <t>ウ</t>
    </rPh>
    <rPh sb="35" eb="37">
      <t>バアイ</t>
    </rPh>
    <rPh sb="39" eb="40">
      <t>スミ</t>
    </rPh>
    <rPh sb="45" eb="46">
      <t>ムネ</t>
    </rPh>
    <rPh sb="47" eb="51">
      <t>トドウフケン</t>
    </rPh>
    <rPh sb="51" eb="53">
      <t>チジ</t>
    </rPh>
    <rPh sb="54" eb="56">
      <t>ホウコク</t>
    </rPh>
    <phoneticPr fontId="15"/>
  </si>
  <si>
    <t>マニフェストのＥ票が回収されていない場合に適用される
処理困難御通知を受けた日から３０日以内</t>
    <rPh sb="8" eb="9">
      <t>ヒョウ</t>
    </rPh>
    <rPh sb="10" eb="12">
      <t>カイシュウ</t>
    </rPh>
    <rPh sb="18" eb="20">
      <t>バアイ</t>
    </rPh>
    <rPh sb="21" eb="23">
      <t>テキヨウ</t>
    </rPh>
    <rPh sb="27" eb="29">
      <t>ショリ</t>
    </rPh>
    <rPh sb="29" eb="31">
      <t>コンナン</t>
    </rPh>
    <rPh sb="31" eb="32">
      <t>オ</t>
    </rPh>
    <rPh sb="32" eb="34">
      <t>ツウチ</t>
    </rPh>
    <rPh sb="35" eb="36">
      <t>ウ</t>
    </rPh>
    <rPh sb="38" eb="39">
      <t>ヒ</t>
    </rPh>
    <rPh sb="43" eb="44">
      <t>ニチ</t>
    </rPh>
    <rPh sb="44" eb="46">
      <t>イナイ</t>
    </rPh>
    <phoneticPr fontId="15"/>
  </si>
  <si>
    <t>処理の状況の努力義務を追加</t>
    <rPh sb="0" eb="2">
      <t>ショリ</t>
    </rPh>
    <rPh sb="3" eb="5">
      <t>ジョウキョウ</t>
    </rPh>
    <rPh sb="6" eb="8">
      <t>ドリョク</t>
    </rPh>
    <rPh sb="8" eb="10">
      <t>ギム</t>
    </rPh>
    <rPh sb="11" eb="13">
      <t>ツイカ</t>
    </rPh>
    <phoneticPr fontId="15"/>
  </si>
  <si>
    <t>自動車リサイクル法</t>
    <rPh sb="0" eb="3">
      <t>ジドウシャ</t>
    </rPh>
    <rPh sb="8" eb="9">
      <t>ホウ</t>
    </rPh>
    <phoneticPr fontId="15"/>
  </si>
  <si>
    <t>・使用済み自動車引取り業者登録</t>
  </si>
  <si>
    <t>42条</t>
    <rPh sb="2" eb="3">
      <t>ジョウ</t>
    </rPh>
    <phoneticPr fontId="15"/>
  </si>
  <si>
    <t>・業者登録</t>
  </si>
  <si>
    <t>・5年毎更新</t>
  </si>
  <si>
    <t>○</t>
    <phoneticPr fontId="15"/>
  </si>
  <si>
    <t>・抹消登録</t>
    <rPh sb="1" eb="3">
      <t>マッショウ</t>
    </rPh>
    <rPh sb="3" eb="5">
      <t>トウロク</t>
    </rPh>
    <phoneticPr fontId="15"/>
  </si>
  <si>
    <t>道路運送車両法15条、16条</t>
    <rPh sb="0" eb="2">
      <t>ドウロ</t>
    </rPh>
    <rPh sb="2" eb="4">
      <t>ウンソウ</t>
    </rPh>
    <rPh sb="4" eb="6">
      <t>シャリョウ</t>
    </rPh>
    <rPh sb="6" eb="7">
      <t>ホウ</t>
    </rPh>
    <rPh sb="9" eb="10">
      <t>ジョウ</t>
    </rPh>
    <rPh sb="13" eb="14">
      <t>ジョウ</t>
    </rPh>
    <phoneticPr fontId="15"/>
  </si>
  <si>
    <t>・廃自動車手続</t>
    <phoneticPr fontId="15"/>
  </si>
  <si>
    <t>・登録抹消時</t>
  </si>
  <si>
    <t>・フロン回収業者の登録</t>
  </si>
  <si>
    <t>53条</t>
    <rPh sb="2" eb="3">
      <t>ジョウ</t>
    </rPh>
    <phoneticPr fontId="15"/>
  </si>
  <si>
    <t>・フロン回収業者登録</t>
    <rPh sb="6" eb="8">
      <t>ギョウシャ</t>
    </rPh>
    <rPh sb="8" eb="10">
      <t>トウロク</t>
    </rPh>
    <phoneticPr fontId="15"/>
  </si>
  <si>
    <t>・5年毎更新</t>
    <phoneticPr fontId="15"/>
  </si>
  <si>
    <t>80条～91条</t>
    <rPh sb="2" eb="3">
      <t>ジョウ</t>
    </rPh>
    <rPh sb="6" eb="7">
      <t>ジョウ</t>
    </rPh>
    <phoneticPr fontId="15"/>
  </si>
  <si>
    <t>・移動報告、フロン回収等</t>
    <rPh sb="1" eb="3">
      <t>イドウ</t>
    </rPh>
    <rPh sb="3" eb="5">
      <t>ホウコク</t>
    </rPh>
    <rPh sb="11" eb="12">
      <t>ナド</t>
    </rPh>
    <phoneticPr fontId="15"/>
  </si>
  <si>
    <t>ﾏﾆﾌｪｽﾄ</t>
    <phoneticPr fontId="15"/>
  </si>
  <si>
    <t>・マニフェスト制度に基づく報告</t>
    <phoneticPr fontId="15"/>
  </si>
  <si>
    <t>・使用済自動車毎</t>
    <rPh sb="1" eb="3">
      <t>シヨウ</t>
    </rPh>
    <rPh sb="3" eb="4">
      <t>ス</t>
    </rPh>
    <rPh sb="4" eb="7">
      <t>ジドウシャ</t>
    </rPh>
    <phoneticPr fontId="15"/>
  </si>
  <si>
    <t>７、１０、１、４月に確認・評価</t>
    <rPh sb="8" eb="9">
      <t>ガツ</t>
    </rPh>
    <rPh sb="10" eb="12">
      <t>カクニン</t>
    </rPh>
    <rPh sb="13" eb="15">
      <t>ヒョウカ</t>
    </rPh>
    <phoneticPr fontId="15"/>
  </si>
  <si>
    <t>電力及び自動車燃料による二酸化炭素排出量の削減に努めます。</t>
    <rPh sb="0" eb="2">
      <t>デンリョク</t>
    </rPh>
    <rPh sb="2" eb="3">
      <t>オヨ</t>
    </rPh>
    <rPh sb="4" eb="7">
      <t>ジドウシャ</t>
    </rPh>
    <rPh sb="7" eb="9">
      <t>ネンリョウ</t>
    </rPh>
    <rPh sb="12" eb="15">
      <t>ニサンカ</t>
    </rPh>
    <rPh sb="15" eb="17">
      <t>タンソ</t>
    </rPh>
    <rPh sb="17" eb="19">
      <t>ハイシュツ</t>
    </rPh>
    <rPh sb="19" eb="20">
      <t>リョウ</t>
    </rPh>
    <rPh sb="21" eb="23">
      <t>サクゲン</t>
    </rPh>
    <rPh sb="24" eb="25">
      <t>ツト</t>
    </rPh>
    <phoneticPr fontId="15"/>
  </si>
  <si>
    <t>資源を大切にするとともに廃棄物の削減に努めます。</t>
    <rPh sb="0" eb="2">
      <t>シゲン</t>
    </rPh>
    <rPh sb="2" eb="4">
      <t>ショウシゲン</t>
    </rPh>
    <rPh sb="3" eb="5">
      <t>タイセツ</t>
    </rPh>
    <rPh sb="12" eb="15">
      <t>ハイキブツ</t>
    </rPh>
    <rPh sb="16" eb="18">
      <t>サクゲン</t>
    </rPh>
    <rPh sb="19" eb="20">
      <t>ツト</t>
    </rPh>
    <phoneticPr fontId="15"/>
  </si>
  <si>
    <t>水使用量の削減に努めます。</t>
    <rPh sb="0" eb="1">
      <t>ミズ</t>
    </rPh>
    <rPh sb="1" eb="4">
      <t>シヨウリョウ</t>
    </rPh>
    <rPh sb="5" eb="7">
      <t>サクゲン</t>
    </rPh>
    <rPh sb="8" eb="9">
      <t>ツト</t>
    </rPh>
    <phoneticPr fontId="15"/>
  </si>
  <si>
    <t>節水に取り組みます。</t>
    <rPh sb="0" eb="2">
      <t>セッスイ</t>
    </rPh>
    <rPh sb="3" eb="4">
      <t>ト</t>
    </rPh>
    <rPh sb="5" eb="6">
      <t>ク</t>
    </rPh>
    <phoneticPr fontId="15"/>
  </si>
  <si>
    <t>有害な化学物質の削減に努めます。</t>
    <rPh sb="0" eb="2">
      <t>ユウガイ</t>
    </rPh>
    <rPh sb="3" eb="5">
      <t>カガク</t>
    </rPh>
    <rPh sb="5" eb="7">
      <t>ブッシツ</t>
    </rPh>
    <rPh sb="8" eb="10">
      <t>サクゲン</t>
    </rPh>
    <rPh sb="11" eb="12">
      <t>ツト</t>
    </rPh>
    <phoneticPr fontId="15"/>
  </si>
  <si>
    <t>化学物質の適正管理に努めます。</t>
    <rPh sb="0" eb="2">
      <t>カガク</t>
    </rPh>
    <rPh sb="2" eb="4">
      <t>ブッシツ</t>
    </rPh>
    <rPh sb="5" eb="7">
      <t>テキセイ</t>
    </rPh>
    <rPh sb="7" eb="9">
      <t>カンリ</t>
    </rPh>
    <rPh sb="10" eb="11">
      <t>ツト</t>
    </rPh>
    <phoneticPr fontId="15"/>
  </si>
  <si>
    <t>環境に配慮した物品の購入を推進します。</t>
    <rPh sb="0" eb="2">
      <t>カンキョウ</t>
    </rPh>
    <rPh sb="3" eb="5">
      <t>ハイリョ</t>
    </rPh>
    <rPh sb="7" eb="9">
      <t>ブッピン</t>
    </rPh>
    <rPh sb="10" eb="12">
      <t>コウニュウ</t>
    </rPh>
    <rPh sb="13" eb="15">
      <t>スイシン</t>
    </rPh>
    <phoneticPr fontId="15"/>
  </si>
  <si>
    <t>二酸化炭素削減</t>
    <rPh sb="0" eb="3">
      <t>ニサンカ</t>
    </rPh>
    <rPh sb="3" eb="5">
      <t>タンソ</t>
    </rPh>
    <rPh sb="5" eb="7">
      <t>サクゲン</t>
    </rPh>
    <phoneticPr fontId="15"/>
  </si>
  <si>
    <t>排水量削減</t>
    <rPh sb="0" eb="2">
      <t>ハイスイ</t>
    </rPh>
    <rPh sb="2" eb="3">
      <t>リョウ</t>
    </rPh>
    <rPh sb="3" eb="5">
      <t>サクゲン</t>
    </rPh>
    <phoneticPr fontId="15"/>
  </si>
  <si>
    <t>製品･サービスへの取組み</t>
    <rPh sb="0" eb="2">
      <t>セイヒン</t>
    </rPh>
    <rPh sb="9" eb="11">
      <t>トリク</t>
    </rPh>
    <phoneticPr fontId="15"/>
  </si>
  <si>
    <t>会社周辺の清掃活動を行います。</t>
    <rPh sb="0" eb="2">
      <t>カイシャ</t>
    </rPh>
    <rPh sb="2" eb="4">
      <t>シュウヘン</t>
    </rPh>
    <rPh sb="5" eb="7">
      <t>セイソウ</t>
    </rPh>
    <rPh sb="7" eb="9">
      <t>カツドウ</t>
    </rPh>
    <rPh sb="10" eb="11">
      <t>オコナ</t>
    </rPh>
    <phoneticPr fontId="15"/>
  </si>
  <si>
    <t>地域の環境イベントに参加します。</t>
    <rPh sb="0" eb="2">
      <t>チイキ</t>
    </rPh>
    <rPh sb="3" eb="5">
      <t>カンキョウ</t>
    </rPh>
    <rPh sb="10" eb="12">
      <t>サンカ</t>
    </rPh>
    <phoneticPr fontId="15"/>
  </si>
  <si>
    <t>代替材料によりPRTR物質の削減に努めます。</t>
    <rPh sb="0" eb="2">
      <t>ダイタイ</t>
    </rPh>
    <rPh sb="2" eb="4">
      <t>ザイリョウ</t>
    </rPh>
    <rPh sb="11" eb="13">
      <t>ブッシツ</t>
    </rPh>
    <rPh sb="14" eb="16">
      <t>サクゲン</t>
    </rPh>
    <rPh sb="17" eb="18">
      <t>ツト</t>
    </rPh>
    <phoneticPr fontId="15"/>
  </si>
  <si>
    <t>設備・機器・車両等は省エネ・省資源を考慮して選択します。</t>
    <rPh sb="0" eb="2">
      <t>セツビ</t>
    </rPh>
    <rPh sb="3" eb="5">
      <t>キキ</t>
    </rPh>
    <rPh sb="6" eb="8">
      <t>シャリョウ</t>
    </rPh>
    <rPh sb="8" eb="9">
      <t>トウ</t>
    </rPh>
    <rPh sb="10" eb="11">
      <t>ショウ</t>
    </rPh>
    <rPh sb="14" eb="17">
      <t>ショウシゲン</t>
    </rPh>
    <rPh sb="18" eb="20">
      <t>コウリョ</t>
    </rPh>
    <rPh sb="22" eb="24">
      <t>センタク</t>
    </rPh>
    <phoneticPr fontId="15"/>
  </si>
  <si>
    <t>冷却水の循環利用により、水使用量の削減に努めます。</t>
    <rPh sb="0" eb="3">
      <t>レイキャクスイ</t>
    </rPh>
    <rPh sb="4" eb="6">
      <t>ジュンカン</t>
    </rPh>
    <rPh sb="6" eb="8">
      <t>リヨウ</t>
    </rPh>
    <rPh sb="12" eb="13">
      <t>ミズ</t>
    </rPh>
    <rPh sb="13" eb="16">
      <t>シヨウリョウ</t>
    </rPh>
    <rPh sb="17" eb="19">
      <t>サクゲン</t>
    </rPh>
    <rPh sb="20" eb="21">
      <t>ツト</t>
    </rPh>
    <phoneticPr fontId="15"/>
  </si>
  <si>
    <t>品名</t>
  </si>
  <si>
    <t>性質</t>
  </si>
  <si>
    <t>指定数量</t>
  </si>
  <si>
    <t>物品例</t>
  </si>
  <si>
    <t>特殊引火物</t>
  </si>
  <si>
    <t>―</t>
  </si>
  <si>
    <t>50L</t>
  </si>
  <si>
    <t>ジエチルエーテル、二硫化炭素、アセトアルデヒド、酸化プロピレン</t>
  </si>
  <si>
    <t>第1石油類</t>
  </si>
  <si>
    <t>非水溶性液体</t>
  </si>
  <si>
    <t>200L</t>
  </si>
  <si>
    <t>ガソリン、ギ酸エチル、シクロヘキサン、酢酸エチル、ベンゼン</t>
  </si>
  <si>
    <t>水溶性液体</t>
  </si>
  <si>
    <t>400L</t>
  </si>
  <si>
    <t>アセトン、アセトニトリル、（t）ブチルアルコール、ピリジン、ジエチルアミン</t>
  </si>
  <si>
    <t>アルコール類</t>
  </si>
  <si>
    <t>メチルアルコール、エチルアルコール、イソプロピルアルコール</t>
  </si>
  <si>
    <t>第2石油類</t>
  </si>
  <si>
    <t>1,000L</t>
  </si>
  <si>
    <t>軽油、灯油、キシレン、酢酸アミル、スチレン、無水酢酸</t>
  </si>
  <si>
    <t>2,000L</t>
  </si>
  <si>
    <t>アクリル酸、アリルアルコール、酢酸</t>
  </si>
  <si>
    <t>第3石油類</t>
  </si>
  <si>
    <t>クレオソート油、重油、アニリン、ニトロベンゼン</t>
  </si>
  <si>
    <t>4,000L</t>
  </si>
  <si>
    <t>エチレングリコール、グリセリン、メタクリル酸、酪酸</t>
  </si>
  <si>
    <t>第4石油類※1</t>
  </si>
  <si>
    <t>6,000L</t>
  </si>
  <si>
    <t>ギヤー油、シリンダー油、潤滑油</t>
  </si>
  <si>
    <t>動植物油類※2</t>
  </si>
  <si>
    <t>10,000L</t>
  </si>
  <si>
    <t>ヤシ油、オリーブ油</t>
  </si>
  <si>
    <t>消防法　危険物　第４類</t>
    <rPh sb="0" eb="3">
      <t>ショウボウホウ</t>
    </rPh>
    <rPh sb="4" eb="7">
      <t>キケンブツ</t>
    </rPh>
    <phoneticPr fontId="15"/>
  </si>
  <si>
    <t>数量</t>
  </si>
  <si>
    <t>綿花類</t>
  </si>
  <si>
    <t>200kg</t>
  </si>
  <si>
    <t>木毛及びかんなくず</t>
  </si>
  <si>
    <t>400kg</t>
  </si>
  <si>
    <t>ぼろ及び紙くず</t>
  </si>
  <si>
    <t>1,000kg</t>
  </si>
  <si>
    <t>糸類</t>
  </si>
  <si>
    <t>わら類</t>
  </si>
  <si>
    <t>可燃性固体類</t>
  </si>
  <si>
    <t>3,000kg</t>
  </si>
  <si>
    <t>石炭・木炭類</t>
  </si>
  <si>
    <t>10,000kg</t>
  </si>
  <si>
    <t>可燃性液体類</t>
  </si>
  <si>
    <t>木材加工品及び木くず</t>
  </si>
  <si>
    <t>合成樹脂類</t>
  </si>
  <si>
    <t>発泡させたもの</t>
  </si>
  <si>
    <t>その他のもの</t>
  </si>
  <si>
    <t>危険物の規制に関する政令別表第4　※市町村条例は概ねこの内容を基本としています。</t>
    <phoneticPr fontId="15"/>
  </si>
  <si>
    <t>地下タンク</t>
    <rPh sb="0" eb="2">
      <t>チカ</t>
    </rPh>
    <phoneticPr fontId="15"/>
  </si>
  <si>
    <t>検査済証</t>
    <rPh sb="0" eb="2">
      <t>ケンサ</t>
    </rPh>
    <rPh sb="2" eb="3">
      <t>ス</t>
    </rPh>
    <rPh sb="3" eb="4">
      <t>ショウ</t>
    </rPh>
    <phoneticPr fontId="15"/>
  </si>
  <si>
    <t>・貯蔵設備の定期点検と記録の保存</t>
    <rPh sb="1" eb="3">
      <t>チョゾウ</t>
    </rPh>
    <rPh sb="3" eb="5">
      <t>セツビ</t>
    </rPh>
    <rPh sb="6" eb="8">
      <t>テイキ</t>
    </rPh>
    <rPh sb="8" eb="10">
      <t>テンケン</t>
    </rPh>
    <rPh sb="11" eb="13">
      <t>キロク</t>
    </rPh>
    <rPh sb="14" eb="16">
      <t>ホゾン</t>
    </rPh>
    <phoneticPr fontId="15"/>
  </si>
  <si>
    <t>法14条の3の2
危令第8条の5
危則第9条の2</t>
    <phoneticPr fontId="15"/>
  </si>
  <si>
    <t>法9条の3
施行令第1条の10</t>
    <rPh sb="0" eb="1">
      <t>ホウ</t>
    </rPh>
    <rPh sb="2" eb="3">
      <t>ジョウ</t>
    </rPh>
    <rPh sb="6" eb="9">
      <t>セコウレイ</t>
    </rPh>
    <phoneticPr fontId="15"/>
  </si>
  <si>
    <t>・火災予防又は消火活動に重大な支障を生ずるおそれのある物質貯蔵の届出</t>
    <rPh sb="32" eb="34">
      <t>トドケデ</t>
    </rPh>
    <phoneticPr fontId="15"/>
  </si>
  <si>
    <t>危令13条
危則23条2</t>
    <rPh sb="0" eb="1">
      <t>キ</t>
    </rPh>
    <rPh sb="1" eb="2">
      <t>リョウ</t>
    </rPh>
    <rPh sb="4" eb="5">
      <t>ジョウ</t>
    </rPh>
    <rPh sb="6" eb="7">
      <t>キ</t>
    </rPh>
    <rPh sb="7" eb="8">
      <t>ソク</t>
    </rPh>
    <rPh sb="10" eb="11">
      <t>ジョウ</t>
    </rPh>
    <phoneticPr fontId="15"/>
  </si>
  <si>
    <t>・腐食の恐れが（特に）高い地下貯蔵タンクの流出防止措置</t>
    <rPh sb="1" eb="3">
      <t>フショク</t>
    </rPh>
    <rPh sb="4" eb="5">
      <t>オソ</t>
    </rPh>
    <rPh sb="8" eb="9">
      <t>トク</t>
    </rPh>
    <rPh sb="11" eb="12">
      <t>タカ</t>
    </rPh>
    <rPh sb="13" eb="15">
      <t>チカ</t>
    </rPh>
    <rPh sb="15" eb="17">
      <t>チョゾウ</t>
    </rPh>
    <rPh sb="21" eb="23">
      <t>リュウシュツ</t>
    </rPh>
    <rPh sb="23" eb="25">
      <t>ボウシ</t>
    </rPh>
    <rPh sb="25" eb="27">
      <t>ソチ</t>
    </rPh>
    <phoneticPr fontId="15"/>
  </si>
  <si>
    <t>総務省令第71号
総務省告示第246号</t>
    <rPh sb="0" eb="2">
      <t>ソウム</t>
    </rPh>
    <rPh sb="2" eb="4">
      <t>ショウレイ</t>
    </rPh>
    <rPh sb="4" eb="5">
      <t>ダイ</t>
    </rPh>
    <rPh sb="7" eb="8">
      <t>ゴウ</t>
    </rPh>
    <rPh sb="9" eb="12">
      <t>ソウムショウ</t>
    </rPh>
    <rPh sb="12" eb="14">
      <t>コクジ</t>
    </rPh>
    <rPh sb="14" eb="15">
      <t>ダイ</t>
    </rPh>
    <rPh sb="18" eb="19">
      <t>ゴウ</t>
    </rPh>
    <phoneticPr fontId="15"/>
  </si>
  <si>
    <t>エアコン、テレビ、 冷蔵庫・冷凍庫、洗濯機・衣類乾燥機</t>
    <phoneticPr fontId="15"/>
  </si>
  <si>
    <t>第6条</t>
    <phoneticPr fontId="15"/>
  </si>
  <si>
    <t>家電リサイクル法</t>
    <rPh sb="0" eb="2">
      <t>カデン</t>
    </rPh>
    <rPh sb="7" eb="8">
      <t>ホウ</t>
    </rPh>
    <phoneticPr fontId="15"/>
  </si>
  <si>
    <t xml:space="preserve">・特定家庭用機器をなるべく長期間使用
・再商品化に必要な料金の支払い </t>
    <rPh sb="25" eb="27">
      <t>ヒツヨウ</t>
    </rPh>
    <rPh sb="28" eb="30">
      <t>リョウキン</t>
    </rPh>
    <rPh sb="31" eb="33">
      <t>シハラ</t>
    </rPh>
    <phoneticPr fontId="15"/>
  </si>
  <si>
    <t>小型家電リサイクル法</t>
    <rPh sb="0" eb="2">
      <t>コガタ</t>
    </rPh>
    <rPh sb="2" eb="4">
      <t>カデン</t>
    </rPh>
    <rPh sb="9" eb="10">
      <t>ホウ</t>
    </rPh>
    <phoneticPr fontId="15"/>
  </si>
  <si>
    <t>省資源・廃棄物削減・リサイクルの推進（循環型社会の構築）</t>
    <phoneticPr fontId="15"/>
  </si>
  <si>
    <t>・処理業者から処理困難の通知を受けた場合、30日以内に知事に「措置内容等報告書」による報告</t>
    <rPh sb="1" eb="3">
      <t>ショリ</t>
    </rPh>
    <rPh sb="3" eb="5">
      <t>ギョウシャ</t>
    </rPh>
    <rPh sb="7" eb="9">
      <t>ショリ</t>
    </rPh>
    <rPh sb="9" eb="11">
      <t>コンナン</t>
    </rPh>
    <rPh sb="12" eb="14">
      <t>ツウチ</t>
    </rPh>
    <rPh sb="15" eb="16">
      <t>ウ</t>
    </rPh>
    <rPh sb="18" eb="20">
      <t>バアイ</t>
    </rPh>
    <rPh sb="23" eb="24">
      <t>ニチ</t>
    </rPh>
    <rPh sb="24" eb="26">
      <t>イナイ</t>
    </rPh>
    <rPh sb="27" eb="29">
      <t>チジ</t>
    </rPh>
    <rPh sb="43" eb="45">
      <t>ホウコク</t>
    </rPh>
    <phoneticPr fontId="15"/>
  </si>
  <si>
    <t>大阪市「一般廃棄物の再資源可能な紙類の焼却場への持ち込み禁止」</t>
    <rPh sb="0" eb="2">
      <t>オオサカ</t>
    </rPh>
    <rPh sb="2" eb="3">
      <t>シ</t>
    </rPh>
    <rPh sb="4" eb="6">
      <t>イッパン</t>
    </rPh>
    <rPh sb="6" eb="9">
      <t>ハイキブツ</t>
    </rPh>
    <rPh sb="10" eb="13">
      <t>サイシゲン</t>
    </rPh>
    <rPh sb="13" eb="15">
      <t>カノウ</t>
    </rPh>
    <rPh sb="16" eb="18">
      <t>カミルイ</t>
    </rPh>
    <rPh sb="19" eb="22">
      <t>ショウキャクジョウ</t>
    </rPh>
    <rPh sb="24" eb="25">
      <t>モ</t>
    </rPh>
    <rPh sb="26" eb="27">
      <t>コ</t>
    </rPh>
    <rPh sb="28" eb="30">
      <t>キンシ</t>
    </rPh>
    <phoneticPr fontId="15"/>
  </si>
  <si>
    <t>一般廃棄物（紙類）</t>
    <rPh sb="0" eb="2">
      <t>イッパン</t>
    </rPh>
    <rPh sb="2" eb="5">
      <t>ハイキブツ</t>
    </rPh>
    <rPh sb="6" eb="8">
      <t>カミルイ</t>
    </rPh>
    <phoneticPr fontId="15"/>
  </si>
  <si>
    <t>月次評価</t>
    <rPh sb="0" eb="2">
      <t>ゲツジ</t>
    </rPh>
    <rPh sb="2" eb="3">
      <t>ヒョウ</t>
    </rPh>
    <rPh sb="3" eb="4">
      <t>アタイ</t>
    </rPh>
    <phoneticPr fontId="15"/>
  </si>
  <si>
    <t>累計評価</t>
    <rPh sb="0" eb="2">
      <t>ルイケイ</t>
    </rPh>
    <rPh sb="2" eb="3">
      <t>ヒョウ</t>
    </rPh>
    <rPh sb="3" eb="4">
      <t>アタイ</t>
    </rPh>
    <phoneticPr fontId="15"/>
  </si>
  <si>
    <t>田中</t>
    <rPh sb="0" eb="2">
      <t>タナカ</t>
    </rPh>
    <phoneticPr fontId="15"/>
  </si>
  <si>
    <t>数値目標：○達成　×未達成</t>
    <rPh sb="0" eb="2">
      <t>スウチ</t>
    </rPh>
    <rPh sb="2" eb="4">
      <t>モクヒョウ</t>
    </rPh>
    <rPh sb="6" eb="8">
      <t>タッセイ</t>
    </rPh>
    <rPh sb="10" eb="13">
      <t>ミタッセイ</t>
    </rPh>
    <phoneticPr fontId="15"/>
  </si>
  <si>
    <t>３ヵ月ごとに確認し、累計評価欄が×の場合は是正策として、達成手段を追加する</t>
    <rPh sb="2" eb="3">
      <t>ゲツ</t>
    </rPh>
    <rPh sb="6" eb="8">
      <t>カクニン</t>
    </rPh>
    <rPh sb="10" eb="12">
      <t>ルイケイ</t>
    </rPh>
    <rPh sb="12" eb="14">
      <t>ヒョウカ</t>
    </rPh>
    <rPh sb="14" eb="15">
      <t>ラン</t>
    </rPh>
    <rPh sb="18" eb="20">
      <t>バアイ</t>
    </rPh>
    <rPh sb="21" eb="23">
      <t>ゼセイ</t>
    </rPh>
    <rPh sb="23" eb="24">
      <t>サク</t>
    </rPh>
    <rPh sb="28" eb="30">
      <t>タッセイ</t>
    </rPh>
    <rPh sb="30" eb="32">
      <t>シュダン</t>
    </rPh>
    <rPh sb="33" eb="35">
      <t>ツイカ</t>
    </rPh>
    <phoneticPr fontId="15"/>
  </si>
  <si>
    <t>事務所</t>
    <rPh sb="0" eb="2">
      <t>ジム</t>
    </rPh>
    <rPh sb="2" eb="3">
      <t>ショ</t>
    </rPh>
    <phoneticPr fontId="67"/>
  </si>
  <si>
    <t>Kg-CO2</t>
  </si>
  <si>
    <t>再資源化率</t>
    <rPh sb="0" eb="4">
      <t>サイシゲンカ</t>
    </rPh>
    <rPh sb="4" eb="5">
      <t>リツ</t>
    </rPh>
    <phoneticPr fontId="15"/>
  </si>
  <si>
    <t>水道水の使用</t>
    <rPh sb="0" eb="3">
      <t>スイドウスイ</t>
    </rPh>
    <rPh sb="4" eb="6">
      <t>シヨウ</t>
    </rPh>
    <phoneticPr fontId="15"/>
  </si>
  <si>
    <t>⑤</t>
    <phoneticPr fontId="15"/>
  </si>
  <si>
    <t>⑥</t>
    <phoneticPr fontId="15"/>
  </si>
  <si>
    <t>ｔ</t>
    <phoneticPr fontId="15"/>
  </si>
  <si>
    <t>⑦</t>
    <phoneticPr fontId="15"/>
  </si>
  <si>
    <t>⑧</t>
    <phoneticPr fontId="15"/>
  </si>
  <si>
    <t>アウトプット</t>
    <phoneticPr fontId="15"/>
  </si>
  <si>
    <t>①</t>
    <phoneticPr fontId="15"/>
  </si>
  <si>
    <t>②</t>
    <phoneticPr fontId="15"/>
  </si>
  <si>
    <t>%</t>
    <phoneticPr fontId="15"/>
  </si>
  <si>
    <t>③</t>
    <phoneticPr fontId="15"/>
  </si>
  <si>
    <t>④</t>
    <phoneticPr fontId="15"/>
  </si>
  <si>
    <t>＜インプット＞</t>
    <phoneticPr fontId="15"/>
  </si>
  <si>
    <t>物質収支（マテリアルバランス）の考え方</t>
    <phoneticPr fontId="15"/>
  </si>
  <si>
    <t>＜アウトプット＞</t>
    <phoneticPr fontId="15"/>
  </si>
  <si>
    <t>⑤エネルギー</t>
    <phoneticPr fontId="15"/>
  </si>
  <si>
    <t>排出係数
（B)</t>
    <phoneticPr fontId="15"/>
  </si>
  <si>
    <t>kWh</t>
    <phoneticPr fontId="15"/>
  </si>
  <si>
    <r>
      <t>(kg-CO</t>
    </r>
    <r>
      <rPr>
        <vertAlign val="subscript"/>
        <sz val="9"/>
        <rFont val="ＭＳ Ｐゴシック"/>
        <family val="3"/>
        <charset val="128"/>
      </rPr>
      <t>2</t>
    </r>
    <r>
      <rPr>
        <sz val="9"/>
        <rFont val="ＭＳ Ｐゴシック"/>
        <family val="3"/>
        <charset val="128"/>
      </rPr>
      <t>/kWh)</t>
    </r>
    <phoneticPr fontId="15"/>
  </si>
  <si>
    <t>灯油</t>
    <rPh sb="0" eb="2">
      <t>トウユ</t>
    </rPh>
    <phoneticPr fontId="15"/>
  </si>
  <si>
    <t>L</t>
    <phoneticPr fontId="15"/>
  </si>
  <si>
    <t>都市ガス</t>
    <rPh sb="0" eb="2">
      <t>トシ</t>
    </rPh>
    <phoneticPr fontId="15"/>
  </si>
  <si>
    <t>液化天然ガス(LNG)</t>
    <rPh sb="0" eb="2">
      <t>エキカ</t>
    </rPh>
    <rPh sb="2" eb="4">
      <t>テンネン</t>
    </rPh>
    <phoneticPr fontId="15"/>
  </si>
  <si>
    <t>液化石油ガス(LPG)</t>
    <phoneticPr fontId="15"/>
  </si>
  <si>
    <t>ガソリン</t>
    <phoneticPr fontId="15"/>
  </si>
  <si>
    <t>軽油</t>
    <phoneticPr fontId="15"/>
  </si>
  <si>
    <t>t</t>
    <phoneticPr fontId="15"/>
  </si>
  <si>
    <t>一般廃棄物（事務所系ごみ）</t>
    <rPh sb="0" eb="2">
      <t>イッパン</t>
    </rPh>
    <rPh sb="2" eb="5">
      <t>ハイキブツ</t>
    </rPh>
    <rPh sb="6" eb="8">
      <t>ジム</t>
    </rPh>
    <rPh sb="8" eb="9">
      <t>ショ</t>
    </rPh>
    <rPh sb="9" eb="10">
      <t>ケイ</t>
    </rPh>
    <phoneticPr fontId="15"/>
  </si>
  <si>
    <t>その他の可燃ごみ</t>
    <rPh sb="2" eb="3">
      <t>タ</t>
    </rPh>
    <phoneticPr fontId="15"/>
  </si>
  <si>
    <t>その他の不燃ごみ</t>
    <rPh sb="2" eb="3">
      <t>タ</t>
    </rPh>
    <rPh sb="4" eb="6">
      <t>フネン</t>
    </rPh>
    <phoneticPr fontId="15"/>
  </si>
  <si>
    <t>廃酸・廃アルカリ</t>
    <rPh sb="0" eb="2">
      <t>ハイサン</t>
    </rPh>
    <rPh sb="3" eb="4">
      <t>ハイ</t>
    </rPh>
    <phoneticPr fontId="89"/>
  </si>
  <si>
    <t>項目</t>
    <rPh sb="0" eb="2">
      <t>コウモク</t>
    </rPh>
    <phoneticPr fontId="67"/>
  </si>
  <si>
    <t>発生量（t）</t>
    <rPh sb="0" eb="3">
      <t>ハッセイリョウ</t>
    </rPh>
    <phoneticPr fontId="67"/>
  </si>
  <si>
    <t>再使用量
（t）</t>
    <rPh sb="0" eb="1">
      <t>サイ</t>
    </rPh>
    <rPh sb="1" eb="4">
      <t>シヨウリョウ</t>
    </rPh>
    <phoneticPr fontId="67"/>
  </si>
  <si>
    <t>ストック量
（t）</t>
    <rPh sb="4" eb="5">
      <t>リョウ</t>
    </rPh>
    <phoneticPr fontId="67"/>
  </si>
  <si>
    <t>埋立等処理量（t）</t>
    <rPh sb="0" eb="1">
      <t>ウ</t>
    </rPh>
    <rPh sb="1" eb="2">
      <t>タ</t>
    </rPh>
    <rPh sb="2" eb="3">
      <t>トウ</t>
    </rPh>
    <rPh sb="3" eb="6">
      <t>ショリリョウ</t>
    </rPh>
    <phoneticPr fontId="67"/>
  </si>
  <si>
    <t>有効利用率
（％）</t>
    <rPh sb="0" eb="2">
      <t>ユウコウ</t>
    </rPh>
    <rPh sb="2" eb="5">
      <t>リヨウリツ</t>
    </rPh>
    <phoneticPr fontId="67"/>
  </si>
  <si>
    <t>建設発生土（注）</t>
    <rPh sb="0" eb="2">
      <t>ケンセツ</t>
    </rPh>
    <rPh sb="2" eb="5">
      <t>ハッセイド</t>
    </rPh>
    <rPh sb="6" eb="7">
      <t>チュウ</t>
    </rPh>
    <phoneticPr fontId="67"/>
  </si>
  <si>
    <t>③-1　総排水量</t>
    <phoneticPr fontId="15"/>
  </si>
  <si>
    <t>総排水量</t>
    <phoneticPr fontId="15"/>
  </si>
  <si>
    <r>
      <t>ｍ</t>
    </r>
    <r>
      <rPr>
        <vertAlign val="superscript"/>
        <sz val="10"/>
        <rFont val="ＭＳ Ｐ明朝"/>
        <family val="1"/>
        <charset val="128"/>
      </rPr>
      <t>3</t>
    </r>
    <phoneticPr fontId="15"/>
  </si>
  <si>
    <r>
      <t>ｍ</t>
    </r>
    <r>
      <rPr>
        <vertAlign val="superscript"/>
        <sz val="10"/>
        <rFont val="ＭＳ Ｐゴシック"/>
        <family val="3"/>
        <charset val="128"/>
      </rPr>
      <t>3</t>
    </r>
    <phoneticPr fontId="15"/>
  </si>
  <si>
    <t>把握できない場合の理由</t>
    <rPh sb="0" eb="2">
      <t>ハアク</t>
    </rPh>
    <rPh sb="6" eb="8">
      <t>バアイ</t>
    </rPh>
    <rPh sb="9" eb="11">
      <t>リユウ</t>
    </rPh>
    <phoneticPr fontId="67"/>
  </si>
  <si>
    <t>○使用量は、年間購入量から期末の保管量を差し引いた量が使用量となりますが、把握が難しい場合は</t>
    <phoneticPr fontId="15"/>
  </si>
  <si>
    <t>　購入量でもかまいません。把握が可能な場合は、備考欄に保管量を記載してください。</t>
    <phoneticPr fontId="15"/>
  </si>
  <si>
    <t>○把握する化学物質は、原則としてPRTR制度対象物質とします。</t>
    <phoneticPr fontId="15"/>
  </si>
  <si>
    <t>○対象となる化学物質使用量の把握方法は、化学物質を含む製品について、容器に記載された成分表をもとに</t>
    <phoneticPr fontId="15"/>
  </si>
  <si>
    <t>　対象となる化学物質の製品中に含まれる量を把握します。成分表が記載されていないまたは情報が不十分な</t>
    <phoneticPr fontId="15"/>
  </si>
  <si>
    <t>　場合は、製造元や卸売業者、小売業者にMSDSを請求し、それをもとに製品中の化学物質含有量を把握します。</t>
    <phoneticPr fontId="15"/>
  </si>
  <si>
    <t>Ｌ</t>
    <phoneticPr fontId="15"/>
  </si>
  <si>
    <t>合計（年間）</t>
    <rPh sb="4" eb="5">
      <t>カン</t>
    </rPh>
    <phoneticPr fontId="67"/>
  </si>
  <si>
    <t>割合</t>
    <rPh sb="0" eb="2">
      <t>ワリアイ</t>
    </rPh>
    <phoneticPr fontId="67"/>
  </si>
  <si>
    <t>％</t>
    <phoneticPr fontId="67"/>
  </si>
  <si>
    <t>資源の種類</t>
    <phoneticPr fontId="15"/>
  </si>
  <si>
    <t>循環資源</t>
    <phoneticPr fontId="15"/>
  </si>
  <si>
    <t>循環資源量　計</t>
    <phoneticPr fontId="15"/>
  </si>
  <si>
    <t>その他　計</t>
    <phoneticPr fontId="15"/>
  </si>
  <si>
    <t>資源等使用量合計</t>
    <rPh sb="0" eb="2">
      <t>シゲン</t>
    </rPh>
    <rPh sb="2" eb="3">
      <t>トウ</t>
    </rPh>
    <rPh sb="3" eb="6">
      <t>シヨウリョウ</t>
    </rPh>
    <rPh sb="6" eb="8">
      <t>ゴウケイ</t>
    </rPh>
    <phoneticPr fontId="67"/>
  </si>
  <si>
    <t>ｔ</t>
  </si>
  <si>
    <t>○事業者内部で循環的に利用（再使用、再生利用、熱回収）している物質は対象外となります。</t>
  </si>
  <si>
    <t>／</t>
    <phoneticPr fontId="15"/>
  </si>
  <si>
    <t>売上高</t>
    <phoneticPr fontId="67"/>
  </si>
  <si>
    <t>従業員</t>
    <phoneticPr fontId="67"/>
  </si>
  <si>
    <t>アウトプット</t>
    <phoneticPr fontId="15"/>
  </si>
  <si>
    <t>①</t>
    <phoneticPr fontId="15"/>
  </si>
  <si>
    <t>○</t>
    <phoneticPr fontId="15"/>
  </si>
  <si>
    <t>自動車使用による二酸化炭素の発生</t>
    <phoneticPr fontId="15"/>
  </si>
  <si>
    <t>②</t>
    <phoneticPr fontId="15"/>
  </si>
  <si>
    <t>収集運搬量</t>
    <rPh sb="0" eb="2">
      <t>シュウシュウ</t>
    </rPh>
    <rPh sb="2" eb="4">
      <t>ウンパン</t>
    </rPh>
    <rPh sb="4" eb="5">
      <t>リョウ</t>
    </rPh>
    <phoneticPr fontId="15"/>
  </si>
  <si>
    <t>中間処理量</t>
    <rPh sb="0" eb="2">
      <t>チュウカン</t>
    </rPh>
    <rPh sb="2" eb="4">
      <t>ショリ</t>
    </rPh>
    <rPh sb="4" eb="5">
      <t>リョウ</t>
    </rPh>
    <phoneticPr fontId="15"/>
  </si>
  <si>
    <t>中間処理後の産廃の処分量</t>
    <rPh sb="0" eb="2">
      <t>チュウカン</t>
    </rPh>
    <rPh sb="2" eb="4">
      <t>ショリ</t>
    </rPh>
    <rPh sb="4" eb="5">
      <t>ゴ</t>
    </rPh>
    <rPh sb="6" eb="8">
      <t>サンパイ</t>
    </rPh>
    <rPh sb="9" eb="11">
      <t>ショブン</t>
    </rPh>
    <rPh sb="11" eb="12">
      <t>リョウ</t>
    </rPh>
    <phoneticPr fontId="15"/>
  </si>
  <si>
    <t>%</t>
    <phoneticPr fontId="15"/>
  </si>
  <si>
    <t>③</t>
    <phoneticPr fontId="15"/>
  </si>
  <si>
    <t>㎥</t>
    <phoneticPr fontId="15"/>
  </si>
  <si>
    <t>㎥</t>
    <phoneticPr fontId="15"/>
  </si>
  <si>
    <t>④</t>
    <phoneticPr fontId="15"/>
  </si>
  <si>
    <t>ｋｇ</t>
    <phoneticPr fontId="15"/>
  </si>
  <si>
    <t>ｋｇ</t>
    <phoneticPr fontId="15"/>
  </si>
  <si>
    <t>＜インプット＞</t>
    <phoneticPr fontId="15"/>
  </si>
  <si>
    <t>物質収支（マテリアルバランス）の考え方</t>
    <phoneticPr fontId="15"/>
  </si>
  <si>
    <t>＜アウトプット＞</t>
    <phoneticPr fontId="15"/>
  </si>
  <si>
    <t>⑤エネルギー</t>
    <phoneticPr fontId="15"/>
  </si>
  <si>
    <t>排出係数
（B)</t>
    <phoneticPr fontId="15"/>
  </si>
  <si>
    <t>kWh</t>
    <phoneticPr fontId="15"/>
  </si>
  <si>
    <r>
      <t>(kg-CO</t>
    </r>
    <r>
      <rPr>
        <vertAlign val="subscript"/>
        <sz val="9"/>
        <rFont val="ＭＳ Ｐゴシック"/>
        <family val="3"/>
        <charset val="128"/>
      </rPr>
      <t>2</t>
    </r>
    <r>
      <rPr>
        <sz val="9"/>
        <rFont val="ＭＳ Ｐゴシック"/>
        <family val="3"/>
        <charset val="128"/>
      </rPr>
      <t>/kWh)</t>
    </r>
    <phoneticPr fontId="15"/>
  </si>
  <si>
    <t>L</t>
    <phoneticPr fontId="15"/>
  </si>
  <si>
    <t>L</t>
    <phoneticPr fontId="15"/>
  </si>
  <si>
    <t>kg</t>
    <phoneticPr fontId="15"/>
  </si>
  <si>
    <t>液化石油ガス(LPG)</t>
    <phoneticPr fontId="15"/>
  </si>
  <si>
    <t>ガソリン</t>
    <phoneticPr fontId="15"/>
  </si>
  <si>
    <t>③-1　総排水量</t>
    <phoneticPr fontId="15"/>
  </si>
  <si>
    <t>総排水量</t>
    <phoneticPr fontId="15"/>
  </si>
  <si>
    <r>
      <t>ｍ</t>
    </r>
    <r>
      <rPr>
        <vertAlign val="superscript"/>
        <sz val="10"/>
        <rFont val="ＭＳ Ｐ明朝"/>
        <family val="1"/>
        <charset val="128"/>
      </rPr>
      <t>3</t>
    </r>
    <phoneticPr fontId="15"/>
  </si>
  <si>
    <r>
      <t>ｍ</t>
    </r>
    <r>
      <rPr>
        <vertAlign val="superscript"/>
        <sz val="10"/>
        <rFont val="ＭＳ Ｐゴシック"/>
        <family val="3"/>
        <charset val="128"/>
      </rPr>
      <t>3</t>
    </r>
    <phoneticPr fontId="15"/>
  </si>
  <si>
    <t>○使用量は、年間購入量から期末の保管量を差し引いた量が使用量となりますが、把握が難しい場合は</t>
    <phoneticPr fontId="15"/>
  </si>
  <si>
    <t>　購入量でもかまいません。把握が可能な場合は、備考欄に保管量を記載してください。</t>
    <phoneticPr fontId="15"/>
  </si>
  <si>
    <t>ｋｇ</t>
    <phoneticPr fontId="15"/>
  </si>
  <si>
    <t>○把握する化学物質は、原則としてPRTR制度対象物質とします。</t>
    <phoneticPr fontId="15"/>
  </si>
  <si>
    <t>○対象となる化学物質使用量の把握方法は、化学物質を含む製品について、容器に記載された成分表をもとに</t>
    <phoneticPr fontId="15"/>
  </si>
  <si>
    <t>　対象となる化学物質の製品中に含まれる量を把握します。成分表が記載されていないまたは情報が不十分な</t>
    <phoneticPr fontId="15"/>
  </si>
  <si>
    <t>　場合は、製造元や卸売業者、小売業者にMSDSを請求し、それをもとに製品中の化学物質含有量を把握します。</t>
    <phoneticPr fontId="15"/>
  </si>
  <si>
    <t>　把握した化学物質含有量に製品の年間使用量を掛けると、化学物質の年間使用量が算出できます。</t>
    <phoneticPr fontId="15"/>
  </si>
  <si>
    <t>％</t>
    <phoneticPr fontId="67"/>
  </si>
  <si>
    <t>資源の種類</t>
    <phoneticPr fontId="15"/>
  </si>
  <si>
    <t>ｔ</t>
    <phoneticPr fontId="15"/>
  </si>
  <si>
    <t>ｔ</t>
    <phoneticPr fontId="15"/>
  </si>
  <si>
    <t>ｔ</t>
    <phoneticPr fontId="15"/>
  </si>
  <si>
    <t>循環資源</t>
    <phoneticPr fontId="15"/>
  </si>
  <si>
    <t>循環資源量　計</t>
    <phoneticPr fontId="15"/>
  </si>
  <si>
    <t>その他　計</t>
    <phoneticPr fontId="15"/>
  </si>
  <si>
    <t>ｔ</t>
    <phoneticPr fontId="15"/>
  </si>
  <si>
    <t>廃棄物等総排出量及び廃棄物最終処分量</t>
    <rPh sb="8" eb="9">
      <t>オヨ</t>
    </rPh>
    <phoneticPr fontId="15"/>
  </si>
  <si>
    <t>△</t>
  </si>
  <si>
    <t>軽油</t>
    <phoneticPr fontId="15"/>
  </si>
  <si>
    <t>重要度(A)
3,2,1</t>
    <rPh sb="0" eb="3">
      <t>ジュウヨウド</t>
    </rPh>
    <phoneticPr fontId="15"/>
  </si>
  <si>
    <t>取組(B)
2,1,0</t>
    <rPh sb="0" eb="2">
      <t>トリクミ</t>
    </rPh>
    <phoneticPr fontId="15"/>
  </si>
  <si>
    <t>評価点
A×B</t>
    <rPh sb="0" eb="2">
      <t>ヒョウカ</t>
    </rPh>
    <rPh sb="2" eb="3">
      <t>テン</t>
    </rPh>
    <phoneticPr fontId="15"/>
  </si>
  <si>
    <t>取組項目</t>
    <rPh sb="0" eb="1">
      <t>ト</t>
    </rPh>
    <rPh sb="1" eb="2">
      <t>ク</t>
    </rPh>
    <rPh sb="2" eb="4">
      <t>コウモク</t>
    </rPh>
    <phoneticPr fontId="15"/>
  </si>
  <si>
    <t>満点
A×2</t>
    <rPh sb="0" eb="2">
      <t>マンテン</t>
    </rPh>
    <phoneticPr fontId="15"/>
  </si>
  <si>
    <t>２．事業活動からのアウトプットに関する項目</t>
  </si>
  <si>
    <t>４．その他</t>
    <rPh sb="4" eb="5">
      <t>タ</t>
    </rPh>
    <phoneticPr fontId="15"/>
  </si>
  <si>
    <t>②既存建築物が及ぼす環境への影響を予防、低減するための方策</t>
    <phoneticPr fontId="15"/>
  </si>
  <si>
    <t>評価</t>
    <rPh sb="0" eb="1">
      <t>ヒョウ</t>
    </rPh>
    <rPh sb="1" eb="2">
      <t>アタイ</t>
    </rPh>
    <phoneticPr fontId="15"/>
  </si>
  <si>
    <t>上半期</t>
    <phoneticPr fontId="15"/>
  </si>
  <si>
    <t>売上高</t>
    <rPh sb="0" eb="2">
      <t>ウリアゲ</t>
    </rPh>
    <rPh sb="2" eb="3">
      <t>ダカ</t>
    </rPh>
    <phoneticPr fontId="15"/>
  </si>
  <si>
    <t>名</t>
    <rPh sb="0" eb="1">
      <t>メイ</t>
    </rPh>
    <phoneticPr fontId="15"/>
  </si>
  <si>
    <t>㎡</t>
    <phoneticPr fontId="15"/>
  </si>
  <si>
    <t>うち再資源化量</t>
    <rPh sb="2" eb="6">
      <t>サイシゲンカ</t>
    </rPh>
    <rPh sb="6" eb="7">
      <t>リョウ</t>
    </rPh>
    <phoneticPr fontId="15"/>
  </si>
  <si>
    <t>台数</t>
    <rPh sb="0" eb="2">
      <t>ダイスウ</t>
    </rPh>
    <phoneticPr fontId="15"/>
  </si>
  <si>
    <t>備　　考</t>
    <rPh sb="0" eb="1">
      <t>ソナエ</t>
    </rPh>
    <rPh sb="3" eb="4">
      <t>コウ</t>
    </rPh>
    <phoneticPr fontId="15"/>
  </si>
  <si>
    <t>台</t>
    <rPh sb="0" eb="1">
      <t>ダイ</t>
    </rPh>
    <phoneticPr fontId="15"/>
  </si>
  <si>
    <t>基</t>
    <rPh sb="0" eb="1">
      <t>キ</t>
    </rPh>
    <phoneticPr fontId="15"/>
  </si>
  <si>
    <t>保管面積</t>
    <rPh sb="0" eb="2">
      <t>ホカン</t>
    </rPh>
    <rPh sb="2" eb="4">
      <t>メンセキ</t>
    </rPh>
    <phoneticPr fontId="15"/>
  </si>
  <si>
    <t>保管上限</t>
    <rPh sb="0" eb="2">
      <t>ホカン</t>
    </rPh>
    <rPh sb="2" eb="4">
      <t>ジョウゲン</t>
    </rPh>
    <phoneticPr fontId="15"/>
  </si>
  <si>
    <t>　　　　　　　　  　年　度
　　項　目</t>
    <rPh sb="11" eb="12">
      <t>ドシ</t>
    </rPh>
    <rPh sb="13" eb="14">
      <t>ド</t>
    </rPh>
    <rPh sb="17" eb="18">
      <t>コウ</t>
    </rPh>
    <rPh sb="19" eb="20">
      <t>メ</t>
    </rPh>
    <phoneticPr fontId="15"/>
  </si>
  <si>
    <t>法的義務を受ける主な環境関連法規制は次の通りです。</t>
    <rPh sb="0" eb="2">
      <t>ホウテキ</t>
    </rPh>
    <rPh sb="2" eb="4">
      <t>ギム</t>
    </rPh>
    <rPh sb="5" eb="6">
      <t>ウ</t>
    </rPh>
    <rPh sb="8" eb="9">
      <t>シュ</t>
    </rPh>
    <rPh sb="10" eb="12">
      <t>カンキョウ</t>
    </rPh>
    <rPh sb="12" eb="14">
      <t>カンレン</t>
    </rPh>
    <rPh sb="14" eb="17">
      <t>ホウキセイ</t>
    </rPh>
    <rPh sb="18" eb="19">
      <t>ツギ</t>
    </rPh>
    <rPh sb="20" eb="21">
      <t>トオ</t>
    </rPh>
    <phoneticPr fontId="15"/>
  </si>
  <si>
    <t>収集運搬業、中間処理業、産業廃棄物（廃プラ、廃ガラス、廃油等）</t>
    <rPh sb="0" eb="2">
      <t>シュウシュウ</t>
    </rPh>
    <rPh sb="2" eb="4">
      <t>ウンパン</t>
    </rPh>
    <rPh sb="4" eb="5">
      <t>ギョウ</t>
    </rPh>
    <rPh sb="6" eb="8">
      <t>チュウカン</t>
    </rPh>
    <rPh sb="8" eb="10">
      <t>ショリ</t>
    </rPh>
    <rPh sb="10" eb="11">
      <t>ギョウ</t>
    </rPh>
    <rPh sb="12" eb="14">
      <t>サンギョウ</t>
    </rPh>
    <rPh sb="14" eb="17">
      <t>ハイキブツ</t>
    </rPh>
    <rPh sb="18" eb="19">
      <t>ハイ</t>
    </rPh>
    <rPh sb="22" eb="23">
      <t>ハイ</t>
    </rPh>
    <rPh sb="27" eb="29">
      <t>ハイユ</t>
    </rPh>
    <rPh sb="29" eb="30">
      <t>ナド</t>
    </rPh>
    <phoneticPr fontId="15"/>
  </si>
  <si>
    <t>道路運送車両法</t>
    <rPh sb="0" eb="2">
      <t>ドウロ</t>
    </rPh>
    <rPh sb="2" eb="4">
      <t>ウンソウ</t>
    </rPh>
    <rPh sb="4" eb="6">
      <t>シャリョウ</t>
    </rPh>
    <rPh sb="6" eb="7">
      <t>ホウ</t>
    </rPh>
    <phoneticPr fontId="15"/>
  </si>
  <si>
    <t>車両の大きさ・重量、乗車の保安基準</t>
    <rPh sb="0" eb="2">
      <t>シャリョウ</t>
    </rPh>
    <rPh sb="3" eb="4">
      <t>オオ</t>
    </rPh>
    <rPh sb="7" eb="9">
      <t>ジュウリョウ</t>
    </rPh>
    <rPh sb="10" eb="12">
      <t>ジョウシャ</t>
    </rPh>
    <rPh sb="13" eb="15">
      <t>ホアン</t>
    </rPh>
    <rPh sb="15" eb="17">
      <t>キジュン</t>
    </rPh>
    <phoneticPr fontId="15"/>
  </si>
  <si>
    <t>道路交通法</t>
    <rPh sb="0" eb="2">
      <t>ドウロ</t>
    </rPh>
    <rPh sb="2" eb="5">
      <t>コウツウホウ</t>
    </rPh>
    <phoneticPr fontId="15"/>
  </si>
  <si>
    <t>車両の大きさ・重量、通行制限</t>
    <rPh sb="0" eb="2">
      <t>シャリョウ</t>
    </rPh>
    <rPh sb="3" eb="4">
      <t>オオ</t>
    </rPh>
    <rPh sb="7" eb="9">
      <t>ジュウリョウ</t>
    </rPh>
    <rPh sb="10" eb="12">
      <t>ツウコウ</t>
    </rPh>
    <rPh sb="12" eb="14">
      <t>セイゲン</t>
    </rPh>
    <phoneticPr fontId="15"/>
  </si>
  <si>
    <t>車両からの積載物のはみ出し、安全運転管理者等</t>
    <rPh sb="0" eb="2">
      <t>シャリョウ</t>
    </rPh>
    <rPh sb="5" eb="8">
      <t>セキサイブツ</t>
    </rPh>
    <rPh sb="11" eb="12">
      <t>ダ</t>
    </rPh>
    <rPh sb="14" eb="16">
      <t>アンゼン</t>
    </rPh>
    <rPh sb="16" eb="18">
      <t>ウンテン</t>
    </rPh>
    <rPh sb="18" eb="20">
      <t>カンリ</t>
    </rPh>
    <rPh sb="20" eb="21">
      <t>シャ</t>
    </rPh>
    <rPh sb="21" eb="22">
      <t>トウ</t>
    </rPh>
    <phoneticPr fontId="15"/>
  </si>
  <si>
    <t>騒音規制法</t>
    <rPh sb="0" eb="2">
      <t>ソウオン</t>
    </rPh>
    <rPh sb="2" eb="5">
      <t>キセイホウ</t>
    </rPh>
    <phoneticPr fontId="15"/>
  </si>
  <si>
    <t>振動規制法</t>
    <rPh sb="0" eb="2">
      <t>シンドウ</t>
    </rPh>
    <rPh sb="2" eb="5">
      <t>キセイホウ</t>
    </rPh>
    <phoneticPr fontId="15"/>
  </si>
  <si>
    <t>なお、違反、訴訟等も過去３年間ありませんでした。</t>
    <rPh sb="6" eb="8">
      <t>ソショウ</t>
    </rPh>
    <rPh sb="8" eb="9">
      <t>トウ</t>
    </rPh>
    <phoneticPr fontId="15"/>
  </si>
  <si>
    <t>（対象期間：</t>
  </si>
  <si>
    <t>二酸化炭素総排出量</t>
    <phoneticPr fontId="15"/>
  </si>
  <si>
    <t>トン</t>
    <phoneticPr fontId="15"/>
  </si>
  <si>
    <t>※二酸化炭素排出係数</t>
    <phoneticPr fontId="15"/>
  </si>
  <si>
    <t>kg-CO2/kWh</t>
    <phoneticPr fontId="15"/>
  </si>
  <si>
    <t>（目標）</t>
    <phoneticPr fontId="15"/>
  </si>
  <si>
    <t>kg-CO2</t>
    <phoneticPr fontId="15"/>
  </si>
  <si>
    <t>基準年度比</t>
    <phoneticPr fontId="15"/>
  </si>
  <si>
    <r>
      <t>k</t>
    </r>
    <r>
      <rPr>
        <sz val="10"/>
        <rFont val="Century"/>
        <family val="1"/>
      </rPr>
      <t>g</t>
    </r>
    <phoneticPr fontId="15"/>
  </si>
  <si>
    <t>達成状況</t>
    <phoneticPr fontId="15"/>
  </si>
  <si>
    <t>2013年4月より小型家電リサイクル法が施行された。</t>
    <rPh sb="4" eb="5">
      <t>ネン</t>
    </rPh>
    <rPh sb="6" eb="7">
      <t>ガツ</t>
    </rPh>
    <rPh sb="9" eb="11">
      <t>コガタ</t>
    </rPh>
    <rPh sb="11" eb="13">
      <t>カデン</t>
    </rPh>
    <rPh sb="18" eb="19">
      <t>ホウ</t>
    </rPh>
    <rPh sb="20" eb="22">
      <t>シコウ</t>
    </rPh>
    <phoneticPr fontId="15"/>
  </si>
  <si>
    <t>・小型家電リサイクル法における自治体の動向を注視し、ビジネスチャンスを逃さないようにしたい。</t>
    <rPh sb="1" eb="3">
      <t>コガタ</t>
    </rPh>
    <rPh sb="3" eb="4">
      <t>ケ</t>
    </rPh>
    <rPh sb="4" eb="5">
      <t>デン</t>
    </rPh>
    <rPh sb="10" eb="11">
      <t>ホウ</t>
    </rPh>
    <rPh sb="15" eb="18">
      <t>ジチタイ</t>
    </rPh>
    <rPh sb="19" eb="21">
      <t>ドウコウ</t>
    </rPh>
    <rPh sb="22" eb="24">
      <t>チュウシ</t>
    </rPh>
    <rPh sb="35" eb="36">
      <t>ノガ</t>
    </rPh>
    <phoneticPr fontId="15"/>
  </si>
  <si>
    <t>・教育訓練計画書を掲示し、毎月初めの朝礼で今月の環境教育訓練の予定を確認し、緊急事態対応訓練を着実に実施すること。</t>
    <rPh sb="38" eb="40">
      <t>キンキュウ</t>
    </rPh>
    <rPh sb="40" eb="42">
      <t>ジタイ</t>
    </rPh>
    <rPh sb="42" eb="44">
      <t>タイオウ</t>
    </rPh>
    <rPh sb="44" eb="46">
      <t>クンレン</t>
    </rPh>
    <rPh sb="47" eb="49">
      <t>チャクジツ</t>
    </rPh>
    <rPh sb="50" eb="52">
      <t>ジッシ</t>
    </rPh>
    <phoneticPr fontId="15"/>
  </si>
  <si>
    <t>・燃料高騰もあり、車両購入時は燃費性能のトップランナーを選定すること。</t>
    <rPh sb="1" eb="3">
      <t>ネンリョウ</t>
    </rPh>
    <rPh sb="3" eb="5">
      <t>コウトウ</t>
    </rPh>
    <rPh sb="9" eb="11">
      <t>シャリョウ</t>
    </rPh>
    <rPh sb="11" eb="13">
      <t>コウニュウ</t>
    </rPh>
    <rPh sb="13" eb="14">
      <t>ジ</t>
    </rPh>
    <rPh sb="15" eb="17">
      <t>ネンピ</t>
    </rPh>
    <rPh sb="17" eb="19">
      <t>セイノウ</t>
    </rPh>
    <rPh sb="28" eb="30">
      <t>センテイ</t>
    </rPh>
    <phoneticPr fontId="15"/>
  </si>
  <si>
    <t>制定したばかりなので、当面変更なし。</t>
    <rPh sb="0" eb="2">
      <t>セイテイ</t>
    </rPh>
    <rPh sb="11" eb="13">
      <t>トウメン</t>
    </rPh>
    <rPh sb="13" eb="15">
      <t>ヘンコウ</t>
    </rPh>
    <phoneticPr fontId="15"/>
  </si>
  <si>
    <r>
      <t>排出量
（kg-CO</t>
    </r>
    <r>
      <rPr>
        <vertAlign val="subscript"/>
        <sz val="9"/>
        <rFont val="ＭＳ Ｐゴシック"/>
        <family val="3"/>
        <charset val="128"/>
      </rPr>
      <t>2</t>
    </r>
    <r>
      <rPr>
        <sz val="9"/>
        <rFont val="ＭＳ Ｐゴシック"/>
        <family val="3"/>
        <charset val="128"/>
      </rPr>
      <t>）
（A×B）or
（A×B×C)</t>
    </r>
    <phoneticPr fontId="15"/>
  </si>
  <si>
    <t>・（使用者）分別し、再資源化を適正に実施するものに引き渡すように努める</t>
    <rPh sb="2" eb="5">
      <t>シヨウシャ</t>
    </rPh>
    <rPh sb="6" eb="8">
      <t>ブンベツ</t>
    </rPh>
    <rPh sb="10" eb="14">
      <t>サイシゲンカ</t>
    </rPh>
    <rPh sb="15" eb="17">
      <t>テキセイ</t>
    </rPh>
    <rPh sb="18" eb="20">
      <t>ジッシ</t>
    </rPh>
    <rPh sb="25" eb="26">
      <t>ヒ</t>
    </rPh>
    <rPh sb="27" eb="28">
      <t>ワタ</t>
    </rPh>
    <rPh sb="32" eb="33">
      <t>ツト</t>
    </rPh>
    <phoneticPr fontId="15"/>
  </si>
  <si>
    <t>第７条</t>
    <phoneticPr fontId="15"/>
  </si>
  <si>
    <t>小型電子機器28品目</t>
    <rPh sb="0" eb="2">
      <t>コガタ</t>
    </rPh>
    <rPh sb="2" eb="4">
      <t>デンシ</t>
    </rPh>
    <rPh sb="4" eb="6">
      <t>キキ</t>
    </rPh>
    <rPh sb="8" eb="10">
      <t>ヒンモク</t>
    </rPh>
    <phoneticPr fontId="15"/>
  </si>
  <si>
    <t>・（小売販売者）消費者の適正な排出を確保するために協力</t>
    <rPh sb="2" eb="4">
      <t>コウリ</t>
    </rPh>
    <rPh sb="4" eb="7">
      <t>ハンバイシャ</t>
    </rPh>
    <rPh sb="8" eb="11">
      <t>ショウヒシャ</t>
    </rPh>
    <rPh sb="12" eb="14">
      <t>テキセイ</t>
    </rPh>
    <rPh sb="15" eb="17">
      <t>ハイシュツ</t>
    </rPh>
    <rPh sb="18" eb="20">
      <t>カクホ</t>
    </rPh>
    <rPh sb="25" eb="27">
      <t>キョウリョク</t>
    </rPh>
    <phoneticPr fontId="15"/>
  </si>
  <si>
    <t>第8条</t>
    <rPh sb="0" eb="1">
      <t>ダイ</t>
    </rPh>
    <rPh sb="2" eb="3">
      <t>ジョウ</t>
    </rPh>
    <phoneticPr fontId="15"/>
  </si>
  <si>
    <t>・（製造者）設計、部品、原材料の工夫により再資源化費用低減、再資源化により得られた物の利用</t>
    <rPh sb="2" eb="5">
      <t>セイゾウシャ</t>
    </rPh>
    <phoneticPr fontId="15"/>
  </si>
  <si>
    <t>祭9条</t>
    <rPh sb="0" eb="1">
      <t>サイ</t>
    </rPh>
    <rPh sb="2" eb="3">
      <t>ジョウ</t>
    </rPh>
    <phoneticPr fontId="15"/>
  </si>
  <si>
    <t>・フロン類の登録充填回収業者による適切な引き渡し</t>
    <rPh sb="6" eb="8">
      <t>トウロク</t>
    </rPh>
    <rPh sb="8" eb="10">
      <t>ジュウテン</t>
    </rPh>
    <rPh sb="10" eb="12">
      <t>カイシュウ</t>
    </rPh>
    <rPh sb="12" eb="14">
      <t>ギョウシャ</t>
    </rPh>
    <rPh sb="17" eb="19">
      <t>テキセツ</t>
    </rPh>
    <rPh sb="20" eb="21">
      <t>ヒ</t>
    </rPh>
    <rPh sb="22" eb="23">
      <t>ワタ</t>
    </rPh>
    <phoneticPr fontId="15"/>
  </si>
  <si>
    <t>法41条</t>
    <rPh sb="0" eb="1">
      <t>ホウ</t>
    </rPh>
    <rPh sb="3" eb="4">
      <t>ジョウ</t>
    </rPh>
    <phoneticPr fontId="15"/>
  </si>
  <si>
    <t>・環境影響の少ない指定製品の使用に努める</t>
    <rPh sb="1" eb="3">
      <t>カンキョウ</t>
    </rPh>
    <rPh sb="3" eb="5">
      <t>エイキョウ</t>
    </rPh>
    <rPh sb="6" eb="7">
      <t>スク</t>
    </rPh>
    <rPh sb="9" eb="11">
      <t>シテイ</t>
    </rPh>
    <rPh sb="11" eb="13">
      <t>セイヒン</t>
    </rPh>
    <rPh sb="14" eb="16">
      <t>シヨウ</t>
    </rPh>
    <rPh sb="17" eb="18">
      <t>ツト</t>
    </rPh>
    <phoneticPr fontId="15"/>
  </si>
  <si>
    <t>トップへ</t>
    <phoneticPr fontId="15"/>
  </si>
  <si>
    <t>環境負荷調査表</t>
    <phoneticPr fontId="15"/>
  </si>
  <si>
    <t>様式更新日：</t>
    <rPh sb="0" eb="2">
      <t>ヨウシキ</t>
    </rPh>
    <rPh sb="2" eb="5">
      <t>コウシンビ</t>
    </rPh>
    <phoneticPr fontId="15"/>
  </si>
  <si>
    <t>□売上高・生産高・総費用</t>
    <rPh sb="1" eb="3">
      <t>ウリアゲ</t>
    </rPh>
    <rPh sb="3" eb="4">
      <t>ダカ</t>
    </rPh>
    <rPh sb="9" eb="12">
      <t>ソウヒヨウ</t>
    </rPh>
    <phoneticPr fontId="15"/>
  </si>
  <si>
    <t>事業年度を自社の期初～期末月に変更する</t>
    <rPh sb="0" eb="2">
      <t>ジギョウ</t>
    </rPh>
    <rPh sb="2" eb="4">
      <t>ネンド</t>
    </rPh>
    <rPh sb="5" eb="7">
      <t>ジシャ</t>
    </rPh>
    <rPh sb="8" eb="9">
      <t>キ</t>
    </rPh>
    <rPh sb="9" eb="10">
      <t>ショ</t>
    </rPh>
    <rPh sb="11" eb="13">
      <t>キマツ</t>
    </rPh>
    <rPh sb="13" eb="14">
      <t>ツキ</t>
    </rPh>
    <rPh sb="15" eb="17">
      <t>ヘンコウ</t>
    </rPh>
    <phoneticPr fontId="15"/>
  </si>
  <si>
    <t>基準年度と今期のデータを入力</t>
    <phoneticPr fontId="15"/>
  </si>
  <si>
    <t>指　　標</t>
    <rPh sb="0" eb="1">
      <t>ユビ</t>
    </rPh>
    <rPh sb="3" eb="4">
      <t>シルベ</t>
    </rPh>
    <phoneticPr fontId="15"/>
  </si>
  <si>
    <t>基準年</t>
    <rPh sb="0" eb="2">
      <t>キジュン</t>
    </rPh>
    <rPh sb="2" eb="3">
      <t>ネン</t>
    </rPh>
    <phoneticPr fontId="15"/>
  </si>
  <si>
    <t>千円</t>
    <phoneticPr fontId="15"/>
  </si>
  <si>
    <t>累計</t>
    <rPh sb="0" eb="2">
      <t>ルイケイ</t>
    </rPh>
    <phoneticPr fontId="15"/>
  </si>
  <si>
    <t>今期</t>
    <rPh sb="0" eb="2">
      <t>コンキ</t>
    </rPh>
    <phoneticPr fontId="15"/>
  </si>
  <si>
    <t>総費用</t>
    <rPh sb="0" eb="3">
      <t>ソウヒヨウ</t>
    </rPh>
    <phoneticPr fontId="15"/>
  </si>
  <si>
    <t>千円</t>
  </si>
  <si>
    <t>□エネルギー使用量</t>
    <rPh sb="6" eb="8">
      <t>シヨウ</t>
    </rPh>
    <phoneticPr fontId="15"/>
  </si>
  <si>
    <t>原単位</t>
    <rPh sb="0" eb="3">
      <t>ゲンタンイ</t>
    </rPh>
    <phoneticPr fontId="15"/>
  </si>
  <si>
    <r>
      <t>k</t>
    </r>
    <r>
      <rPr>
        <sz val="11"/>
        <rFont val="ＭＳ Ｐゴシック"/>
        <family val="3"/>
        <charset val="128"/>
      </rPr>
      <t>W</t>
    </r>
    <r>
      <rPr>
        <sz val="11"/>
        <rFont val="ＭＳ Ｐゴシック"/>
        <family val="3"/>
        <charset val="128"/>
      </rPr>
      <t>h</t>
    </r>
    <phoneticPr fontId="15"/>
  </si>
  <si>
    <t>円</t>
    <rPh sb="0" eb="1">
      <t>エン</t>
    </rPh>
    <phoneticPr fontId="15"/>
  </si>
  <si>
    <t>二酸化炭素排出係数</t>
    <rPh sb="0" eb="3">
      <t>ニサンカ</t>
    </rPh>
    <rPh sb="3" eb="5">
      <t>タンソ</t>
    </rPh>
    <rPh sb="5" eb="7">
      <t>ハイシュツ</t>
    </rPh>
    <rPh sb="7" eb="9">
      <t>ケイスウ</t>
    </rPh>
    <phoneticPr fontId="15"/>
  </si>
  <si>
    <r>
      <t>k</t>
    </r>
    <r>
      <rPr>
        <sz val="11"/>
        <rFont val="ＭＳ Ｐゴシック"/>
        <family val="3"/>
        <charset val="128"/>
      </rPr>
      <t>W</t>
    </r>
    <r>
      <rPr>
        <sz val="11"/>
        <rFont val="ＭＳ Ｐゴシック"/>
        <family val="3"/>
        <charset val="128"/>
      </rPr>
      <t>h</t>
    </r>
    <phoneticPr fontId="15"/>
  </si>
  <si>
    <t>㎥</t>
    <phoneticPr fontId="15"/>
  </si>
  <si>
    <t>㎥</t>
    <phoneticPr fontId="15"/>
  </si>
  <si>
    <t>LPG</t>
    <phoneticPr fontId="15"/>
  </si>
  <si>
    <r>
      <t>k</t>
    </r>
    <r>
      <rPr>
        <sz val="11"/>
        <rFont val="ＭＳ Ｐゴシック"/>
        <family val="3"/>
        <charset val="128"/>
      </rPr>
      <t>g</t>
    </r>
    <phoneticPr fontId="15"/>
  </si>
  <si>
    <r>
      <t>k</t>
    </r>
    <r>
      <rPr>
        <sz val="11"/>
        <rFont val="ＭＳ Ｐゴシック"/>
        <family val="3"/>
        <charset val="128"/>
      </rPr>
      <t>g</t>
    </r>
    <phoneticPr fontId="15"/>
  </si>
  <si>
    <t>LNG</t>
    <phoneticPr fontId="15"/>
  </si>
  <si>
    <t>ガソリン</t>
    <phoneticPr fontId="15"/>
  </si>
  <si>
    <t>Ｌ</t>
    <phoneticPr fontId="15"/>
  </si>
  <si>
    <t>Ｌ</t>
    <phoneticPr fontId="15"/>
  </si>
  <si>
    <t>軽油</t>
    <rPh sb="0" eb="2">
      <t>ケイユ</t>
    </rPh>
    <phoneticPr fontId="15"/>
  </si>
  <si>
    <t>Ｌ</t>
    <phoneticPr fontId="15"/>
  </si>
  <si>
    <t>Ａ重油</t>
    <rPh sb="1" eb="3">
      <t>ジュウユ</t>
    </rPh>
    <phoneticPr fontId="15"/>
  </si>
  <si>
    <t>Ｌ</t>
    <phoneticPr fontId="15"/>
  </si>
  <si>
    <t>□太陽光発電量</t>
    <rPh sb="1" eb="4">
      <t>タイヨウコウ</t>
    </rPh>
    <rPh sb="4" eb="6">
      <t>ハツデン</t>
    </rPh>
    <rPh sb="6" eb="7">
      <t>リョウ</t>
    </rPh>
    <phoneticPr fontId="15"/>
  </si>
  <si>
    <t>㎥</t>
    <phoneticPr fontId="15"/>
  </si>
  <si>
    <t>㎥</t>
    <phoneticPr fontId="15"/>
  </si>
  <si>
    <t>㎥</t>
    <phoneticPr fontId="15"/>
  </si>
  <si>
    <t>□廃棄物</t>
    <rPh sb="1" eb="4">
      <t>ハイキブツ</t>
    </rPh>
    <phoneticPr fontId="15"/>
  </si>
  <si>
    <t>□一般廃棄物排出量</t>
    <rPh sb="1" eb="3">
      <t>イッパン</t>
    </rPh>
    <rPh sb="3" eb="6">
      <t>ハイキブツ</t>
    </rPh>
    <phoneticPr fontId="15"/>
  </si>
  <si>
    <t>一般廃棄物
（自治体の焼却場に持ち込まれる分）</t>
    <rPh sb="0" eb="5">
      <t>イッパンハイキブツ</t>
    </rPh>
    <rPh sb="7" eb="10">
      <t>ジチタイ</t>
    </rPh>
    <rPh sb="11" eb="14">
      <t>ショウキャクジョウ</t>
    </rPh>
    <rPh sb="15" eb="16">
      <t>モ</t>
    </rPh>
    <rPh sb="17" eb="18">
      <t>コ</t>
    </rPh>
    <rPh sb="21" eb="22">
      <t>ブン</t>
    </rPh>
    <phoneticPr fontId="15"/>
  </si>
  <si>
    <t>①発生量</t>
    <rPh sb="1" eb="3">
      <t>ハッセイ</t>
    </rPh>
    <rPh sb="3" eb="4">
      <t>リョウ</t>
    </rPh>
    <phoneticPr fontId="15"/>
  </si>
  <si>
    <t>再資源化実施率</t>
    <rPh sb="0" eb="4">
      <t>サイシゲンカ</t>
    </rPh>
    <rPh sb="4" eb="6">
      <t>ジッシ</t>
    </rPh>
    <rPh sb="6" eb="7">
      <t>リツ</t>
    </rPh>
    <phoneticPr fontId="15"/>
  </si>
  <si>
    <t>□産業廃棄物排出量</t>
    <rPh sb="1" eb="3">
      <t>サンギョウ</t>
    </rPh>
    <rPh sb="3" eb="5">
      <t>ハイキ</t>
    </rPh>
    <phoneticPr fontId="15"/>
  </si>
  <si>
    <t>廃プラ</t>
    <rPh sb="0" eb="1">
      <t>ハイ</t>
    </rPh>
    <phoneticPr fontId="15"/>
  </si>
  <si>
    <t>再生利用（売却）</t>
    <rPh sb="0" eb="2">
      <t>サイセイ</t>
    </rPh>
    <rPh sb="2" eb="4">
      <t>リヨウ</t>
    </rPh>
    <rPh sb="5" eb="7">
      <t>バイキャク</t>
    </rPh>
    <phoneticPr fontId="15"/>
  </si>
  <si>
    <t>再生利用（支払）</t>
    <rPh sb="0" eb="2">
      <t>サイセイ</t>
    </rPh>
    <rPh sb="2" eb="4">
      <t>リヨウ</t>
    </rPh>
    <rPh sb="5" eb="7">
      <t>シハライ</t>
    </rPh>
    <phoneticPr fontId="15"/>
  </si>
  <si>
    <t>処分（焼却）</t>
    <rPh sb="0" eb="2">
      <t>ショブン</t>
    </rPh>
    <rPh sb="3" eb="5">
      <t>ショウキャク</t>
    </rPh>
    <phoneticPr fontId="15"/>
  </si>
  <si>
    <t>処分（埋立）</t>
    <rPh sb="0" eb="2">
      <t>ショブン</t>
    </rPh>
    <rPh sb="3" eb="5">
      <t>ウメタテ</t>
    </rPh>
    <phoneticPr fontId="15"/>
  </si>
  <si>
    <t xml:space="preserve"> </t>
    <phoneticPr fontId="15"/>
  </si>
  <si>
    <t>kg</t>
    <phoneticPr fontId="15"/>
  </si>
  <si>
    <t>□化学物質使用量</t>
    <rPh sb="1" eb="3">
      <t>カガク</t>
    </rPh>
    <rPh sb="3" eb="5">
      <t>ブッシツ</t>
    </rPh>
    <rPh sb="5" eb="8">
      <t>シヨウリョウ</t>
    </rPh>
    <phoneticPr fontId="15"/>
  </si>
  <si>
    <t>ＰＲTR物質は必須</t>
    <rPh sb="4" eb="6">
      <t>ブッシツ</t>
    </rPh>
    <rPh sb="7" eb="9">
      <t>ヒッス</t>
    </rPh>
    <phoneticPr fontId="15"/>
  </si>
  <si>
    <t>◆PRTR物質を調べるには→</t>
    <rPh sb="5" eb="7">
      <t>ブッシツ</t>
    </rPh>
    <rPh sb="8" eb="9">
      <t>シラ</t>
    </rPh>
    <phoneticPr fontId="15"/>
  </si>
  <si>
    <t>http://www.prtr.nite.go.jp/prtr/prmate.html</t>
    <phoneticPr fontId="15"/>
  </si>
  <si>
    <t>製品名：</t>
    <rPh sb="0" eb="3">
      <t>セイヒンメイ</t>
    </rPh>
    <phoneticPr fontId="15"/>
  </si>
  <si>
    <t>洗浄剤</t>
    <rPh sb="0" eb="3">
      <t>センジョウザイ</t>
    </rPh>
    <phoneticPr fontId="15"/>
  </si>
  <si>
    <t>含有ＰＲＴＲ物質：</t>
    <rPh sb="0" eb="2">
      <t>ガンユウ</t>
    </rPh>
    <rPh sb="6" eb="8">
      <t>ブッシツ</t>
    </rPh>
    <phoneticPr fontId="15"/>
  </si>
  <si>
    <t>トルエン</t>
    <phoneticPr fontId="15"/>
  </si>
  <si>
    <t>含有率：</t>
    <rPh sb="0" eb="2">
      <t>ガンユウ</t>
    </rPh>
    <rPh sb="2" eb="3">
      <t>リツ</t>
    </rPh>
    <phoneticPr fontId="15"/>
  </si>
  <si>
    <t>密度：</t>
    <rPh sb="0" eb="2">
      <t>ミツド</t>
    </rPh>
    <phoneticPr fontId="15"/>
  </si>
  <si>
    <t>　</t>
    <phoneticPr fontId="15"/>
  </si>
  <si>
    <t>負荷記録表</t>
    <rPh sb="0" eb="2">
      <t>フカ</t>
    </rPh>
    <rPh sb="2" eb="4">
      <t>キロク</t>
    </rPh>
    <rPh sb="4" eb="5">
      <t>ヒョウ</t>
    </rPh>
    <phoneticPr fontId="15"/>
  </si>
  <si>
    <t>エコアクション21構築作業の流れ</t>
    <rPh sb="9" eb="11">
      <t>コウチク</t>
    </rPh>
    <rPh sb="11" eb="13">
      <t>サギョウ</t>
    </rPh>
    <rPh sb="14" eb="15">
      <t>ナガ</t>
    </rPh>
    <phoneticPr fontId="15"/>
  </si>
  <si>
    <t>取組の対象組織・活動の決定</t>
    <rPh sb="11" eb="13">
      <t>ケッテイ</t>
    </rPh>
    <phoneticPr fontId="15"/>
  </si>
  <si>
    <t>↓</t>
    <phoneticPr fontId="15"/>
  </si>
  <si>
    <t>負荷調査</t>
    <rPh sb="0" eb="2">
      <t>フカ</t>
    </rPh>
    <rPh sb="2" eb="4">
      <t>チョウサ</t>
    </rPh>
    <phoneticPr fontId="15"/>
  </si>
  <si>
    <t>基準年の負荷のとりまとめ</t>
    <rPh sb="0" eb="2">
      <t>キジュン</t>
    </rPh>
    <rPh sb="2" eb="3">
      <t>ネン</t>
    </rPh>
    <rPh sb="4" eb="6">
      <t>フカ</t>
    </rPh>
    <phoneticPr fontId="15"/>
  </si>
  <si>
    <t>環境への取組の自己チェック</t>
    <rPh sb="0" eb="2">
      <t>カンキョウ</t>
    </rPh>
    <rPh sb="4" eb="6">
      <t>トリクミ</t>
    </rPh>
    <rPh sb="7" eb="9">
      <t>ジコ</t>
    </rPh>
    <phoneticPr fontId="15"/>
  </si>
  <si>
    <t>緊急事態対応手順書</t>
    <rPh sb="0" eb="4">
      <t>キンキュウジタイ</t>
    </rPh>
    <rPh sb="4" eb="6">
      <t>タイオウ</t>
    </rPh>
    <rPh sb="6" eb="9">
      <t>テジュンショ</t>
    </rPh>
    <phoneticPr fontId="15"/>
  </si>
  <si>
    <t>緊急事態対応訓練の実施・記録</t>
    <rPh sb="0" eb="2">
      <t>キンキュウ</t>
    </rPh>
    <rPh sb="2" eb="4">
      <t>ジタイ</t>
    </rPh>
    <rPh sb="4" eb="6">
      <t>タイオウ</t>
    </rPh>
    <rPh sb="6" eb="8">
      <t>クンレン</t>
    </rPh>
    <rPh sb="9" eb="11">
      <t>ジッシ</t>
    </rPh>
    <rPh sb="12" eb="14">
      <t>キロク</t>
    </rPh>
    <phoneticPr fontId="15"/>
  </si>
  <si>
    <t>問題点是正・予防処置</t>
    <rPh sb="0" eb="3">
      <t>モンダイテン</t>
    </rPh>
    <rPh sb="3" eb="5">
      <t>ゼセイ</t>
    </rPh>
    <rPh sb="6" eb="8">
      <t>ヨボウ</t>
    </rPh>
    <rPh sb="8" eb="10">
      <t>ショチ</t>
    </rPh>
    <phoneticPr fontId="15"/>
  </si>
  <si>
    <t>環境関連法規制等の遵守評価</t>
    <rPh sb="0" eb="2">
      <t>カンキョウ</t>
    </rPh>
    <rPh sb="2" eb="4">
      <t>カンレン</t>
    </rPh>
    <rPh sb="4" eb="5">
      <t>ホウ</t>
    </rPh>
    <rPh sb="5" eb="7">
      <t>キセイ</t>
    </rPh>
    <rPh sb="7" eb="8">
      <t>トウ</t>
    </rPh>
    <rPh sb="9" eb="11">
      <t>ジュンシュ</t>
    </rPh>
    <rPh sb="11" eb="13">
      <t>ヒョウカ</t>
    </rPh>
    <phoneticPr fontId="15"/>
  </si>
  <si>
    <t>審査申込み</t>
    <rPh sb="0" eb="4">
      <t>シンサモウシコ</t>
    </rPh>
    <phoneticPr fontId="15"/>
  </si>
  <si>
    <t>基準年　月別</t>
    <rPh sb="0" eb="2">
      <t>キジュン</t>
    </rPh>
    <rPh sb="2" eb="3">
      <t>ネン</t>
    </rPh>
    <rPh sb="4" eb="6">
      <t>ツキベツ</t>
    </rPh>
    <phoneticPr fontId="15"/>
  </si>
  <si>
    <t>目標　月別</t>
    <rPh sb="0" eb="2">
      <t>モクヒョウ</t>
    </rPh>
    <rPh sb="3" eb="5">
      <t>ツキベツ</t>
    </rPh>
    <phoneticPr fontId="15"/>
  </si>
  <si>
    <t>今期　月別</t>
    <rPh sb="0" eb="2">
      <t>コンキ</t>
    </rPh>
    <rPh sb="3" eb="5">
      <t>ツキベツ</t>
    </rPh>
    <phoneticPr fontId="15"/>
  </si>
  <si>
    <t>都市ガスによる二酸化炭素削減</t>
    <rPh sb="0" eb="2">
      <t>トシ</t>
    </rPh>
    <rPh sb="7" eb="10">
      <t>ニサンカ</t>
    </rPh>
    <rPh sb="10" eb="12">
      <t>タンソ</t>
    </rPh>
    <rPh sb="12" eb="14">
      <t>サクゲン</t>
    </rPh>
    <phoneticPr fontId="15"/>
  </si>
  <si>
    <t>温度管理</t>
    <phoneticPr fontId="15"/>
  </si>
  <si>
    <t>温度管理</t>
    <rPh sb="0" eb="2">
      <t>オンド</t>
    </rPh>
    <phoneticPr fontId="15"/>
  </si>
  <si>
    <r>
      <t>kg-</t>
    </r>
    <r>
      <rPr>
        <sz val="11"/>
        <rFont val="ＭＳ Ｐゴシック"/>
        <family val="3"/>
        <charset val="128"/>
      </rPr>
      <t>C</t>
    </r>
    <r>
      <rPr>
        <sz val="11"/>
        <rFont val="ＭＳ Ｐゴシック"/>
        <family val="3"/>
        <charset val="128"/>
      </rPr>
      <t>O2</t>
    </r>
    <phoneticPr fontId="15"/>
  </si>
  <si>
    <t>・</t>
    <phoneticPr fontId="15"/>
  </si>
  <si>
    <r>
      <t>基準年</t>
    </r>
    <r>
      <rPr>
        <sz val="11"/>
        <rFont val="ＭＳ Ｐゴシック"/>
        <family val="3"/>
        <charset val="128"/>
      </rPr>
      <t xml:space="preserve">    </t>
    </r>
    <r>
      <rPr>
        <sz val="11"/>
        <rFont val="ＭＳ Ｐゴシック"/>
        <family val="3"/>
        <charset val="128"/>
      </rPr>
      <t xml:space="preserve"> ㎥</t>
    </r>
    <rPh sb="0" eb="2">
      <t>キジュン</t>
    </rPh>
    <rPh sb="2" eb="3">
      <t>ネン</t>
    </rPh>
    <phoneticPr fontId="15"/>
  </si>
  <si>
    <t>・</t>
    <phoneticPr fontId="15"/>
  </si>
  <si>
    <t>今期       ㎥</t>
    <rPh sb="0" eb="2">
      <t>コンキ</t>
    </rPh>
    <phoneticPr fontId="15"/>
  </si>
  <si>
    <t>年度目標</t>
    <phoneticPr fontId="15"/>
  </si>
  <si>
    <t>・屋根への遮熱塗料の塗装</t>
    <phoneticPr fontId="15"/>
  </si>
  <si>
    <t>ガソリン車</t>
    <rPh sb="4" eb="5">
      <t>シャ</t>
    </rPh>
    <phoneticPr fontId="15"/>
  </si>
  <si>
    <t>基準年　km</t>
    <rPh sb="0" eb="2">
      <t>キジュン</t>
    </rPh>
    <rPh sb="2" eb="3">
      <t>ネン</t>
    </rPh>
    <phoneticPr fontId="15"/>
  </si>
  <si>
    <t>燃費km/L</t>
    <rPh sb="0" eb="2">
      <t>ネンピ</t>
    </rPh>
    <phoneticPr fontId="15"/>
  </si>
  <si>
    <t>今期　km</t>
    <rPh sb="0" eb="2">
      <t>コンキ</t>
    </rPh>
    <phoneticPr fontId="15"/>
  </si>
  <si>
    <t>燃費評価</t>
    <rPh sb="0" eb="2">
      <t>ネンピ</t>
    </rPh>
    <rPh sb="2" eb="4">
      <t>ヒョウカ</t>
    </rPh>
    <phoneticPr fontId="15"/>
  </si>
  <si>
    <t>ジーゼル車</t>
    <rPh sb="4" eb="5">
      <t>シャ</t>
    </rPh>
    <phoneticPr fontId="15"/>
  </si>
  <si>
    <t>廃棄物量</t>
    <rPh sb="0" eb="3">
      <t>ハイキブツ</t>
    </rPh>
    <phoneticPr fontId="15"/>
  </si>
  <si>
    <t>最終処分量</t>
    <rPh sb="0" eb="2">
      <t>サイシュウ</t>
    </rPh>
    <rPh sb="2" eb="4">
      <t>ショブン</t>
    </rPh>
    <phoneticPr fontId="15"/>
  </si>
  <si>
    <t>再資源化率</t>
    <rPh sb="0" eb="4">
      <t>サイシゲンカ</t>
    </rPh>
    <rPh sb="4" eb="5">
      <t>リツ</t>
    </rPh>
    <phoneticPr fontId="67"/>
  </si>
  <si>
    <t>売却</t>
    <rPh sb="0" eb="2">
      <t>バイキャク</t>
    </rPh>
    <phoneticPr fontId="15"/>
  </si>
  <si>
    <t>支払</t>
    <rPh sb="0" eb="2">
      <t>シハラ</t>
    </rPh>
    <phoneticPr fontId="15"/>
  </si>
  <si>
    <t xml:space="preserve">
（焼却）</t>
    <phoneticPr fontId="15"/>
  </si>
  <si>
    <t>（埋立）</t>
    <phoneticPr fontId="15"/>
  </si>
  <si>
    <t>（％）</t>
    <phoneticPr fontId="15"/>
  </si>
  <si>
    <t>保管量L</t>
    <rPh sb="0" eb="3">
      <t>ホカンリョウ</t>
    </rPh>
    <phoneticPr fontId="15"/>
  </si>
  <si>
    <t>L</t>
    <phoneticPr fontId="15"/>
  </si>
  <si>
    <t>構築時メニュー</t>
    <rPh sb="0" eb="2">
      <t>コウチク</t>
    </rPh>
    <rPh sb="2" eb="3">
      <t>ジ</t>
    </rPh>
    <phoneticPr fontId="15"/>
  </si>
  <si>
    <t>・対策地域で特定自動車を30台以上使用する場合の自動車管理計画及び定期の報告</t>
    <rPh sb="21" eb="23">
      <t>バアイ</t>
    </rPh>
    <phoneticPr fontId="15"/>
  </si>
  <si>
    <t>法33条
法34条</t>
    <rPh sb="0" eb="1">
      <t>ホウ</t>
    </rPh>
    <rPh sb="5" eb="6">
      <t>ホウ</t>
    </rPh>
    <phoneticPr fontId="15"/>
  </si>
  <si>
    <t>自動車</t>
    <rPh sb="0" eb="2">
      <t>ジドウ</t>
    </rPh>
    <rPh sb="2" eb="3">
      <t>シャ</t>
    </rPh>
    <phoneticPr fontId="15"/>
  </si>
  <si>
    <t>毎年6月まで</t>
    <rPh sb="0" eb="2">
      <t>マイトシ</t>
    </rPh>
    <rPh sb="3" eb="4">
      <t>ガツ</t>
    </rPh>
    <phoneticPr fontId="15"/>
  </si>
  <si>
    <t>〇</t>
    <phoneticPr fontId="15"/>
  </si>
  <si>
    <t>都道府県知事</t>
    <rPh sb="0" eb="4">
      <t>トドウフケン</t>
    </rPh>
    <rPh sb="4" eb="6">
      <t>チジ</t>
    </rPh>
    <phoneticPr fontId="15"/>
  </si>
  <si>
    <t>報告書</t>
    <rPh sb="0" eb="3">
      <t>ホウコクショ</t>
    </rPh>
    <phoneticPr fontId="15"/>
  </si>
  <si>
    <t>・性状及び取扱に関する情報（ＳＤＳ）の受取・発行</t>
    <rPh sb="19" eb="20">
      <t>ウ</t>
    </rPh>
    <rPh sb="20" eb="21">
      <t>ト</t>
    </rPh>
    <rPh sb="22" eb="24">
      <t>ハッコウ</t>
    </rPh>
    <phoneticPr fontId="15"/>
  </si>
  <si>
    <t>SDS更新毎</t>
    <phoneticPr fontId="15"/>
  </si>
  <si>
    <t>・SDS発行受取状況</t>
    <rPh sb="4" eb="6">
      <t>ハッコウ</t>
    </rPh>
    <rPh sb="6" eb="7">
      <t>ウ</t>
    </rPh>
    <rPh sb="7" eb="8">
      <t>ト</t>
    </rPh>
    <rPh sb="8" eb="10">
      <t>ジョウキョウ</t>
    </rPh>
    <phoneticPr fontId="15"/>
  </si>
  <si>
    <t>労働安全衛生法</t>
    <rPh sb="0" eb="2">
      <t>ロウドウ</t>
    </rPh>
    <rPh sb="2" eb="4">
      <t>アンゼン</t>
    </rPh>
    <rPh sb="4" eb="6">
      <t>エイセイ</t>
    </rPh>
    <rPh sb="6" eb="7">
      <t>ホウ</t>
    </rPh>
    <phoneticPr fontId="15"/>
  </si>
  <si>
    <t>使用開始前</t>
    <rPh sb="0" eb="2">
      <t>シヨウ</t>
    </rPh>
    <rPh sb="2" eb="4">
      <t>カイシ</t>
    </rPh>
    <rPh sb="4" eb="5">
      <t>マエ</t>
    </rPh>
    <phoneticPr fontId="15"/>
  </si>
  <si>
    <t>リスク評価記録</t>
    <rPh sb="3" eb="5">
      <t>ヒョウカ</t>
    </rPh>
    <rPh sb="5" eb="7">
      <t>キロク</t>
    </rPh>
    <phoneticPr fontId="15"/>
  </si>
  <si>
    <t>201*/*/*</t>
    <phoneticPr fontId="15"/>
  </si>
  <si>
    <t>201*/*/*</t>
    <phoneticPr fontId="15"/>
  </si>
  <si>
    <t>フロン排出抑制法</t>
    <rPh sb="3" eb="5">
      <t>ハイシュツ</t>
    </rPh>
    <rPh sb="5" eb="7">
      <t>ヨクセイ</t>
    </rPh>
    <rPh sb="7" eb="8">
      <t>ホウ</t>
    </rPh>
    <phoneticPr fontId="15"/>
  </si>
  <si>
    <t>・ボイラ・加熱炉の空気比</t>
  </si>
  <si>
    <t>・蒸気・温水配管の保温修理</t>
  </si>
  <si>
    <t>・温水温度の適正化</t>
  </si>
  <si>
    <t>水道水</t>
    <rPh sb="0" eb="3">
      <t>スイドウスイ</t>
    </rPh>
    <phoneticPr fontId="15"/>
  </si>
  <si>
    <t>井戸水</t>
    <rPh sb="0" eb="3">
      <t>イドミズ</t>
    </rPh>
    <phoneticPr fontId="15"/>
  </si>
  <si>
    <t>□水使用量</t>
    <rPh sb="1" eb="2">
      <t>ミズ</t>
    </rPh>
    <rPh sb="2" eb="5">
      <t>シヨウリョウ</t>
    </rPh>
    <phoneticPr fontId="15"/>
  </si>
  <si>
    <t>ガソリン</t>
    <phoneticPr fontId="15"/>
  </si>
  <si>
    <t>点検記録</t>
    <rPh sb="0" eb="2">
      <t>テンケン</t>
    </rPh>
    <rPh sb="2" eb="4">
      <t>キロク</t>
    </rPh>
    <phoneticPr fontId="15"/>
  </si>
  <si>
    <t>消火訓練　毎年６月
訓練の記録を残す
訓練時に消火器の有効期限が切れていないかを確認する</t>
    <rPh sb="0" eb="2">
      <t>ショウカ</t>
    </rPh>
    <rPh sb="2" eb="4">
      <t>クンレン</t>
    </rPh>
    <rPh sb="5" eb="7">
      <t>マイネン</t>
    </rPh>
    <rPh sb="8" eb="9">
      <t>ガツ</t>
    </rPh>
    <rPh sb="10" eb="12">
      <t>クンレン</t>
    </rPh>
    <rPh sb="13" eb="15">
      <t>キロク</t>
    </rPh>
    <rPh sb="16" eb="17">
      <t>ノコ</t>
    </rPh>
    <rPh sb="21" eb="22">
      <t>ジ</t>
    </rPh>
    <rPh sb="40" eb="42">
      <t>カクニン</t>
    </rPh>
    <phoneticPr fontId="15"/>
  </si>
  <si>
    <t>問題点（不適合）とは：環境関連法規制の逸脱、決められた事項が守られていない状況、審査人からの指摘事項、その他代表者及び環境管理責任者が問題点として指摘した事項</t>
    <rPh sb="0" eb="3">
      <t>モンダイテン</t>
    </rPh>
    <rPh sb="40" eb="42">
      <t>シンサ</t>
    </rPh>
    <rPh sb="42" eb="43">
      <t>ニン</t>
    </rPh>
    <rPh sb="46" eb="48">
      <t>シテキ</t>
    </rPh>
    <rPh sb="48" eb="50">
      <t>ジコウ</t>
    </rPh>
    <rPh sb="53" eb="54">
      <t>タ</t>
    </rPh>
    <phoneticPr fontId="15"/>
  </si>
  <si>
    <t>代表取締役社長　○○　○○</t>
  </si>
  <si>
    <t>本　　　社</t>
  </si>
  <si>
    <t>○○県○○市○○区○○丁目○番○号</t>
  </si>
  <si>
    <t>○○支店</t>
  </si>
  <si>
    <t>責任者　</t>
  </si>
  <si>
    <t>○○部長　</t>
  </si>
  <si>
    <t>○○　○○　　</t>
  </si>
  <si>
    <t>TEL：＊＊－＊＊＊－＊＊＊＊</t>
  </si>
  <si>
    <t>担当者</t>
  </si>
  <si>
    <t>○○部</t>
  </si>
  <si>
    <t>万円</t>
  </si>
  <si>
    <t>従業員　　　　　</t>
  </si>
  <si>
    <t>延べ床面積　　　</t>
  </si>
  <si>
    <t>事業年度</t>
  </si>
  <si>
    <t>登録組織名：</t>
  </si>
  <si>
    <t>対象事業所：</t>
  </si>
  <si>
    <t>対象外：</t>
  </si>
  <si>
    <t>活動：</t>
  </si>
  <si>
    <t>更新日：</t>
    <rPh sb="0" eb="3">
      <t>コウシンビ</t>
    </rPh>
    <phoneticPr fontId="15"/>
  </si>
  <si>
    <t>評価</t>
    <rPh sb="0" eb="2">
      <t>ヒョウカ</t>
    </rPh>
    <phoneticPr fontId="15"/>
  </si>
  <si>
    <t>１</t>
  </si>
  <si>
    <t>．</t>
  </si>
  <si>
    <t>２</t>
  </si>
  <si>
    <t>３</t>
  </si>
  <si>
    <t>４</t>
  </si>
  <si>
    <t>５</t>
  </si>
  <si>
    <t>６</t>
  </si>
  <si>
    <t>７</t>
  </si>
  <si>
    <t>制定日：</t>
  </si>
  <si>
    <t>代表取締役社長</t>
  </si>
  <si>
    <t>環境太郎</t>
    <rPh sb="0" eb="2">
      <t>カンキョウ</t>
    </rPh>
    <rPh sb="2" eb="4">
      <t>タロウ</t>
    </rPh>
    <phoneticPr fontId="15"/>
  </si>
  <si>
    <t>省エネ活動で二酸化炭素排出量の削減に取り組みます。</t>
    <rPh sb="0" eb="1">
      <t>ショウ</t>
    </rPh>
    <rPh sb="3" eb="5">
      <t>カツドウ</t>
    </rPh>
    <rPh sb="6" eb="9">
      <t>ニサンカ</t>
    </rPh>
    <rPh sb="9" eb="11">
      <t>タンソ</t>
    </rPh>
    <rPh sb="11" eb="13">
      <t>ハイシュツ</t>
    </rPh>
    <rPh sb="13" eb="14">
      <t>リョウ</t>
    </rPh>
    <rPh sb="15" eb="17">
      <t>サクゲン</t>
    </rPh>
    <rPh sb="18" eb="19">
      <t>ト</t>
    </rPh>
    <rPh sb="20" eb="21">
      <t>ク</t>
    </rPh>
    <phoneticPr fontId="15"/>
  </si>
  <si>
    <t>省エネルギー・節水の推進（地球温暖化の防止）</t>
    <phoneticPr fontId="15"/>
  </si>
  <si>
    <t>地球温暖化防止のため電力及びガソリンによる二酸化炭素削減に努めます。</t>
    <rPh sb="0" eb="2">
      <t>チキュウ</t>
    </rPh>
    <rPh sb="2" eb="5">
      <t>オンダンカ</t>
    </rPh>
    <rPh sb="5" eb="7">
      <t>ボウシ</t>
    </rPh>
    <rPh sb="10" eb="12">
      <t>デンリョク</t>
    </rPh>
    <rPh sb="12" eb="13">
      <t>オヨ</t>
    </rPh>
    <rPh sb="21" eb="24">
      <t>ニサンカ</t>
    </rPh>
    <rPh sb="24" eb="26">
      <t>タンソ</t>
    </rPh>
    <rPh sb="26" eb="28">
      <t>サクゲン</t>
    </rPh>
    <rPh sb="29" eb="30">
      <t>ツト</t>
    </rPh>
    <phoneticPr fontId="15"/>
  </si>
  <si>
    <t>工程改善により消費電力量を抑え二酸化炭素削減を図ります。</t>
    <rPh sb="0" eb="2">
      <t>コウテイ</t>
    </rPh>
    <rPh sb="2" eb="4">
      <t>カイゼン</t>
    </rPh>
    <rPh sb="7" eb="9">
      <t>ショウヒ</t>
    </rPh>
    <rPh sb="9" eb="11">
      <t>デンリョク</t>
    </rPh>
    <rPh sb="11" eb="12">
      <t>リョウ</t>
    </rPh>
    <rPh sb="13" eb="14">
      <t>オサ</t>
    </rPh>
    <rPh sb="15" eb="18">
      <t>ニサンカ</t>
    </rPh>
    <rPh sb="18" eb="20">
      <t>タンソ</t>
    </rPh>
    <rPh sb="20" eb="22">
      <t>サクゲン</t>
    </rPh>
    <rPh sb="23" eb="24">
      <t>ハカ</t>
    </rPh>
    <phoneticPr fontId="15"/>
  </si>
  <si>
    <t>効率配送により自動車燃料の削減を図ります。</t>
    <rPh sb="0" eb="2">
      <t>コウリツ</t>
    </rPh>
    <rPh sb="2" eb="4">
      <t>ハイソウ</t>
    </rPh>
    <rPh sb="7" eb="10">
      <t>ジドウシャ</t>
    </rPh>
    <rPh sb="10" eb="12">
      <t>ネンリョウ</t>
    </rPh>
    <rPh sb="13" eb="15">
      <t>サクゲン</t>
    </rPh>
    <rPh sb="16" eb="17">
      <t>ハカ</t>
    </rPh>
    <phoneticPr fontId="15"/>
  </si>
  <si>
    <t>３Rを推進し、廃棄物の削減に努めます。</t>
    <rPh sb="3" eb="5">
      <t>スイシン</t>
    </rPh>
    <rPh sb="7" eb="10">
      <t>ハイキブツ</t>
    </rPh>
    <rPh sb="11" eb="13">
      <t>サクゲン</t>
    </rPh>
    <rPh sb="14" eb="15">
      <t>ツト</t>
    </rPh>
    <phoneticPr fontId="15"/>
  </si>
  <si>
    <t>材料の有効利用と分別徹底により廃棄物の削減に努めます。</t>
    <rPh sb="0" eb="2">
      <t>ザイリョウ</t>
    </rPh>
    <rPh sb="3" eb="5">
      <t>ユウコウ</t>
    </rPh>
    <rPh sb="5" eb="7">
      <t>リヨウ</t>
    </rPh>
    <rPh sb="8" eb="10">
      <t>ブンベツ</t>
    </rPh>
    <rPh sb="10" eb="12">
      <t>テッテイ</t>
    </rPh>
    <rPh sb="15" eb="18">
      <t>ハイキブツ</t>
    </rPh>
    <rPh sb="19" eb="21">
      <t>サクゲン</t>
    </rPh>
    <rPh sb="22" eb="23">
      <t>ツト</t>
    </rPh>
    <phoneticPr fontId="15"/>
  </si>
  <si>
    <t>ゼロエミッションを目指します。</t>
    <rPh sb="9" eb="11">
      <t>メザ</t>
    </rPh>
    <phoneticPr fontId="15"/>
  </si>
  <si>
    <t>歩留向上によりロスを削減します。</t>
    <rPh sb="0" eb="2">
      <t>ブド</t>
    </rPh>
    <rPh sb="2" eb="4">
      <t>コウジョウ</t>
    </rPh>
    <rPh sb="10" eb="12">
      <t>サクゲン</t>
    </rPh>
    <phoneticPr fontId="15"/>
  </si>
  <si>
    <t>節水活動により水使用量の削減に取り組みます。</t>
    <rPh sb="0" eb="2">
      <t>セッスイ</t>
    </rPh>
    <rPh sb="2" eb="4">
      <t>カツドウ</t>
    </rPh>
    <rPh sb="7" eb="8">
      <t>ミズ</t>
    </rPh>
    <rPh sb="8" eb="11">
      <t>シヨウリョウ</t>
    </rPh>
    <rPh sb="12" eb="14">
      <t>サクゲン</t>
    </rPh>
    <rPh sb="15" eb="16">
      <t>ト</t>
    </rPh>
    <rPh sb="17" eb="18">
      <t>ク</t>
    </rPh>
    <phoneticPr fontId="15"/>
  </si>
  <si>
    <t>洗浄工程の改善により排水量を削減します。</t>
    <rPh sb="0" eb="2">
      <t>センジョウ</t>
    </rPh>
    <rPh sb="2" eb="4">
      <t>コウテイ</t>
    </rPh>
    <rPh sb="5" eb="7">
      <t>カイゼン</t>
    </rPh>
    <rPh sb="10" eb="12">
      <t>ハイスイ</t>
    </rPh>
    <rPh sb="12" eb="13">
      <t>リョウ</t>
    </rPh>
    <rPh sb="14" eb="16">
      <t>サクゲン</t>
    </rPh>
    <phoneticPr fontId="15"/>
  </si>
  <si>
    <t>洗浄工程の改善により洗浄剤の削減を図ります。</t>
    <rPh sb="0" eb="2">
      <t>センジョウ</t>
    </rPh>
    <rPh sb="2" eb="4">
      <t>コウテイ</t>
    </rPh>
    <rPh sb="5" eb="7">
      <t>カイゼン</t>
    </rPh>
    <rPh sb="10" eb="13">
      <t>センジョウザイ</t>
    </rPh>
    <rPh sb="14" eb="16">
      <t>サクゲン</t>
    </rPh>
    <rPh sb="17" eb="18">
      <t>ハカ</t>
    </rPh>
    <phoneticPr fontId="15"/>
  </si>
  <si>
    <t>事務用品はできるだけ環境によいものを選びます。</t>
    <rPh sb="0" eb="2">
      <t>ジム</t>
    </rPh>
    <rPh sb="2" eb="4">
      <t>ヨウヒン</t>
    </rPh>
    <rPh sb="10" eb="12">
      <t>カンキョウ</t>
    </rPh>
    <rPh sb="18" eb="19">
      <t>エラ</t>
    </rPh>
    <phoneticPr fontId="15"/>
  </si>
  <si>
    <t>環境によい製品の採用（エコな会社を応援）</t>
    <phoneticPr fontId="15"/>
  </si>
  <si>
    <t>環境に配慮した製品の研究開発に努めます。</t>
    <rPh sb="0" eb="2">
      <t>カンキョウ</t>
    </rPh>
    <rPh sb="3" eb="5">
      <t>ハイリョ</t>
    </rPh>
    <rPh sb="7" eb="9">
      <t>セイヒン</t>
    </rPh>
    <rPh sb="10" eb="12">
      <t>ケンキュウ</t>
    </rPh>
    <rPh sb="12" eb="14">
      <t>カイハツ</t>
    </rPh>
    <rPh sb="15" eb="16">
      <t>ツト</t>
    </rPh>
    <phoneticPr fontId="15"/>
  </si>
  <si>
    <t>環境を配慮した製品やサービスの推進（お客様のエコを応援）</t>
    <phoneticPr fontId="15"/>
  </si>
  <si>
    <t>環境に貢献する商品の販売を推進します。</t>
    <rPh sb="0" eb="2">
      <t>カンキョウ</t>
    </rPh>
    <rPh sb="3" eb="5">
      <t>コウケン</t>
    </rPh>
    <rPh sb="7" eb="9">
      <t>ショウヒン</t>
    </rPh>
    <rPh sb="10" eb="12">
      <t>ハンバイ</t>
    </rPh>
    <rPh sb="13" eb="15">
      <t>スイシン</t>
    </rPh>
    <phoneticPr fontId="15"/>
  </si>
  <si>
    <t>部品加工において省資源・省エネ提案を行います。</t>
    <rPh sb="0" eb="2">
      <t>ブヒン</t>
    </rPh>
    <rPh sb="2" eb="4">
      <t>カコウ</t>
    </rPh>
    <rPh sb="8" eb="11">
      <t>ショウシゲン</t>
    </rPh>
    <rPh sb="12" eb="13">
      <t>ショウ</t>
    </rPh>
    <rPh sb="15" eb="17">
      <t>テイアン</t>
    </rPh>
    <rPh sb="18" eb="19">
      <t>オコナ</t>
    </rPh>
    <phoneticPr fontId="15"/>
  </si>
  <si>
    <t>お客さまの省エネ・省資源を支援します。</t>
    <rPh sb="1" eb="2">
      <t>キャク</t>
    </rPh>
    <rPh sb="5" eb="6">
      <t>ショウ</t>
    </rPh>
    <rPh sb="9" eb="12">
      <t>ショウシゲン</t>
    </rPh>
    <rPh sb="13" eb="15">
      <t>シエン</t>
    </rPh>
    <phoneticPr fontId="15"/>
  </si>
  <si>
    <t>共同仕入や共同配送により、輸送に伴う環境負荷の低減を推進します。</t>
    <rPh sb="0" eb="2">
      <t>キョウドウ</t>
    </rPh>
    <rPh sb="2" eb="4">
      <t>シイ</t>
    </rPh>
    <rPh sb="5" eb="7">
      <t>キョウドウ</t>
    </rPh>
    <rPh sb="7" eb="9">
      <t>ハイソウ</t>
    </rPh>
    <rPh sb="13" eb="15">
      <t>ユソウ</t>
    </rPh>
    <rPh sb="16" eb="17">
      <t>トモナ</t>
    </rPh>
    <rPh sb="18" eb="20">
      <t>カンキョウ</t>
    </rPh>
    <rPh sb="20" eb="22">
      <t>フカ</t>
    </rPh>
    <rPh sb="23" eb="25">
      <t>テイゲン</t>
    </rPh>
    <rPh sb="26" eb="28">
      <t>スイシン</t>
    </rPh>
    <phoneticPr fontId="15"/>
  </si>
  <si>
    <t>長寿命、ローメンテナンスの商品を提供します。</t>
    <rPh sb="0" eb="1">
      <t>チョウ</t>
    </rPh>
    <rPh sb="1" eb="3">
      <t>ジュミョウ</t>
    </rPh>
    <rPh sb="13" eb="15">
      <t>ショウヒン</t>
    </rPh>
    <rPh sb="16" eb="18">
      <t>テイキョウ</t>
    </rPh>
    <phoneticPr fontId="15"/>
  </si>
  <si>
    <t>簡易包装により、顧客の廃棄物削減に努めます。</t>
    <rPh sb="0" eb="2">
      <t>カンイ</t>
    </rPh>
    <rPh sb="2" eb="4">
      <t>ホウソウ</t>
    </rPh>
    <rPh sb="8" eb="10">
      <t>コキャク</t>
    </rPh>
    <rPh sb="11" eb="14">
      <t>ハイキブツ</t>
    </rPh>
    <rPh sb="14" eb="16">
      <t>サクゲン</t>
    </rPh>
    <rPh sb="17" eb="18">
      <t>ツト</t>
    </rPh>
    <phoneticPr fontId="15"/>
  </si>
  <si>
    <t>その他の活動（社会貢献など）</t>
    <rPh sb="2" eb="3">
      <t>タ</t>
    </rPh>
    <rPh sb="4" eb="6">
      <t>カツドウ</t>
    </rPh>
    <rPh sb="7" eb="9">
      <t>シャカイ</t>
    </rPh>
    <rPh sb="9" eb="11">
      <t>コウケン</t>
    </rPh>
    <phoneticPr fontId="15"/>
  </si>
  <si>
    <t>自治体やNPO・NGOと協働で環境活動に取り組みます。</t>
    <rPh sb="0" eb="3">
      <t>ジチタイ</t>
    </rPh>
    <rPh sb="12" eb="14">
      <t>キョウドウ</t>
    </rPh>
    <rPh sb="15" eb="17">
      <t>カンキョウ</t>
    </rPh>
    <rPh sb="17" eb="19">
      <t>カツドウ</t>
    </rPh>
    <rPh sb="20" eb="21">
      <t>ト</t>
    </rPh>
    <rPh sb="22" eb="23">
      <t>ク</t>
    </rPh>
    <phoneticPr fontId="15"/>
  </si>
  <si>
    <t>エコ活動を通じて明るく活気のある職場づくりを推進します。</t>
    <rPh sb="2" eb="4">
      <t>カツドウ</t>
    </rPh>
    <rPh sb="5" eb="6">
      <t>ツウ</t>
    </rPh>
    <rPh sb="8" eb="9">
      <t>アカ</t>
    </rPh>
    <rPh sb="11" eb="13">
      <t>カッキ</t>
    </rPh>
    <rPh sb="16" eb="18">
      <t>ショクバ</t>
    </rPh>
    <rPh sb="22" eb="24">
      <t>スイシン</t>
    </rPh>
    <phoneticPr fontId="15"/>
  </si>
  <si>
    <t>＜サンプル＞</t>
    <phoneticPr fontId="15"/>
  </si>
  <si>
    <t>実施日：</t>
    <rPh sb="0" eb="3">
      <t>ジッシビ</t>
    </rPh>
    <phoneticPr fontId="15"/>
  </si>
  <si>
    <t>■実施日：</t>
    <rPh sb="1" eb="4">
      <t>ジッシビ</t>
    </rPh>
    <phoneticPr fontId="15"/>
  </si>
  <si>
    <t>■実施場所：</t>
    <rPh sb="1" eb="3">
      <t>ジッシ</t>
    </rPh>
    <rPh sb="3" eb="5">
      <t>バショ</t>
    </rPh>
    <phoneticPr fontId="15"/>
  </si>
  <si>
    <t>■参加者：</t>
    <rPh sb="1" eb="4">
      <t>サンカシャ</t>
    </rPh>
    <phoneticPr fontId="15"/>
  </si>
  <si>
    <t>■実施内容：</t>
    <rPh sb="1" eb="3">
      <t>ジッシ</t>
    </rPh>
    <rPh sb="3" eb="5">
      <t>ナイヨウ</t>
    </rPh>
    <phoneticPr fontId="15"/>
  </si>
  <si>
    <t>・通報訓練、消火訓練、避難訓練</t>
    <rPh sb="1" eb="3">
      <t>ツウホウ</t>
    </rPh>
    <rPh sb="3" eb="5">
      <t>クンレン</t>
    </rPh>
    <rPh sb="6" eb="8">
      <t>ショウカ</t>
    </rPh>
    <rPh sb="8" eb="10">
      <t>クンレン</t>
    </rPh>
    <rPh sb="11" eb="13">
      <t>ヒナン</t>
    </rPh>
    <rPh sb="13" eb="15">
      <t>クンレン</t>
    </rPh>
    <phoneticPr fontId="15"/>
  </si>
  <si>
    <t>■評価：</t>
    <rPh sb="1" eb="3">
      <t>ヒョウカ</t>
    </rPh>
    <phoneticPr fontId="15"/>
  </si>
  <si>
    <t>■実施状況の様子</t>
    <rPh sb="1" eb="3">
      <t>ジッシ</t>
    </rPh>
    <rPh sb="3" eb="5">
      <t>ジョウキョウ</t>
    </rPh>
    <rPh sb="6" eb="8">
      <t>ヨウス</t>
    </rPh>
    <phoneticPr fontId="15"/>
  </si>
  <si>
    <t>緊急事態の想定：</t>
    <rPh sb="0" eb="2">
      <t>キンキュウ</t>
    </rPh>
    <rPh sb="2" eb="4">
      <t>ジタイ</t>
    </rPh>
    <rPh sb="5" eb="7">
      <t>ソウテイ</t>
    </rPh>
    <phoneticPr fontId="15"/>
  </si>
  <si>
    <t>１．目的</t>
    <phoneticPr fontId="131"/>
  </si>
  <si>
    <t>２．適用範囲</t>
    <phoneticPr fontId="131"/>
  </si>
  <si>
    <t>この手順は、当社の環境経営システムに定める組織を被監査部署として行う内環境監査に適用する。</t>
    <rPh sb="6" eb="8">
      <t>トウシャ</t>
    </rPh>
    <rPh sb="34" eb="35">
      <t>ナイ</t>
    </rPh>
    <phoneticPr fontId="131"/>
  </si>
  <si>
    <t>３．内部環境監査員の教育</t>
    <rPh sb="10" eb="12">
      <t>キョウイク</t>
    </rPh>
    <phoneticPr fontId="131"/>
  </si>
  <si>
    <t>１）内部環境監査員の教育と選任</t>
    <rPh sb="10" eb="12">
      <t>キョウイク</t>
    </rPh>
    <rPh sb="13" eb="15">
      <t>センニン</t>
    </rPh>
    <phoneticPr fontId="131"/>
  </si>
  <si>
    <t>４．内部環境監査の準備</t>
    <phoneticPr fontId="131"/>
  </si>
  <si>
    <t>１）内部環境監査計画の作成</t>
    <phoneticPr fontId="131"/>
  </si>
  <si>
    <t>２）内部環境監査チームの決定</t>
    <phoneticPr fontId="131"/>
  </si>
  <si>
    <t>①事務局は、被監査部門に応じた内部環境監査員を選定し、２名編成の内部環境監査チームを決定する。この際、内部環境監査員自らが所属する部門を監査しないよう配慮し、客観性及び公平性を確実にする。</t>
    <rPh sb="1" eb="4">
      <t>ジムキョク</t>
    </rPh>
    <rPh sb="28" eb="29">
      <t>メイ</t>
    </rPh>
    <rPh sb="29" eb="31">
      <t>ヘンセイ</t>
    </rPh>
    <phoneticPr fontId="131"/>
  </si>
  <si>
    <t>②監査チームは被監査部門の責任者と監査スケジュールの調整を行い、日程を決める。</t>
    <phoneticPr fontId="131"/>
  </si>
  <si>
    <t>　　</t>
  </si>
  <si>
    <t>３）内部環境監査チェックリストの準備</t>
    <phoneticPr fontId="131"/>
  </si>
  <si>
    <t>②内部監査チームは、前回の監査や審査での指摘事項や提案事項の対応状況を確認し、必要に応じてチェックリストに追加する。</t>
    <phoneticPr fontId="131"/>
  </si>
  <si>
    <t>５．内部環境監査の実施</t>
    <rPh sb="2" eb="4">
      <t>ナイブ</t>
    </rPh>
    <phoneticPr fontId="131"/>
  </si>
  <si>
    <t>６．是正処置／予防処置</t>
    <phoneticPr fontId="131"/>
  </si>
  <si>
    <t>７．代表者による全体の評価と見直しへの反映</t>
    <phoneticPr fontId="131"/>
  </si>
  <si>
    <t>内部監査実施日；　　　　　　　　　　　　　　　　　　　　　　　　　　　　</t>
    <phoneticPr fontId="131"/>
  </si>
  <si>
    <r>
      <t>被監査部門：　　　　　　　　　　　　　　</t>
    </r>
    <r>
      <rPr>
        <b/>
        <sz val="11"/>
        <color rgb="FFFF0000"/>
        <rFont val="ＭＳ 明朝"/>
        <family val="1"/>
        <charset val="128"/>
      </rPr>
      <t>赤字は記入例　</t>
    </r>
    <r>
      <rPr>
        <sz val="10"/>
        <color theme="1"/>
        <rFont val="ＭＳ 明朝"/>
        <family val="1"/>
        <charset val="128"/>
      </rPr>
      <t>　　　　　　　　</t>
    </r>
    <rPh sb="0" eb="5">
      <t>ヒカンサブモン</t>
    </rPh>
    <rPh sb="3" eb="5">
      <t>ブモン</t>
    </rPh>
    <rPh sb="20" eb="22">
      <t>アカジ</t>
    </rPh>
    <rPh sb="23" eb="25">
      <t>キニュウ</t>
    </rPh>
    <rPh sb="25" eb="26">
      <t>レイ</t>
    </rPh>
    <phoneticPr fontId="131"/>
  </si>
  <si>
    <t>監査チーム：　　　　　　</t>
    <phoneticPr fontId="131"/>
  </si>
  <si>
    <t>内部環境監査の評価基準</t>
    <phoneticPr fontId="15"/>
  </si>
  <si>
    <t>Ａ：問題点なし（エコアクション21要求事項や自社が決めたルールを満たしている）</t>
  </si>
  <si>
    <t>Ｃ：重大な問題点（エコアクション21要求事項や自社が決めたルールが完全に欠落している。あるいは、システムまたは手順が完全に機能していない。</t>
  </si>
  <si>
    <t>今回の内部監査の目的</t>
    <rPh sb="0" eb="2">
      <t>コンカイ</t>
    </rPh>
    <rPh sb="3" eb="5">
      <t>ナイブ</t>
    </rPh>
    <rPh sb="5" eb="7">
      <t>カンサ</t>
    </rPh>
    <rPh sb="8" eb="10">
      <t>モクテキ</t>
    </rPh>
    <phoneticPr fontId="131"/>
  </si>
  <si>
    <r>
      <rPr>
        <b/>
        <sz val="10"/>
        <color rgb="FFFF0000"/>
        <rFont val="ＭＳ Ｐ明朝"/>
        <family val="1"/>
        <charset val="128"/>
      </rPr>
      <t>・　例）</t>
    </r>
    <r>
      <rPr>
        <b/>
        <u/>
        <sz val="10"/>
        <color rgb="FFFF0000"/>
        <rFont val="ＭＳ Ｐ明朝"/>
        <family val="1"/>
        <charset val="128"/>
      </rPr>
      <t>今回の内部監査は、緊急事態の対応備品、環境設備の点検に関する確認。</t>
    </r>
    <rPh sb="2" eb="3">
      <t>レイ</t>
    </rPh>
    <rPh sb="4" eb="6">
      <t>コンカイ</t>
    </rPh>
    <rPh sb="7" eb="9">
      <t>ナイブ</t>
    </rPh>
    <rPh sb="9" eb="11">
      <t>カンサ</t>
    </rPh>
    <rPh sb="13" eb="15">
      <t>キンキュウ</t>
    </rPh>
    <rPh sb="15" eb="17">
      <t>ジタイ</t>
    </rPh>
    <rPh sb="18" eb="20">
      <t>タイオウ</t>
    </rPh>
    <rPh sb="20" eb="21">
      <t>ビ</t>
    </rPh>
    <rPh sb="21" eb="22">
      <t>ヒン</t>
    </rPh>
    <rPh sb="23" eb="25">
      <t>カンキョウ</t>
    </rPh>
    <rPh sb="25" eb="27">
      <t>セツビ</t>
    </rPh>
    <rPh sb="28" eb="30">
      <t>テンケン</t>
    </rPh>
    <rPh sb="31" eb="32">
      <t>カン</t>
    </rPh>
    <rPh sb="34" eb="36">
      <t>カクニン</t>
    </rPh>
    <phoneticPr fontId="131"/>
  </si>
  <si>
    <t>前回監査の是正事項と確認</t>
    <rPh sb="0" eb="2">
      <t>ゼンカイ</t>
    </rPh>
    <rPh sb="2" eb="4">
      <t>カンサ</t>
    </rPh>
    <rPh sb="5" eb="7">
      <t>ゼセイ</t>
    </rPh>
    <rPh sb="7" eb="9">
      <t>ジコウ</t>
    </rPh>
    <rPh sb="10" eb="12">
      <t>カクニン</t>
    </rPh>
    <phoneticPr fontId="131"/>
  </si>
  <si>
    <t>№</t>
  </si>
  <si>
    <t>設　　問</t>
  </si>
  <si>
    <t>証拠／コメント</t>
  </si>
  <si>
    <r>
      <rPr>
        <b/>
        <u/>
        <sz val="10"/>
        <color rgb="FFFF0000"/>
        <rFont val="ＭＳ Ｐ明朝"/>
        <family val="1"/>
        <charset val="128"/>
      </rPr>
      <t xml:space="preserve">赤字は記入例
</t>
    </r>
    <r>
      <rPr>
        <sz val="10"/>
        <color rgb="FFFF0000"/>
        <rFont val="ＭＳ Ｐ明朝"/>
        <family val="1"/>
        <charset val="128"/>
      </rPr>
      <t>課の方に尋ねたら、環境方針があることを知らない。</t>
    </r>
    <rPh sb="0" eb="2">
      <t>アカジ</t>
    </rPh>
    <rPh sb="3" eb="5">
      <t>キニュウ</t>
    </rPh>
    <rPh sb="5" eb="6">
      <t>レイ</t>
    </rPh>
    <rPh sb="7" eb="8">
      <t>カ</t>
    </rPh>
    <rPh sb="9" eb="10">
      <t>カタ</t>
    </rPh>
    <rPh sb="11" eb="12">
      <t>タズ</t>
    </rPh>
    <rPh sb="16" eb="18">
      <t>カンキョウ</t>
    </rPh>
    <rPh sb="18" eb="20">
      <t>ホウシン</t>
    </rPh>
    <rPh sb="26" eb="27">
      <t>シ</t>
    </rPh>
    <phoneticPr fontId="15"/>
  </si>
  <si>
    <t>電力削減、ガス削減、廃棄物削減の達成手段について曖昧です。活動内容が具体的でないです。
重点取り組みが分かりません。
取組の担当者が曖昧です。責任があいまいです。</t>
    <rPh sb="0" eb="2">
      <t>デンリョク</t>
    </rPh>
    <rPh sb="2" eb="4">
      <t>サクゲン</t>
    </rPh>
    <rPh sb="7" eb="9">
      <t>サクゲン</t>
    </rPh>
    <rPh sb="10" eb="13">
      <t>ハイキブツ</t>
    </rPh>
    <rPh sb="13" eb="15">
      <t>サクゲン</t>
    </rPh>
    <rPh sb="16" eb="18">
      <t>タッセイ</t>
    </rPh>
    <rPh sb="18" eb="20">
      <t>シュダン</t>
    </rPh>
    <rPh sb="24" eb="26">
      <t>アイマイ</t>
    </rPh>
    <rPh sb="29" eb="31">
      <t>カツドウ</t>
    </rPh>
    <rPh sb="31" eb="33">
      <t>ナイヨウ</t>
    </rPh>
    <rPh sb="34" eb="37">
      <t>グタイテキ</t>
    </rPh>
    <rPh sb="44" eb="46">
      <t>ジュウテン</t>
    </rPh>
    <rPh sb="46" eb="47">
      <t>ト</t>
    </rPh>
    <rPh sb="48" eb="49">
      <t>ク</t>
    </rPh>
    <rPh sb="51" eb="52">
      <t>ワ</t>
    </rPh>
    <phoneticPr fontId="15"/>
  </si>
  <si>
    <t>　それぞれの目標達成手段は関連する部署、社員が確実に実行していますか</t>
    <rPh sb="6" eb="8">
      <t>モクヒョウ</t>
    </rPh>
    <rPh sb="8" eb="10">
      <t>タッセイ</t>
    </rPh>
    <rPh sb="10" eb="12">
      <t>シュダン</t>
    </rPh>
    <rPh sb="13" eb="15">
      <t>カンレン</t>
    </rPh>
    <rPh sb="17" eb="19">
      <t>ブショ</t>
    </rPh>
    <rPh sb="20" eb="22">
      <t>シャイン</t>
    </rPh>
    <rPh sb="23" eb="25">
      <t>カクジツ</t>
    </rPh>
    <rPh sb="26" eb="28">
      <t>ジッコウ</t>
    </rPh>
    <phoneticPr fontId="131"/>
  </si>
  <si>
    <t>電力削減の達成手段の○○については実行していません。</t>
    <rPh sb="0" eb="2">
      <t>デンリョク</t>
    </rPh>
    <rPh sb="2" eb="4">
      <t>サクゲン</t>
    </rPh>
    <rPh sb="5" eb="7">
      <t>タッセイ</t>
    </rPh>
    <rPh sb="7" eb="9">
      <t>シュダン</t>
    </rPh>
    <rPh sb="17" eb="19">
      <t>ジッコウ</t>
    </rPh>
    <phoneticPr fontId="15"/>
  </si>
  <si>
    <t>　目標値が達成されていない項目は何が原因でしたか。また、達成された項目は何が原因でしたか。達成状況/是正策欄に記載されていますか</t>
    <rPh sb="1" eb="4">
      <t>モクヒョウチ</t>
    </rPh>
    <rPh sb="5" eb="7">
      <t>タッセイ</t>
    </rPh>
    <rPh sb="13" eb="15">
      <t>コウモク</t>
    </rPh>
    <rPh sb="16" eb="17">
      <t>ナニ</t>
    </rPh>
    <rPh sb="18" eb="20">
      <t>ゲンイン</t>
    </rPh>
    <rPh sb="28" eb="30">
      <t>タッセイ</t>
    </rPh>
    <rPh sb="33" eb="35">
      <t>コウモク</t>
    </rPh>
    <rPh sb="36" eb="37">
      <t>ナニ</t>
    </rPh>
    <rPh sb="38" eb="40">
      <t>ゲンイン</t>
    </rPh>
    <rPh sb="45" eb="47">
      <t>タッセイ</t>
    </rPh>
    <rPh sb="47" eb="49">
      <t>ジョウキョウ</t>
    </rPh>
    <rPh sb="50" eb="52">
      <t>ゼセイ</t>
    </rPh>
    <rPh sb="52" eb="53">
      <t>サク</t>
    </rPh>
    <rPh sb="53" eb="54">
      <t>ラン</t>
    </rPh>
    <rPh sb="55" eb="57">
      <t>キサイ</t>
    </rPh>
    <phoneticPr fontId="131"/>
  </si>
  <si>
    <t>全社目標が未達であることを認識していません。
未達成の要因分析していません。
目標達成のための是正処置も実施していません。
達成のための是正処置を課員に周知徹底していません</t>
    <rPh sb="0" eb="2">
      <t>ゼンシャ</t>
    </rPh>
    <rPh sb="2" eb="4">
      <t>モクヒョウ</t>
    </rPh>
    <rPh sb="5" eb="7">
      <t>ミタツ</t>
    </rPh>
    <rPh sb="13" eb="15">
      <t>ニンシキ</t>
    </rPh>
    <rPh sb="23" eb="26">
      <t>ミタッセイ</t>
    </rPh>
    <rPh sb="27" eb="29">
      <t>ヨウイン</t>
    </rPh>
    <rPh sb="29" eb="31">
      <t>ブンセキ</t>
    </rPh>
    <rPh sb="39" eb="41">
      <t>モクヒョウ</t>
    </rPh>
    <rPh sb="41" eb="43">
      <t>タッセイ</t>
    </rPh>
    <rPh sb="47" eb="49">
      <t>ゼセイ</t>
    </rPh>
    <rPh sb="49" eb="51">
      <t>ショチ</t>
    </rPh>
    <rPh sb="52" eb="54">
      <t>ジッシ</t>
    </rPh>
    <rPh sb="62" eb="64">
      <t>タッセイ</t>
    </rPh>
    <rPh sb="68" eb="70">
      <t>ゼセイ</t>
    </rPh>
    <rPh sb="70" eb="72">
      <t>ショチ</t>
    </rPh>
    <rPh sb="73" eb="74">
      <t>カ</t>
    </rPh>
    <rPh sb="74" eb="75">
      <t>イン</t>
    </rPh>
    <rPh sb="76" eb="78">
      <t>シュウチ</t>
    </rPh>
    <rPh sb="78" eb="80">
      <t>テッテイ</t>
    </rPh>
    <phoneticPr fontId="15"/>
  </si>
  <si>
    <t>　目標値が達成されていない項目は目標達成手段の強化や追加など評価指示欄に記載されていますか。
目標値が大幅に達成された項目は計画の妥当性、目標値の上方修正など検討されていますか</t>
    <rPh sb="1" eb="4">
      <t>モクヒョウチ</t>
    </rPh>
    <rPh sb="5" eb="7">
      <t>タッセイ</t>
    </rPh>
    <rPh sb="13" eb="15">
      <t>コウモク</t>
    </rPh>
    <rPh sb="16" eb="18">
      <t>モクヒョウ</t>
    </rPh>
    <rPh sb="18" eb="20">
      <t>タッセイ</t>
    </rPh>
    <rPh sb="20" eb="22">
      <t>シュダン</t>
    </rPh>
    <rPh sb="23" eb="25">
      <t>キョウカ</t>
    </rPh>
    <rPh sb="26" eb="28">
      <t>ツイカ</t>
    </rPh>
    <rPh sb="30" eb="32">
      <t>ヒョウカ</t>
    </rPh>
    <rPh sb="32" eb="34">
      <t>シジ</t>
    </rPh>
    <rPh sb="34" eb="35">
      <t>ラン</t>
    </rPh>
    <rPh sb="36" eb="38">
      <t>キサイ</t>
    </rPh>
    <rPh sb="47" eb="50">
      <t>モクヒョウチ</t>
    </rPh>
    <rPh sb="51" eb="53">
      <t>オオハバ</t>
    </rPh>
    <rPh sb="54" eb="56">
      <t>タッセイ</t>
    </rPh>
    <rPh sb="59" eb="61">
      <t>コウモク</t>
    </rPh>
    <rPh sb="62" eb="64">
      <t>ケイカク</t>
    </rPh>
    <rPh sb="65" eb="68">
      <t>ダトウセイ</t>
    </rPh>
    <rPh sb="69" eb="72">
      <t>モクヒョウチ</t>
    </rPh>
    <rPh sb="73" eb="75">
      <t>ジョウホウ</t>
    </rPh>
    <rPh sb="75" eb="77">
      <t>シュウセイ</t>
    </rPh>
    <rPh sb="79" eb="81">
      <t>ケントウ</t>
    </rPh>
    <phoneticPr fontId="131"/>
  </si>
  <si>
    <t>　環境目標は可能な限り数値化されていますか</t>
    <phoneticPr fontId="15"/>
  </si>
  <si>
    <t>　環境目標と環境活動計画は、関係する従業員に周知されていますか</t>
    <phoneticPr fontId="15"/>
  </si>
  <si>
    <t>目標や活動内容を課員は周知していません。</t>
    <rPh sb="0" eb="2">
      <t>モクヒョウ</t>
    </rPh>
    <rPh sb="3" eb="5">
      <t>カツドウ</t>
    </rPh>
    <rPh sb="5" eb="7">
      <t>ナイヨウ</t>
    </rPh>
    <rPh sb="8" eb="9">
      <t>カ</t>
    </rPh>
    <rPh sb="9" eb="10">
      <t>イン</t>
    </rPh>
    <rPh sb="11" eb="13">
      <t>シュウチ</t>
    </rPh>
    <phoneticPr fontId="15"/>
  </si>
  <si>
    <t>　組織体制を従業員が周知して、一人ひとりがその役割を理解していますか</t>
    <phoneticPr fontId="15"/>
  </si>
  <si>
    <t>7-1</t>
    <phoneticPr fontId="131"/>
  </si>
  <si>
    <t>方針について教育していません。
従業員に尋ねたが、教育はあったが殆ど理解していません。</t>
    <rPh sb="0" eb="2">
      <t>ホウシン</t>
    </rPh>
    <rPh sb="6" eb="8">
      <t>キョウイク</t>
    </rPh>
    <rPh sb="16" eb="19">
      <t>ジュウギョウイン</t>
    </rPh>
    <rPh sb="20" eb="21">
      <t>タズ</t>
    </rPh>
    <rPh sb="25" eb="27">
      <t>キョウイク</t>
    </rPh>
    <rPh sb="32" eb="33">
      <t>ホトン</t>
    </rPh>
    <rPh sb="34" eb="36">
      <t>リカイ</t>
    </rPh>
    <phoneticPr fontId="15"/>
  </si>
  <si>
    <t>教育はあったが、自分の業務において、環境上注意することを理解していません。</t>
    <rPh sb="0" eb="2">
      <t>キョウイク</t>
    </rPh>
    <rPh sb="8" eb="10">
      <t>ジブン</t>
    </rPh>
    <rPh sb="11" eb="13">
      <t>ギョウム</t>
    </rPh>
    <rPh sb="18" eb="20">
      <t>カンキョウ</t>
    </rPh>
    <rPh sb="20" eb="21">
      <t>ジョウ</t>
    </rPh>
    <rPh sb="21" eb="23">
      <t>チュウイ</t>
    </rPh>
    <rPh sb="28" eb="30">
      <t>リカイ</t>
    </rPh>
    <phoneticPr fontId="15"/>
  </si>
  <si>
    <t>　特定の業務に従事する者については、必要な資格を取得する、または、能力を養成するなどの教育・訓練を実施していますか</t>
    <phoneticPr fontId="15"/>
  </si>
  <si>
    <t>苛性処理・酸洗処理の担当者への薬品の取扱について教育が実施されているが、保護具の着用、緊急対応備品の準備は不十分です。
廃棄物管理者がマニフェストの管理法を理解していた。</t>
    <rPh sb="0" eb="2">
      <t>カセイ</t>
    </rPh>
    <rPh sb="2" eb="4">
      <t>ショリ</t>
    </rPh>
    <rPh sb="5" eb="6">
      <t>サン</t>
    </rPh>
    <rPh sb="6" eb="7">
      <t>アラ</t>
    </rPh>
    <rPh sb="7" eb="9">
      <t>ショリ</t>
    </rPh>
    <rPh sb="10" eb="13">
      <t>タントウシャ</t>
    </rPh>
    <rPh sb="15" eb="17">
      <t>ヤクヒン</t>
    </rPh>
    <rPh sb="18" eb="20">
      <t>トリアツカイ</t>
    </rPh>
    <rPh sb="24" eb="26">
      <t>キョウイク</t>
    </rPh>
    <rPh sb="27" eb="29">
      <t>ジッシ</t>
    </rPh>
    <rPh sb="36" eb="38">
      <t>ホゴ</t>
    </rPh>
    <rPh sb="38" eb="39">
      <t>グ</t>
    </rPh>
    <rPh sb="40" eb="42">
      <t>チャクヨウ</t>
    </rPh>
    <rPh sb="43" eb="45">
      <t>キンキュウ</t>
    </rPh>
    <rPh sb="45" eb="47">
      <t>タイオウ</t>
    </rPh>
    <rPh sb="47" eb="49">
      <t>ビヒン</t>
    </rPh>
    <rPh sb="50" eb="52">
      <t>ジュンビ</t>
    </rPh>
    <rPh sb="53" eb="56">
      <t>フジュウブン</t>
    </rPh>
    <rPh sb="60" eb="63">
      <t>ハイキブツ</t>
    </rPh>
    <rPh sb="63" eb="65">
      <t>カンリ</t>
    </rPh>
    <rPh sb="65" eb="66">
      <t>シャ</t>
    </rPh>
    <rPh sb="74" eb="77">
      <t>カンリホウ</t>
    </rPh>
    <rPh sb="78" eb="80">
      <t>リカイ</t>
    </rPh>
    <phoneticPr fontId="15"/>
  </si>
  <si>
    <t>　環境管理責任者及び部門長は、従業員からの意見を受けつける等、双方向の内部コミュニケーションを行っていますか</t>
    <phoneticPr fontId="15"/>
  </si>
  <si>
    <t>責任者は換気扇、ごみ箱、整理用の棚の環境提案があったが、従業員に対応の可否を説明していません。</t>
    <rPh sb="0" eb="3">
      <t>セキニンシャ</t>
    </rPh>
    <rPh sb="4" eb="7">
      <t>カンキセン</t>
    </rPh>
    <rPh sb="10" eb="11">
      <t>バコ</t>
    </rPh>
    <rPh sb="12" eb="15">
      <t>セイリヨウ</t>
    </rPh>
    <rPh sb="16" eb="17">
      <t>タナ</t>
    </rPh>
    <rPh sb="18" eb="20">
      <t>カンキョウ</t>
    </rPh>
    <rPh sb="20" eb="22">
      <t>テイアン</t>
    </rPh>
    <rPh sb="28" eb="31">
      <t>ジュウギョウイン</t>
    </rPh>
    <rPh sb="32" eb="34">
      <t>タイオウ</t>
    </rPh>
    <rPh sb="35" eb="37">
      <t>カヒ</t>
    </rPh>
    <rPh sb="38" eb="40">
      <t>セツメイ</t>
    </rPh>
    <phoneticPr fontId="15"/>
  </si>
  <si>
    <t>8-2</t>
    <phoneticPr fontId="131"/>
  </si>
  <si>
    <t>環境に関する苦情、要望の受付内容、及び対応した結果（外部コミュニケーション）を記録していますか</t>
  </si>
  <si>
    <t>9-1</t>
    <phoneticPr fontId="131"/>
  </si>
  <si>
    <t>火災、ガス漏れの対応手順を確認しました。対応策はできています。
異常排水時の対応手順がありません。
溶剤漏れの際の緊急対応備品が近くにありません。</t>
    <rPh sb="0" eb="2">
      <t>カサイ</t>
    </rPh>
    <rPh sb="5" eb="6">
      <t>モ</t>
    </rPh>
    <rPh sb="8" eb="10">
      <t>タイオウ</t>
    </rPh>
    <rPh sb="10" eb="12">
      <t>テジュン</t>
    </rPh>
    <rPh sb="13" eb="15">
      <t>カクニン</t>
    </rPh>
    <rPh sb="20" eb="22">
      <t>タイオウ</t>
    </rPh>
    <rPh sb="22" eb="23">
      <t>サク</t>
    </rPh>
    <rPh sb="32" eb="34">
      <t>イジョウ</t>
    </rPh>
    <rPh sb="34" eb="36">
      <t>ハイスイ</t>
    </rPh>
    <rPh sb="36" eb="37">
      <t>ジ</t>
    </rPh>
    <rPh sb="38" eb="40">
      <t>タイオウ</t>
    </rPh>
    <rPh sb="40" eb="42">
      <t>テジュン</t>
    </rPh>
    <rPh sb="50" eb="52">
      <t>ヨウザイ</t>
    </rPh>
    <rPh sb="52" eb="53">
      <t>モ</t>
    </rPh>
    <rPh sb="55" eb="56">
      <t>サイ</t>
    </rPh>
    <rPh sb="57" eb="59">
      <t>キンキュウ</t>
    </rPh>
    <rPh sb="59" eb="61">
      <t>タイオウ</t>
    </rPh>
    <rPh sb="61" eb="63">
      <t>ビヒン</t>
    </rPh>
    <rPh sb="64" eb="65">
      <t>チカ</t>
    </rPh>
    <phoneticPr fontId="15"/>
  </si>
  <si>
    <r>
      <t>　その対応策が有効であるかどうか（例えば消火器などの準備品はすぐに使用できるか、検知器、連絡先の確認等）を定期的（年</t>
    </r>
    <r>
      <rPr>
        <sz val="10"/>
        <color theme="1"/>
        <rFont val="Century"/>
        <family val="1"/>
      </rPr>
      <t>1</t>
    </r>
    <r>
      <rPr>
        <sz val="10"/>
        <color theme="1"/>
        <rFont val="ＭＳ 明朝"/>
        <family val="1"/>
        <charset val="128"/>
      </rPr>
      <t>回以上）に試行するとともに、訓練を実施していますか</t>
    </r>
    <phoneticPr fontId="15"/>
  </si>
  <si>
    <t>　緊急事態発生後や試行・訓練の後、対応策が効果的であったかどうかを検証し、必要に応じて対応策を改訂していますか</t>
    <phoneticPr fontId="15"/>
  </si>
  <si>
    <t>訓練の後に、手順書の妥当性を判断していません。
訓練の結果、課題がありましたが是正していません。</t>
    <rPh sb="0" eb="2">
      <t>クンレン</t>
    </rPh>
    <rPh sb="3" eb="4">
      <t>アト</t>
    </rPh>
    <rPh sb="6" eb="8">
      <t>テジュン</t>
    </rPh>
    <rPh sb="8" eb="9">
      <t>ショ</t>
    </rPh>
    <rPh sb="10" eb="13">
      <t>ダトウセイ</t>
    </rPh>
    <rPh sb="14" eb="16">
      <t>ハンダン</t>
    </rPh>
    <rPh sb="24" eb="26">
      <t>クンレン</t>
    </rPh>
    <rPh sb="27" eb="29">
      <t>ケッカ</t>
    </rPh>
    <rPh sb="30" eb="32">
      <t>カダイ</t>
    </rPh>
    <rPh sb="39" eb="41">
      <t>ゼセイ</t>
    </rPh>
    <phoneticPr fontId="15"/>
  </si>
  <si>
    <t>11-1</t>
    <phoneticPr fontId="131"/>
  </si>
  <si>
    <t>　文書は所在を明らかにし、必要な場所で使えるようになっていますか</t>
    <phoneticPr fontId="15"/>
  </si>
  <si>
    <t>　記録は保管期間をきめ、廃棄の手順を明らかにしていますか</t>
    <phoneticPr fontId="15"/>
  </si>
  <si>
    <r>
      <t>　環境関連法規等の遵守状況を定期的（年に</t>
    </r>
    <r>
      <rPr>
        <sz val="10"/>
        <color theme="1"/>
        <rFont val="Century"/>
        <family val="1"/>
      </rPr>
      <t>1</t>
    </r>
    <r>
      <rPr>
        <sz val="10"/>
        <color theme="1"/>
        <rFont val="ＭＳ 明朝"/>
        <family val="1"/>
        <charset val="128"/>
      </rPr>
      <t>回程度）に確認し、現状のままで今後も遵法性を保つことができるかどうか等について評価していますか</t>
    </r>
    <phoneticPr fontId="15"/>
  </si>
  <si>
    <t>　環境関連法規等の遵守状況等に問題がある場合は、問題の原因を調査・分析して究明していますか</t>
    <phoneticPr fontId="15"/>
  </si>
  <si>
    <t>　原因が明確になった場合、その原因を取り除き問題の再発を防ぐために是正処置（対応策）を実施していますか</t>
    <phoneticPr fontId="15"/>
  </si>
  <si>
    <t>油漏れの事故がありましたが、原因及び是正策が講じられていません。
油倉庫の点検記録が記入漏れです。原因及び是正策が講じられていません。</t>
    <rPh sb="0" eb="1">
      <t>アブラ</t>
    </rPh>
    <rPh sb="1" eb="2">
      <t>モ</t>
    </rPh>
    <rPh sb="4" eb="6">
      <t>ジコ</t>
    </rPh>
    <rPh sb="14" eb="16">
      <t>ゲンイン</t>
    </rPh>
    <rPh sb="16" eb="17">
      <t>オヨ</t>
    </rPh>
    <rPh sb="18" eb="20">
      <t>ゼセイ</t>
    </rPh>
    <rPh sb="20" eb="21">
      <t>サク</t>
    </rPh>
    <rPh sb="22" eb="23">
      <t>コウ</t>
    </rPh>
    <rPh sb="33" eb="34">
      <t>アブラ</t>
    </rPh>
    <rPh sb="34" eb="36">
      <t>ソウコ</t>
    </rPh>
    <rPh sb="37" eb="39">
      <t>テンケン</t>
    </rPh>
    <rPh sb="39" eb="41">
      <t>キロク</t>
    </rPh>
    <rPh sb="42" eb="44">
      <t>キニュウ</t>
    </rPh>
    <rPh sb="44" eb="45">
      <t>モ</t>
    </rPh>
    <rPh sb="49" eb="51">
      <t>ゲンイン</t>
    </rPh>
    <rPh sb="51" eb="52">
      <t>オヨ</t>
    </rPh>
    <rPh sb="53" eb="55">
      <t>ゼセイ</t>
    </rPh>
    <rPh sb="55" eb="56">
      <t>サク</t>
    </rPh>
    <rPh sb="57" eb="58">
      <t>コウ</t>
    </rPh>
    <phoneticPr fontId="15"/>
  </si>
  <si>
    <t>観察事項</t>
  </si>
  <si>
    <t>特別管理産廃置場確認ＯＫ。
産廃置場　整理されていない。一部こぼれている。仕切りが曖昧。表示板が見難い。</t>
    <rPh sb="0" eb="2">
      <t>トクベツ</t>
    </rPh>
    <rPh sb="2" eb="4">
      <t>カンリ</t>
    </rPh>
    <rPh sb="4" eb="6">
      <t>サンパイ</t>
    </rPh>
    <rPh sb="6" eb="8">
      <t>オキバ</t>
    </rPh>
    <rPh sb="8" eb="10">
      <t>カクニン</t>
    </rPh>
    <rPh sb="14" eb="16">
      <t>サンパイ</t>
    </rPh>
    <rPh sb="16" eb="18">
      <t>オキバ</t>
    </rPh>
    <rPh sb="19" eb="21">
      <t>セイリ</t>
    </rPh>
    <rPh sb="28" eb="30">
      <t>イチブ</t>
    </rPh>
    <rPh sb="37" eb="39">
      <t>シキ</t>
    </rPh>
    <rPh sb="41" eb="43">
      <t>アイマイ</t>
    </rPh>
    <rPh sb="44" eb="47">
      <t>ヒョウジバン</t>
    </rPh>
    <rPh sb="48" eb="50">
      <t>ミニク</t>
    </rPh>
    <phoneticPr fontId="15"/>
  </si>
  <si>
    <t>油倉庫内　整理ＯＫ．　届出倍数以下確認ＯＫ。
タンクの雨水排水栓開いていた。
受入の時に立ち会っていない説明があった。</t>
    <rPh sb="0" eb="1">
      <t>アブラ</t>
    </rPh>
    <rPh sb="1" eb="3">
      <t>ソウコ</t>
    </rPh>
    <rPh sb="3" eb="4">
      <t>ナイ</t>
    </rPh>
    <rPh sb="5" eb="7">
      <t>セイリ</t>
    </rPh>
    <rPh sb="11" eb="13">
      <t>トドケデ</t>
    </rPh>
    <rPh sb="13" eb="15">
      <t>バイスウ</t>
    </rPh>
    <rPh sb="15" eb="17">
      <t>イカ</t>
    </rPh>
    <rPh sb="17" eb="19">
      <t>カクニン</t>
    </rPh>
    <rPh sb="27" eb="29">
      <t>ウスイ</t>
    </rPh>
    <rPh sb="29" eb="31">
      <t>ハイスイ</t>
    </rPh>
    <rPh sb="31" eb="32">
      <t>セン</t>
    </rPh>
    <rPh sb="32" eb="33">
      <t>ヒラ</t>
    </rPh>
    <rPh sb="39" eb="41">
      <t>ウケイレ</t>
    </rPh>
    <rPh sb="42" eb="43">
      <t>トキ</t>
    </rPh>
    <rPh sb="44" eb="45">
      <t>タ</t>
    </rPh>
    <rPh sb="46" eb="47">
      <t>ア</t>
    </rPh>
    <rPh sb="52" eb="54">
      <t>セツメイ</t>
    </rPh>
    <phoneticPr fontId="15"/>
  </si>
  <si>
    <t>施錠忘れ。酸試薬とアルカリ試薬が同じ位置の保管。
表示板なし。
保護具が必要ですが近くにない（手袋、保護メガネなし）。</t>
    <rPh sb="0" eb="2">
      <t>セジョウ</t>
    </rPh>
    <rPh sb="2" eb="3">
      <t>ワス</t>
    </rPh>
    <rPh sb="5" eb="6">
      <t>サン</t>
    </rPh>
    <rPh sb="6" eb="8">
      <t>シヤク</t>
    </rPh>
    <rPh sb="13" eb="15">
      <t>シヤク</t>
    </rPh>
    <rPh sb="16" eb="17">
      <t>オナ</t>
    </rPh>
    <rPh sb="18" eb="20">
      <t>イチ</t>
    </rPh>
    <rPh sb="21" eb="23">
      <t>ホカン</t>
    </rPh>
    <rPh sb="25" eb="28">
      <t>ヒョウジバン</t>
    </rPh>
    <rPh sb="32" eb="34">
      <t>ホゴ</t>
    </rPh>
    <rPh sb="34" eb="35">
      <t>グ</t>
    </rPh>
    <rPh sb="36" eb="38">
      <t>ヒツヨウ</t>
    </rPh>
    <rPh sb="41" eb="42">
      <t>チカ</t>
    </rPh>
    <rPh sb="47" eb="49">
      <t>テブクロ</t>
    </rPh>
    <rPh sb="50" eb="52">
      <t>ホゴ</t>
    </rPh>
    <phoneticPr fontId="15"/>
  </si>
  <si>
    <t>汚泥倉庫に汚泥がこぼれている。
排水処理施設の施錠忘れ。
最終排水溝の排水に色ついている。油が混ざっている。</t>
    <rPh sb="0" eb="2">
      <t>オデイ</t>
    </rPh>
    <rPh sb="2" eb="4">
      <t>ソウコ</t>
    </rPh>
    <rPh sb="5" eb="7">
      <t>オデイ</t>
    </rPh>
    <rPh sb="16" eb="18">
      <t>ハイスイ</t>
    </rPh>
    <rPh sb="18" eb="20">
      <t>ショリ</t>
    </rPh>
    <rPh sb="20" eb="22">
      <t>シセツ</t>
    </rPh>
    <rPh sb="23" eb="25">
      <t>セジョウ</t>
    </rPh>
    <rPh sb="25" eb="26">
      <t>ワス</t>
    </rPh>
    <rPh sb="29" eb="31">
      <t>サイシュウ</t>
    </rPh>
    <rPh sb="31" eb="34">
      <t>ハイスイコウ</t>
    </rPh>
    <rPh sb="35" eb="37">
      <t>ハイスイ</t>
    </rPh>
    <rPh sb="38" eb="39">
      <t>イロ</t>
    </rPh>
    <rPh sb="45" eb="46">
      <t>アブラ</t>
    </rPh>
    <rPh sb="47" eb="48">
      <t>マ</t>
    </rPh>
    <phoneticPr fontId="15"/>
  </si>
  <si>
    <t>空きスプレー缶が放置。机の下が汚い。ウエスが散乱。
一般廃棄物置場分別できていない。
（場所を示す）</t>
    <rPh sb="0" eb="1">
      <t>ア</t>
    </rPh>
    <rPh sb="6" eb="7">
      <t>カン</t>
    </rPh>
    <rPh sb="8" eb="10">
      <t>ホウチ</t>
    </rPh>
    <rPh sb="11" eb="12">
      <t>ツクエ</t>
    </rPh>
    <rPh sb="13" eb="14">
      <t>シタ</t>
    </rPh>
    <rPh sb="15" eb="16">
      <t>キタナ</t>
    </rPh>
    <rPh sb="22" eb="24">
      <t>サンラン</t>
    </rPh>
    <rPh sb="26" eb="28">
      <t>イッパン</t>
    </rPh>
    <rPh sb="28" eb="31">
      <t>ハイキブツ</t>
    </rPh>
    <rPh sb="31" eb="33">
      <t>オキバ</t>
    </rPh>
    <rPh sb="33" eb="35">
      <t>ブンベツ</t>
    </rPh>
    <rPh sb="44" eb="46">
      <t>バショ</t>
    </rPh>
    <rPh sb="47" eb="48">
      <t>シメ</t>
    </rPh>
    <phoneticPr fontId="15"/>
  </si>
  <si>
    <t>避難通路に○を置いています。
消火器に目印がありません。
遮断弁の表示が見難い。</t>
    <rPh sb="0" eb="2">
      <t>ヒナン</t>
    </rPh>
    <rPh sb="2" eb="4">
      <t>ツウロ</t>
    </rPh>
    <rPh sb="7" eb="8">
      <t>オ</t>
    </rPh>
    <rPh sb="15" eb="18">
      <t>ショウカキ</t>
    </rPh>
    <rPh sb="19" eb="21">
      <t>メジルシ</t>
    </rPh>
    <rPh sb="29" eb="31">
      <t>シャダン</t>
    </rPh>
    <rPh sb="31" eb="32">
      <t>ベン</t>
    </rPh>
    <rPh sb="33" eb="35">
      <t>ヒョウジ</t>
    </rPh>
    <rPh sb="36" eb="38">
      <t>ミニク</t>
    </rPh>
    <phoneticPr fontId="15"/>
  </si>
  <si>
    <t>良かった点</t>
    <rPh sb="0" eb="1">
      <t>ヨ</t>
    </rPh>
    <rPh sb="4" eb="5">
      <t>テン</t>
    </rPh>
    <phoneticPr fontId="15"/>
  </si>
  <si>
    <t>○○</t>
    <phoneticPr fontId="15"/>
  </si>
  <si>
    <t>円/kWh</t>
    <rPh sb="0" eb="1">
      <t>エン</t>
    </rPh>
    <phoneticPr fontId="15"/>
  </si>
  <si>
    <t>円/㎥</t>
    <rPh sb="0" eb="1">
      <t>エン</t>
    </rPh>
    <phoneticPr fontId="15"/>
  </si>
  <si>
    <t>円/kg</t>
    <rPh sb="0" eb="1">
      <t>エン</t>
    </rPh>
    <phoneticPr fontId="15"/>
  </si>
  <si>
    <t>円/L</t>
    <rPh sb="0" eb="1">
      <t>エン</t>
    </rPh>
    <phoneticPr fontId="15"/>
  </si>
  <si>
    <t>環境経営計画書</t>
    <rPh sb="0" eb="2">
      <t>カンキョウ</t>
    </rPh>
    <rPh sb="2" eb="4">
      <t>ケイエイ</t>
    </rPh>
    <rPh sb="4" eb="6">
      <t>ケイカク</t>
    </rPh>
    <rPh sb="6" eb="7">
      <t>ショ</t>
    </rPh>
    <phoneticPr fontId="15"/>
  </si>
  <si>
    <t>環境関連文書類一覧表</t>
    <rPh sb="0" eb="2">
      <t>カンキョウ</t>
    </rPh>
    <rPh sb="2" eb="4">
      <t>カンレン</t>
    </rPh>
    <rPh sb="4" eb="6">
      <t>ブンショ</t>
    </rPh>
    <rPh sb="6" eb="7">
      <t>ルイ</t>
    </rPh>
    <rPh sb="7" eb="9">
      <t>イチラン</t>
    </rPh>
    <rPh sb="9" eb="10">
      <t>ヒョウ</t>
    </rPh>
    <phoneticPr fontId="15"/>
  </si>
  <si>
    <t>目標・計画の達成状況の確認・評価</t>
    <rPh sb="0" eb="2">
      <t>モクヒョウ</t>
    </rPh>
    <rPh sb="3" eb="5">
      <t>ケイカク</t>
    </rPh>
    <rPh sb="6" eb="8">
      <t>タッセイ</t>
    </rPh>
    <rPh sb="8" eb="10">
      <t>ジョウキョウ</t>
    </rPh>
    <rPh sb="11" eb="13">
      <t>カクニン</t>
    </rPh>
    <rPh sb="14" eb="16">
      <t>ヒョウカ</t>
    </rPh>
    <phoneticPr fontId="15"/>
  </si>
  <si>
    <t>代表者による全体の評価と見直し・指示</t>
    <rPh sb="0" eb="3">
      <t>ダイヒョウシャ</t>
    </rPh>
    <rPh sb="6" eb="8">
      <t>ゼンタイ</t>
    </rPh>
    <rPh sb="9" eb="11">
      <t>ヒョウカ</t>
    </rPh>
    <rPh sb="12" eb="14">
      <t>ミナオ</t>
    </rPh>
    <rPh sb="16" eb="18">
      <t>シジ</t>
    </rPh>
    <phoneticPr fontId="15"/>
  </si>
  <si>
    <t>経営における課題とチャンスの明確化</t>
    <phoneticPr fontId="15"/>
  </si>
  <si>
    <t>１．</t>
    <phoneticPr fontId="15"/>
  </si>
  <si>
    <t>３．</t>
    <phoneticPr fontId="15"/>
  </si>
  <si>
    <t>４．</t>
    <phoneticPr fontId="15"/>
  </si>
  <si>
    <t>５．</t>
    <phoneticPr fontId="15"/>
  </si>
  <si>
    <t>６．</t>
    <phoneticPr fontId="15"/>
  </si>
  <si>
    <t>７．</t>
    <phoneticPr fontId="15"/>
  </si>
  <si>
    <t>８．</t>
    <phoneticPr fontId="15"/>
  </si>
  <si>
    <t>９．</t>
    <phoneticPr fontId="15"/>
  </si>
  <si>
    <t>１３．</t>
    <phoneticPr fontId="15"/>
  </si>
  <si>
    <t>１４．</t>
    <phoneticPr fontId="15"/>
  </si>
  <si>
    <t>環境経営レポート</t>
    <rPh sb="0" eb="2">
      <t>カンキョウ</t>
    </rPh>
    <rPh sb="2" eb="4">
      <t>ケイエイ</t>
    </rPh>
    <phoneticPr fontId="15"/>
  </si>
  <si>
    <t>取組の対象組織・活動の明確化
（環境経営レポートに含む）</t>
    <rPh sb="0" eb="2">
      <t>トリクミ</t>
    </rPh>
    <rPh sb="3" eb="5">
      <t>タイショウ</t>
    </rPh>
    <rPh sb="5" eb="7">
      <t>ソシキ</t>
    </rPh>
    <rPh sb="8" eb="10">
      <t>カツドウ</t>
    </rPh>
    <rPh sb="11" eb="13">
      <t>メイカク</t>
    </rPh>
    <rPh sb="13" eb="14">
      <t>カ</t>
    </rPh>
    <rPh sb="16" eb="18">
      <t>カンキョウ</t>
    </rPh>
    <rPh sb="18" eb="20">
      <t>ケイエイ</t>
    </rPh>
    <rPh sb="25" eb="26">
      <t>フク</t>
    </rPh>
    <phoneticPr fontId="15"/>
  </si>
  <si>
    <t>環境経営方針の策定
（環境経営レポートに含む）</t>
    <rPh sb="2" eb="4">
      <t>ケイエイ</t>
    </rPh>
    <rPh sb="7" eb="9">
      <t>サクテイ</t>
    </rPh>
    <rPh sb="13" eb="15">
      <t>ケイエイ</t>
    </rPh>
    <phoneticPr fontId="15"/>
  </si>
  <si>
    <t>環境経営目標及び環境経営計画の策定</t>
    <rPh sb="2" eb="4">
      <t>ケイエイ</t>
    </rPh>
    <rPh sb="10" eb="12">
      <t>ケイエイ</t>
    </rPh>
    <phoneticPr fontId="15"/>
  </si>
  <si>
    <t>実施体制の構築
（環境経営レポートに含む）</t>
    <rPh sb="11" eb="13">
      <t>ケイエイ</t>
    </rPh>
    <phoneticPr fontId="15"/>
  </si>
  <si>
    <t>環境上の緊急事態への準備及び対応
（記録は環境経営レポートに含む）</t>
    <rPh sb="18" eb="20">
      <t>キロク</t>
    </rPh>
    <rPh sb="23" eb="25">
      <t>ケイエイ</t>
    </rPh>
    <phoneticPr fontId="15"/>
  </si>
  <si>
    <t>倉庫</t>
    <phoneticPr fontId="15"/>
  </si>
  <si>
    <t>・保守点検、清掃、記録の保管（3年間）</t>
    <rPh sb="1" eb="3">
      <t>ホシュ</t>
    </rPh>
    <rPh sb="3" eb="5">
      <t>テンケン</t>
    </rPh>
    <rPh sb="6" eb="8">
      <t>セイソウ</t>
    </rPh>
    <rPh sb="9" eb="11">
      <t>キロク</t>
    </rPh>
    <rPh sb="12" eb="14">
      <t>ホカン</t>
    </rPh>
    <rPh sb="16" eb="18">
      <t>ネンカン</t>
    </rPh>
    <phoneticPr fontId="15"/>
  </si>
  <si>
    <t>法10条</t>
    <rPh sb="0" eb="1">
      <t>ホウ</t>
    </rPh>
    <rPh sb="3" eb="4">
      <t>ジョウ</t>
    </rPh>
    <phoneticPr fontId="15"/>
  </si>
  <si>
    <t>フロン類算定漏洩量の報告（漏洩量1000t-CO2以上）</t>
    <phoneticPr fontId="15"/>
  </si>
  <si>
    <t>所管大臣</t>
    <phoneticPr fontId="15"/>
  </si>
  <si>
    <t>6月末まで</t>
    <phoneticPr fontId="15"/>
  </si>
  <si>
    <t>○</t>
    <phoneticPr fontId="15"/>
  </si>
  <si>
    <t>売上高</t>
    <phoneticPr fontId="15"/>
  </si>
  <si>
    <t>環境委員会</t>
    <rPh sb="0" eb="2">
      <t>カンキョウ</t>
    </rPh>
    <rPh sb="2" eb="5">
      <t>イインカイ</t>
    </rPh>
    <phoneticPr fontId="15"/>
  </si>
  <si>
    <t>年度目標</t>
    <phoneticPr fontId="15"/>
  </si>
  <si>
    <t>・再資源化先の開拓</t>
    <rPh sb="1" eb="5">
      <t>サイシゲンカ</t>
    </rPh>
    <rPh sb="5" eb="6">
      <t>サキ</t>
    </rPh>
    <rPh sb="7" eb="9">
      <t>カイタク</t>
    </rPh>
    <phoneticPr fontId="15"/>
  </si>
  <si>
    <t>・</t>
    <phoneticPr fontId="15"/>
  </si>
  <si>
    <t>年度目標</t>
    <phoneticPr fontId="15"/>
  </si>
  <si>
    <t>環境に配慮した生産</t>
    <rPh sb="0" eb="2">
      <t>カンキョウ</t>
    </rPh>
    <rPh sb="3" eb="5">
      <t>ハイリョ</t>
    </rPh>
    <rPh sb="7" eb="9">
      <t>セイサン</t>
    </rPh>
    <phoneticPr fontId="15"/>
  </si>
  <si>
    <t>・顧客クレーム削減</t>
    <rPh sb="1" eb="3">
      <t>コキャク</t>
    </rPh>
    <rPh sb="7" eb="9">
      <t>サクゲン</t>
    </rPh>
    <phoneticPr fontId="15"/>
  </si>
  <si>
    <t>・有害物質の管理（非使用、基準遵守等）
・環境マネジメントシステムの運用</t>
    <rPh sb="1" eb="3">
      <t>ユウガイ</t>
    </rPh>
    <rPh sb="3" eb="5">
      <t>ブッシツ</t>
    </rPh>
    <rPh sb="6" eb="8">
      <t>カンリ</t>
    </rPh>
    <rPh sb="9" eb="10">
      <t>ヒ</t>
    </rPh>
    <rPh sb="10" eb="12">
      <t>シヨウ</t>
    </rPh>
    <rPh sb="13" eb="15">
      <t>キジュン</t>
    </rPh>
    <rPh sb="15" eb="17">
      <t>ジュンシュ</t>
    </rPh>
    <rPh sb="17" eb="18">
      <t>トウ</t>
    </rPh>
    <rPh sb="21" eb="23">
      <t>カンキョウ</t>
    </rPh>
    <rPh sb="34" eb="36">
      <t>ウンヨウ</t>
    </rPh>
    <phoneticPr fontId="15"/>
  </si>
  <si>
    <t>食品廃棄物</t>
    <rPh sb="0" eb="2">
      <t>ショクヒン</t>
    </rPh>
    <rPh sb="2" eb="5">
      <t>ハイキブツ</t>
    </rPh>
    <phoneticPr fontId="15"/>
  </si>
  <si>
    <t>空気圧縮機、送風機</t>
    <rPh sb="0" eb="2">
      <t>クウキ</t>
    </rPh>
    <rPh sb="2" eb="5">
      <t>アッシュクキ</t>
    </rPh>
    <rPh sb="6" eb="9">
      <t>ソウフウキ</t>
    </rPh>
    <phoneticPr fontId="15"/>
  </si>
  <si>
    <t>空気圧縮機</t>
    <rPh sb="0" eb="2">
      <t>クウキ</t>
    </rPh>
    <rPh sb="2" eb="5">
      <t>アッシュクキ</t>
    </rPh>
    <phoneticPr fontId="15"/>
  </si>
  <si>
    <t>水質汚濁法</t>
    <rPh sb="0" eb="2">
      <t>スイシツ</t>
    </rPh>
    <rPh sb="2" eb="4">
      <t>オダク</t>
    </rPh>
    <rPh sb="4" eb="5">
      <t>ホウ</t>
    </rPh>
    <phoneticPr fontId="15"/>
  </si>
  <si>
    <t>除害施設</t>
    <rPh sb="0" eb="2">
      <t>ジョガイ</t>
    </rPh>
    <rPh sb="2" eb="4">
      <t>シセツ</t>
    </rPh>
    <phoneticPr fontId="15"/>
  </si>
  <si>
    <t>危険物の保管</t>
    <rPh sb="0" eb="3">
      <t>キケンブツ</t>
    </rPh>
    <rPh sb="4" eb="6">
      <t>ホカン</t>
    </rPh>
    <phoneticPr fontId="15"/>
  </si>
  <si>
    <t>業務用空調機・冷凍庫・冷蔵庫</t>
    <rPh sb="0" eb="3">
      <t>ギョウムヨウ</t>
    </rPh>
    <rPh sb="3" eb="6">
      <t>クウチョウキ</t>
    </rPh>
    <rPh sb="7" eb="10">
      <t>レイトウコ</t>
    </rPh>
    <rPh sb="11" eb="14">
      <t>レイゾウコ</t>
    </rPh>
    <phoneticPr fontId="15"/>
  </si>
  <si>
    <t>内部監査員</t>
    <rPh sb="0" eb="2">
      <t>ナイブ</t>
    </rPh>
    <rPh sb="2" eb="4">
      <t>カンサ</t>
    </rPh>
    <rPh sb="4" eb="5">
      <t>イン</t>
    </rPh>
    <phoneticPr fontId="15"/>
  </si>
  <si>
    <t>年4月1日～</t>
    <rPh sb="0" eb="1">
      <t>ネン</t>
    </rPh>
    <rPh sb="2" eb="3">
      <t>ガツ</t>
    </rPh>
    <rPh sb="4" eb="5">
      <t>ニチ</t>
    </rPh>
    <phoneticPr fontId="15"/>
  </si>
  <si>
    <t>年3月31日）</t>
    <rPh sb="0" eb="1">
      <t>ネン</t>
    </rPh>
    <rPh sb="2" eb="3">
      <t>ガツ</t>
    </rPh>
    <rPh sb="5" eb="6">
      <t>ニチ</t>
    </rPh>
    <phoneticPr fontId="15"/>
  </si>
  <si>
    <t>環境関連法規制や当社が約束したことを遵守します。</t>
    <phoneticPr fontId="15"/>
  </si>
  <si>
    <t>適正な利用により水使用量の削減に努めます。</t>
    <rPh sb="0" eb="2">
      <t>テキセイ</t>
    </rPh>
    <rPh sb="3" eb="5">
      <t>リヨウ</t>
    </rPh>
    <rPh sb="16" eb="17">
      <t>ツト</t>
    </rPh>
    <phoneticPr fontId="15"/>
  </si>
  <si>
    <t>地域や関係団体の環境活動に積極的に参加します。</t>
    <rPh sb="0" eb="2">
      <t>チイキ</t>
    </rPh>
    <rPh sb="3" eb="5">
      <t>カンケイ</t>
    </rPh>
    <rPh sb="5" eb="7">
      <t>ダンタイ</t>
    </rPh>
    <rPh sb="8" eb="10">
      <t>カンキョウ</t>
    </rPh>
    <rPh sb="10" eb="12">
      <t>カツドウ</t>
    </rPh>
    <rPh sb="13" eb="16">
      <t>セッキョクテキ</t>
    </rPh>
    <rPh sb="17" eb="19">
      <t>サンカ</t>
    </rPh>
    <phoneticPr fontId="15"/>
  </si>
  <si>
    <t>行動目標（次項による）</t>
    <rPh sb="0" eb="2">
      <t>コウドウ</t>
    </rPh>
    <rPh sb="2" eb="4">
      <t>モクヒョウ</t>
    </rPh>
    <rPh sb="5" eb="7">
      <t>ジコウ</t>
    </rPh>
    <phoneticPr fontId="15"/>
  </si>
  <si>
    <t>浄化槽</t>
    <rPh sb="0" eb="3">
      <t>ジョウカソウ</t>
    </rPh>
    <phoneticPr fontId="15"/>
  </si>
  <si>
    <t>手順書の変更の必要性</t>
    <rPh sb="0" eb="3">
      <t>テジュンショ</t>
    </rPh>
    <rPh sb="4" eb="6">
      <t>ヘンコウ</t>
    </rPh>
    <rPh sb="7" eb="10">
      <t>ヒツヨウセイ</t>
    </rPh>
    <phoneticPr fontId="15"/>
  </si>
  <si>
    <t>あり</t>
    <phoneticPr fontId="15"/>
  </si>
  <si>
    <t>なし</t>
    <phoneticPr fontId="15"/>
  </si>
  <si>
    <t>油流出事故の発生</t>
    <rPh sb="0" eb="1">
      <t>アブラ</t>
    </rPh>
    <rPh sb="1" eb="3">
      <t>リュウシュツ</t>
    </rPh>
    <rPh sb="3" eb="5">
      <t>ジコ</t>
    </rPh>
    <rPh sb="6" eb="8">
      <t>ハッセイ</t>
    </rPh>
    <phoneticPr fontId="15"/>
  </si>
  <si>
    <t>火災の発生</t>
    <rPh sb="0" eb="2">
      <t>カサイ</t>
    </rPh>
    <rPh sb="3" eb="5">
      <t>ハッセイ</t>
    </rPh>
    <phoneticPr fontId="15"/>
  </si>
  <si>
    <t>・流出事故対応、通報訓練</t>
    <rPh sb="1" eb="3">
      <t>リュウシュツ</t>
    </rPh>
    <rPh sb="3" eb="5">
      <t>ジコ</t>
    </rPh>
    <rPh sb="5" eb="7">
      <t>タイオウ</t>
    </rPh>
    <rPh sb="8" eb="10">
      <t>ツウホウ</t>
    </rPh>
    <rPh sb="10" eb="12">
      <t>クンレン</t>
    </rPh>
    <phoneticPr fontId="15"/>
  </si>
  <si>
    <t>年度　教育訓練計画/実績記録表</t>
    <phoneticPr fontId="15"/>
  </si>
  <si>
    <t>油流出事故対応手順書</t>
    <rPh sb="0" eb="1">
      <t>アブラ</t>
    </rPh>
    <rPh sb="1" eb="3">
      <t>リュウシュツ</t>
    </rPh>
    <rPh sb="3" eb="5">
      <t>ジコ</t>
    </rPh>
    <rPh sb="5" eb="7">
      <t>タイオウ</t>
    </rPh>
    <rPh sb="7" eb="9">
      <t>テジュン</t>
    </rPh>
    <rPh sb="9" eb="10">
      <t>ショ</t>
    </rPh>
    <phoneticPr fontId="15"/>
  </si>
  <si>
    <r>
      <t xml:space="preserve">高橋
</t>
    </r>
    <r>
      <rPr>
        <sz val="8"/>
        <rFont val="ＭＳ ゴシック"/>
        <family val="3"/>
        <charset val="128"/>
      </rPr>
      <t xml:space="preserve">
環境事務局</t>
    </r>
    <rPh sb="0" eb="2">
      <t>タカハシ</t>
    </rPh>
    <rPh sb="4" eb="6">
      <t>カンキョウ</t>
    </rPh>
    <rPh sb="6" eb="9">
      <t>ジムキョク</t>
    </rPh>
    <phoneticPr fontId="15"/>
  </si>
  <si>
    <t>油類流出事故対応手順書</t>
    <rPh sb="2" eb="4">
      <t>リュウシュツ</t>
    </rPh>
    <phoneticPr fontId="15"/>
  </si>
  <si>
    <t>（なぜ）
自動車整備作業場における油類流出事故は放流先の下水道排出基準を超過して水質悪化を引き起こすのみならず、地域社会から会社のイメージを低下を受けるので、油類流失事故は防止する必要がある。</t>
    <rPh sb="19" eb="21">
      <t>リュウシュツ</t>
    </rPh>
    <phoneticPr fontId="15"/>
  </si>
  <si>
    <t>油類の流失事故を発生させないように自動車整備作業中は、細心の注意を払って作業する。</t>
  </si>
  <si>
    <r>
      <t>①</t>
    </r>
    <r>
      <rPr>
        <sz val="10.5"/>
        <rFont val="Times New Roman"/>
        <family val="1"/>
      </rPr>
      <t xml:space="preserve">  </t>
    </r>
    <r>
      <rPr>
        <sz val="10.5"/>
        <rFont val="ＭＳ ゴシック"/>
        <family val="3"/>
        <charset val="128"/>
      </rPr>
      <t>全員のコミュニケーションを図る。
②</t>
    </r>
    <r>
      <rPr>
        <sz val="10.5"/>
        <rFont val="Times New Roman"/>
        <family val="1"/>
      </rPr>
      <t xml:space="preserve">  </t>
    </r>
    <r>
      <rPr>
        <sz val="10.5"/>
        <rFont val="ＭＳ ゴシック"/>
        <family val="3"/>
        <charset val="128"/>
      </rPr>
      <t xml:space="preserve">緊急事故に対するスキルアップを図る。
</t>
    </r>
    <phoneticPr fontId="15"/>
  </si>
  <si>
    <r>
      <t>取り組み者</t>
    </r>
    <r>
      <rPr>
        <b/>
        <sz val="10.5"/>
        <rFont val="ＭＳ ゴシック"/>
        <family val="3"/>
        <charset val="128"/>
      </rPr>
      <t xml:space="preserve">（だれが）
</t>
    </r>
    <r>
      <rPr>
        <sz val="10.5"/>
        <rFont val="ＭＳ ゴシック"/>
        <family val="3"/>
        <charset val="128"/>
      </rPr>
      <t>自動車整備作業に従事する、担当者全員。</t>
    </r>
    <phoneticPr fontId="15"/>
  </si>
  <si>
    <r>
      <t xml:space="preserve">取り組み内容
</t>
    </r>
    <r>
      <rPr>
        <b/>
        <sz val="10.5"/>
        <rFont val="ＭＳ ゴシック"/>
        <family val="3"/>
        <charset val="128"/>
      </rPr>
      <t>（なにを）　　（いつ）　　　（どこで）</t>
    </r>
    <r>
      <rPr>
        <sz val="10.5"/>
        <rFont val="ＭＳ ゴシック"/>
        <family val="3"/>
        <charset val="128"/>
      </rPr>
      <t xml:space="preserve">
旧油をエンジンから抜き取る際に、外にこぼさないように注意して作業する。
新油をエンジンに給油する際に、外にこぼさないようにして注意作業する。
</t>
    </r>
    <phoneticPr fontId="15"/>
  </si>
  <si>
    <r>
      <t>（どのように）</t>
    </r>
    <r>
      <rPr>
        <sz val="10.5"/>
        <rFont val="ＭＳ ゴシック"/>
        <family val="3"/>
        <charset val="128"/>
      </rPr>
      <t xml:space="preserve">
油をエンジンから抜き取る際や給油する際には手元をよく見ながら作業する。
作業に不慣れな作業員は、ベテランの作業員の監視下で行うようにする。
油の抜き取りや給油操作に自信のない場合は床に油受け容器を用意するとよい。
また、吸油マットや砂袋を用意して油の流失被害を小くする。</t>
    </r>
    <phoneticPr fontId="15"/>
  </si>
  <si>
    <t>改善活動（全員参加）
① 油の取り扱いに関して、ヒヤリハットや作業改善
　 法について、全員の話し合いを行う
② 多量の油洩れ事故が発生した場合を想定して、全
　 員への連絡や砂袋積み上げ・吸油マット敷き等の
　 訓練を年１回定期的に行う。</t>
    <phoneticPr fontId="15"/>
  </si>
  <si>
    <t>記録と達成状況の確認（実施責任者）グループのリーダーが緊急訓練の実施記録を行い、実施目的の達成確認を行う。</t>
    <phoneticPr fontId="15"/>
  </si>
  <si>
    <t>確認時期：
緊急訓練の実施後に確認をする。</t>
    <phoneticPr fontId="15"/>
  </si>
  <si>
    <t>確認と評価（部門長）
部門長に緊急訓練の実施記録を提出すると共に、報告確認を行う。</t>
    <phoneticPr fontId="15"/>
  </si>
  <si>
    <t>是正が必要な場合：
緊急訓練の実施目的が未達成(例；時間が大幅に延びた)の場合は、手順等の是正を行う。</t>
    <phoneticPr fontId="15"/>
  </si>
  <si>
    <t>緊急事態対応訓練の実施（記録）</t>
    <rPh sb="0" eb="2">
      <t>キンキュウ</t>
    </rPh>
    <rPh sb="2" eb="4">
      <t>ジタイ</t>
    </rPh>
    <rPh sb="4" eb="6">
      <t>タイオウ</t>
    </rPh>
    <rPh sb="6" eb="8">
      <t>クンレン</t>
    </rPh>
    <rPh sb="9" eb="11">
      <t>ジッシ</t>
    </rPh>
    <rPh sb="12" eb="14">
      <t>キロク</t>
    </rPh>
    <phoneticPr fontId="15"/>
  </si>
  <si>
    <t>環境教育訓練の実施と記録（経営計画書）</t>
    <rPh sb="0" eb="2">
      <t>カンキョウ</t>
    </rPh>
    <rPh sb="2" eb="4">
      <t>キョウイク</t>
    </rPh>
    <rPh sb="4" eb="6">
      <t>クンレン</t>
    </rPh>
    <rPh sb="7" eb="9">
      <t>ジッシ</t>
    </rPh>
    <rPh sb="10" eb="12">
      <t>キロク</t>
    </rPh>
    <rPh sb="13" eb="15">
      <t>ケイエイ</t>
    </rPh>
    <rPh sb="15" eb="17">
      <t>ケイカク</t>
    </rPh>
    <rPh sb="17" eb="18">
      <t>ショ</t>
    </rPh>
    <phoneticPr fontId="15"/>
  </si>
  <si>
    <t>環境経営計画書への実績記入</t>
    <rPh sb="0" eb="2">
      <t>カンキョウ</t>
    </rPh>
    <rPh sb="2" eb="4">
      <t>ケイエイ</t>
    </rPh>
    <rPh sb="4" eb="6">
      <t>ケイカク</t>
    </rPh>
    <rPh sb="6" eb="7">
      <t>ショ</t>
    </rPh>
    <rPh sb="9" eb="11">
      <t>ジッセキ</t>
    </rPh>
    <rPh sb="11" eb="13">
      <t>キニュウ</t>
    </rPh>
    <phoneticPr fontId="15"/>
  </si>
  <si>
    <t>①温室効果ガスの排出抑制</t>
    <phoneticPr fontId="15"/>
  </si>
  <si>
    <t>②大気汚染物質の排出抑制</t>
    <phoneticPr fontId="15"/>
  </si>
  <si>
    <t>②リサイクルの促進</t>
    <phoneticPr fontId="15"/>
  </si>
  <si>
    <t>鉄道・海運を積極的に利用している</t>
  </si>
  <si>
    <t>③製品の回収・リサイクル</t>
    <phoneticPr fontId="15"/>
  </si>
  <si>
    <t>④環境配慮型商品等の販売及び情報提供</t>
    <phoneticPr fontId="15"/>
  </si>
  <si>
    <t>↑関連する取組についてのみ「１」を入力して下さい。</t>
    <rPh sb="1" eb="3">
      <t>カンレン</t>
    </rPh>
    <rPh sb="5" eb="7">
      <t>トリクミ</t>
    </rPh>
    <rPh sb="17" eb="19">
      <t>ニュウリョク</t>
    </rPh>
    <rPh sb="21" eb="22">
      <t>クダ</t>
    </rPh>
    <phoneticPr fontId="15"/>
  </si>
  <si>
    <t>内部</t>
    <rPh sb="0" eb="2">
      <t>ナイブ</t>
    </rPh>
    <phoneticPr fontId="15"/>
  </si>
  <si>
    <t>外部</t>
    <rPh sb="0" eb="2">
      <t>ガイブ</t>
    </rPh>
    <phoneticPr fontId="15"/>
  </si>
  <si>
    <t>環境経営方針</t>
    <rPh sb="0" eb="2">
      <t>カンキョウ</t>
    </rPh>
    <rPh sb="2" eb="4">
      <t>ケイエイ</t>
    </rPh>
    <rPh sb="4" eb="6">
      <t>ホウシン</t>
    </rPh>
    <phoneticPr fontId="15"/>
  </si>
  <si>
    <t>環境経営目標</t>
    <rPh sb="0" eb="2">
      <t>カンキョウ</t>
    </rPh>
    <rPh sb="2" eb="4">
      <t>ケイエイ</t>
    </rPh>
    <rPh sb="4" eb="6">
      <t>モクヒョウ</t>
    </rPh>
    <phoneticPr fontId="15"/>
  </si>
  <si>
    <t>要求事項 ２．代表者による経営における課題とチャンスの明確化</t>
  </si>
  <si>
    <t>要求事項 ２．代表者による経営における課題とチャンスの明確化</t>
    <rPh sb="0" eb="2">
      <t>ヨウキュウ</t>
    </rPh>
    <rPh sb="2" eb="4">
      <t>ジコウ</t>
    </rPh>
    <rPh sb="7" eb="10">
      <t>ダイヒョウシャ</t>
    </rPh>
    <rPh sb="13" eb="15">
      <t>ケイエイ</t>
    </rPh>
    <rPh sb="19" eb="21">
      <t>カダイ</t>
    </rPh>
    <rPh sb="27" eb="29">
      <t>メイカク</t>
    </rPh>
    <rPh sb="29" eb="30">
      <t>カ</t>
    </rPh>
    <phoneticPr fontId="15"/>
  </si>
  <si>
    <t>チャンス</t>
    <phoneticPr fontId="15"/>
  </si>
  <si>
    <t>課題</t>
    <rPh sb="0" eb="2">
      <t>カダイ</t>
    </rPh>
    <phoneticPr fontId="15"/>
  </si>
  <si>
    <t>環境に関する</t>
    <rPh sb="0" eb="2">
      <t>カンキョウ</t>
    </rPh>
    <rPh sb="3" eb="4">
      <t>カン</t>
    </rPh>
    <phoneticPr fontId="15"/>
  </si>
  <si>
    <t>【構築・運営上のポイント】</t>
    <rPh sb="1" eb="3">
      <t>コウチク</t>
    </rPh>
    <rPh sb="4" eb="6">
      <t>ウンエイ</t>
    </rPh>
    <rPh sb="6" eb="7">
      <t>ジョウ</t>
    </rPh>
    <phoneticPr fontId="15"/>
  </si>
  <si>
    <t>【ガイドライン要求事項】</t>
    <rPh sb="7" eb="9">
      <t>ヨウキュウ</t>
    </rPh>
    <rPh sb="9" eb="11">
      <t>ジコウ</t>
    </rPh>
    <phoneticPr fontId="15"/>
  </si>
  <si>
    <t>環境経営方針（要求事項３）を，環境経営目標及び環境経営計画の策定（要求事項６）へ結び付けるためには，その基となる環境負荷及びその原因となる活動の現状を正確に把握することが不可欠です。そこで本要求事項は，環境への負荷と環境への取組状況を把握し，適切な環境経営目標及び環境経営計画の策定及び維持管理手順，緊急事態の対応手順の確立・実施等を行うことを目的とします。</t>
    <phoneticPr fontId="15"/>
  </si>
  <si>
    <t>【解説】</t>
  </si>
  <si>
    <t xml:space="preserve"> ＜環境への負荷の自己チェック（第４章）＞ 
□ 環境への負荷の自己チェックを参考に，事業活動に伴う環境負荷を把握します。その結果を踏まえて，自らの事業活動で環境に大きな影響を及ぼす原因となる活動，施設，設備，物質等を特定します。「環境への負荷の自己チェック表」は負荷を把握するためのツールであり，他の環境負荷項目を追加することや，別の方法，様式で把握することもできます。また，把握したい環境負荷を追加することもできます。ただし，以下の項目を，把握します。 
</t>
    <phoneticPr fontId="15"/>
  </si>
  <si>
    <t xml:space="preserve"> ・ 二酸化炭素排出量：具体的には各種エネルギー使用量を把握します。温暖化対策が特に重要な課題となっていますので，月単位での把握が必要となります。 
・ 廃棄物排出量：循環型社会（資源循環）の形成による資源排出量の削減が重要となっていることを踏まえて要求するものです。 
 ・ 水使用量：水資源の確保が重要となっていることを踏まえて要求するものです。ただし，量の把握が困難な場合等はこの限りではありません。 
 ・ 化学物質使用量：化学物質の取扱いに起因する様々なリスクを低下するた め，化学物質を取り扱う事業者に対して化学物質使用量の把握・管理を要求するものです。使用量が極めて少ない場合等は，化学物質の種類（化学物質名）を把握します。 
把握する化学物質は，原則として，「特定化学物質の環境への排出量の把握等及び管理の改善の促進に関する法律（化管法）」の PRTR 制度対象物質とします。把握方法等の詳細については，第４章の「環境への負荷の自己チェック表」内「化学物質使用量」に記載してあります。 </t>
    <phoneticPr fontId="15"/>
  </si>
  <si>
    <t xml:space="preserve">＜環境への取組の自己チェック（第５章）＞ 
□ エコアクション２１の認証登録を初めて行う事業者は，本チェック表を用いて現状を把握します。これにより，対象範囲全体の活動を俯瞰できるほか，環境取組の漏れや重複を発見・未然に防ぎ，より効果的かつ効率的な環境取組を支援します。「環境への取組の自己チェック表」は自社の取組を見直すためのツールであり，他の環境への取組を追加することや，別の方法，様式で把握することもできます。 
□ また，今後どのような取組を行うかを検討し，その結果を，環境経営目標や環境経営計画の内容に反映させます。 
□ ２年目以降については，初年度の把握結果を基に，本チェック表を参考に，事業者の実状に合わせて随時変更し，発展させていくことも可能です。 
□ 環境負荷の軽減等に貢献している製品・サービス本要求事項に関する文書類（紙又は電子媒体）を作成し，適切に管理します。詳細は要求事項 12（文書類の作成・管理）を参照してください。 </t>
    <phoneticPr fontId="15"/>
  </si>
  <si>
    <t xml:space="preserve">【解説】 </t>
    <phoneticPr fontId="15"/>
  </si>
  <si>
    <t>・決まった様式ありませんので、使いやすいようにアレンジして使います。
・原単位での把握も行いますので、負荷に影響するデータ（売上、生産量等）も把握します。
・取組によるコスト低減や単価の把握のため料金も把握します。
・取組の自己チェックリストは自社で使いやすいように追加、削除などアレンジして使います。
・取組の自己チェックリストは2年目以降審査での提出資料としなくても構いません。</t>
    <rPh sb="1" eb="2">
      <t>キ</t>
    </rPh>
    <rPh sb="5" eb="7">
      <t>ヨウシキ</t>
    </rPh>
    <rPh sb="15" eb="16">
      <t>ツカ</t>
    </rPh>
    <rPh sb="29" eb="30">
      <t>ツカ</t>
    </rPh>
    <rPh sb="36" eb="39">
      <t>ゲンタンイ</t>
    </rPh>
    <rPh sb="41" eb="43">
      <t>ハアク</t>
    </rPh>
    <rPh sb="44" eb="45">
      <t>オコナ</t>
    </rPh>
    <rPh sb="51" eb="53">
      <t>フカ</t>
    </rPh>
    <rPh sb="54" eb="56">
      <t>エイキョウ</t>
    </rPh>
    <rPh sb="62" eb="64">
      <t>ウリアゲ</t>
    </rPh>
    <rPh sb="65" eb="67">
      <t>セイサン</t>
    </rPh>
    <rPh sb="67" eb="68">
      <t>リョウ</t>
    </rPh>
    <rPh sb="68" eb="69">
      <t>トウ</t>
    </rPh>
    <rPh sb="71" eb="73">
      <t>ハアク</t>
    </rPh>
    <rPh sb="79" eb="81">
      <t>トリクミ</t>
    </rPh>
    <rPh sb="87" eb="89">
      <t>テイゲン</t>
    </rPh>
    <rPh sb="90" eb="92">
      <t>タンカ</t>
    </rPh>
    <rPh sb="93" eb="95">
      <t>ハアク</t>
    </rPh>
    <rPh sb="98" eb="100">
      <t>リョウキン</t>
    </rPh>
    <rPh sb="101" eb="103">
      <t>ハアク</t>
    </rPh>
    <rPh sb="109" eb="111">
      <t>トリクミ</t>
    </rPh>
    <rPh sb="112" eb="114">
      <t>ジコ</t>
    </rPh>
    <rPh sb="122" eb="124">
      <t>ジシャ</t>
    </rPh>
    <rPh sb="125" eb="126">
      <t>ツカ</t>
    </rPh>
    <rPh sb="133" eb="135">
      <t>ツイカ</t>
    </rPh>
    <rPh sb="136" eb="138">
      <t>サクジョ</t>
    </rPh>
    <rPh sb="146" eb="147">
      <t>ツカ</t>
    </rPh>
    <rPh sb="167" eb="171">
      <t>ネンメイコウ</t>
    </rPh>
    <rPh sb="171" eb="173">
      <t>シンサ</t>
    </rPh>
    <rPh sb="175" eb="177">
      <t>テイシュツ</t>
    </rPh>
    <rPh sb="177" eb="179">
      <t>シリョウ</t>
    </rPh>
    <rPh sb="185" eb="186">
      <t>カマ</t>
    </rPh>
    <phoneticPr fontId="15"/>
  </si>
  <si>
    <r>
      <t>様式：</t>
    </r>
    <r>
      <rPr>
        <sz val="11"/>
        <rFont val="ＭＳ Ｐゴシック"/>
        <family val="3"/>
        <charset val="128"/>
      </rPr>
      <t>6-01</t>
    </r>
    <rPh sb="0" eb="2">
      <t>ヨウシキ</t>
    </rPh>
    <phoneticPr fontId="15"/>
  </si>
  <si>
    <t>生産効率化，業務効</t>
  </si>
  <si>
    <t>NO.</t>
    <phoneticPr fontId="15"/>
  </si>
  <si>
    <t xml:space="preserve">二酸化炭素排出量の削減 </t>
    <phoneticPr fontId="15"/>
  </si>
  <si>
    <t xml:space="preserve">活動によるメリット </t>
    <phoneticPr fontId="15"/>
  </si>
  <si>
    <t xml:space="preserve">手段 </t>
    <phoneticPr fontId="15"/>
  </si>
  <si>
    <t xml:space="preserve">活動例 </t>
    <phoneticPr fontId="15"/>
  </si>
  <si>
    <t>・エネルギー使用効率の改善 
・生産性向上 
・コストの削減</t>
    <phoneticPr fontId="15"/>
  </si>
  <si>
    <t>廃棄物排出量の削減</t>
    <phoneticPr fontId="15"/>
  </si>
  <si>
    <t xml:space="preserve">歩留向上，不良品削減，３R 活動 等 </t>
    <phoneticPr fontId="15"/>
  </si>
  <si>
    <t xml:space="preserve">・資源使用効率の改善 
・生産性向上 
・コストの削減 </t>
    <phoneticPr fontId="15"/>
  </si>
  <si>
    <t>水使用量の削減</t>
    <phoneticPr fontId="15"/>
  </si>
  <si>
    <t xml:space="preserve">・水使用効率の改善 
・生産性向上 
・コストの削減 </t>
    <phoneticPr fontId="15"/>
  </si>
  <si>
    <t>化学物質使用量の削減</t>
    <phoneticPr fontId="15"/>
  </si>
  <si>
    <t xml:space="preserve">・薬品使用量の削減 
・生産性向上 
・コストの削減 </t>
    <phoneticPr fontId="15"/>
  </si>
  <si>
    <t>・この様式は1枚でＰＤＣＡを回すことが可能になっています。
・年度終了後に、この様式で次年度以降の目標を見直します。
・目標達成手段は「４．取組の自己チェックリスト」を参考にしてください。
・できるだけ目標の役割を分担してください。
・下段の年間スケジュールを活用して、適切にＰＤＣＡを回してください。</t>
    <rPh sb="3" eb="5">
      <t>ヨウシキ</t>
    </rPh>
    <rPh sb="7" eb="8">
      <t>マイ</t>
    </rPh>
    <rPh sb="14" eb="15">
      <t>マワ</t>
    </rPh>
    <rPh sb="19" eb="21">
      <t>カノウ</t>
    </rPh>
    <rPh sb="31" eb="33">
      <t>ネンド</t>
    </rPh>
    <rPh sb="33" eb="36">
      <t>シュウリョウゴ</t>
    </rPh>
    <rPh sb="40" eb="42">
      <t>ヨウシキ</t>
    </rPh>
    <rPh sb="43" eb="46">
      <t>ジネンド</t>
    </rPh>
    <rPh sb="46" eb="48">
      <t>イコウ</t>
    </rPh>
    <rPh sb="49" eb="51">
      <t>モクヒョウ</t>
    </rPh>
    <rPh sb="52" eb="54">
      <t>ミナオ</t>
    </rPh>
    <rPh sb="60" eb="62">
      <t>モクヒョウ</t>
    </rPh>
    <rPh sb="62" eb="64">
      <t>タッセイ</t>
    </rPh>
    <rPh sb="64" eb="66">
      <t>シュダン</t>
    </rPh>
    <rPh sb="70" eb="72">
      <t>トリクミ</t>
    </rPh>
    <rPh sb="73" eb="75">
      <t>ジコ</t>
    </rPh>
    <rPh sb="84" eb="86">
      <t>サンコウ</t>
    </rPh>
    <rPh sb="101" eb="103">
      <t>モクヒョウ</t>
    </rPh>
    <rPh sb="104" eb="106">
      <t>ヤクワリ</t>
    </rPh>
    <rPh sb="107" eb="109">
      <t>ブンタン</t>
    </rPh>
    <rPh sb="118" eb="119">
      <t>シタ</t>
    </rPh>
    <rPh sb="119" eb="120">
      <t>ダン</t>
    </rPh>
    <rPh sb="121" eb="123">
      <t>ネンカン</t>
    </rPh>
    <rPh sb="130" eb="132">
      <t>カツヨウ</t>
    </rPh>
    <rPh sb="135" eb="137">
      <t>テキセツ</t>
    </rPh>
    <rPh sb="143" eb="144">
      <t>マワ</t>
    </rPh>
    <phoneticPr fontId="15"/>
  </si>
  <si>
    <t>　　　　　　　　　　　　</t>
    <phoneticPr fontId="15"/>
  </si>
  <si>
    <t>要求事項 ３．環境経営方針の策定</t>
    <phoneticPr fontId="15"/>
  </si>
  <si>
    <t>グリーン購入</t>
    <rPh sb="4" eb="6">
      <t>コウニュウ</t>
    </rPh>
    <phoneticPr fontId="15"/>
  </si>
  <si>
    <t>・実施体制図は環境経営レポートに記載が求められています。
・全員活動釣るために、会議等により部門間で情報を共有することが大切です。
・会議体は、経営会議、幹部会議、営業会議、職場会議、朝礼等実態に合わせてください。</t>
    <rPh sb="1" eb="3">
      <t>ジッシ</t>
    </rPh>
    <rPh sb="3" eb="5">
      <t>タイセイ</t>
    </rPh>
    <rPh sb="5" eb="6">
      <t>ズ</t>
    </rPh>
    <rPh sb="7" eb="9">
      <t>カンキョウ</t>
    </rPh>
    <rPh sb="9" eb="11">
      <t>ケイエイ</t>
    </rPh>
    <rPh sb="16" eb="18">
      <t>キサイ</t>
    </rPh>
    <rPh sb="19" eb="20">
      <t>モト</t>
    </rPh>
    <rPh sb="30" eb="32">
      <t>ゼンイン</t>
    </rPh>
    <rPh sb="32" eb="34">
      <t>カツドウ</t>
    </rPh>
    <rPh sb="34" eb="35">
      <t>ツ</t>
    </rPh>
    <rPh sb="46" eb="48">
      <t>ブモン</t>
    </rPh>
    <rPh sb="48" eb="49">
      <t>カン</t>
    </rPh>
    <rPh sb="50" eb="52">
      <t>ジョウホウ</t>
    </rPh>
    <rPh sb="53" eb="55">
      <t>キョウユウ</t>
    </rPh>
    <rPh sb="60" eb="62">
      <t>タイセツ</t>
    </rPh>
    <rPh sb="67" eb="70">
      <t>カイギタイ</t>
    </rPh>
    <rPh sb="72" eb="74">
      <t>ケイエイ</t>
    </rPh>
    <rPh sb="74" eb="76">
      <t>カイギ</t>
    </rPh>
    <rPh sb="77" eb="79">
      <t>カンブ</t>
    </rPh>
    <rPh sb="79" eb="81">
      <t>カイギ</t>
    </rPh>
    <rPh sb="82" eb="84">
      <t>エイギョウ</t>
    </rPh>
    <rPh sb="84" eb="86">
      <t>カイギ</t>
    </rPh>
    <rPh sb="87" eb="89">
      <t>ショクバ</t>
    </rPh>
    <rPh sb="89" eb="91">
      <t>カイギ</t>
    </rPh>
    <rPh sb="92" eb="94">
      <t>チョウレイ</t>
    </rPh>
    <rPh sb="94" eb="95">
      <t>トウ</t>
    </rPh>
    <rPh sb="95" eb="97">
      <t>ジッタイ</t>
    </rPh>
    <rPh sb="98" eb="99">
      <t>ア</t>
    </rPh>
    <phoneticPr fontId="15"/>
  </si>
  <si>
    <t>要求事項 ８ 教育・訓練の実施</t>
    <phoneticPr fontId="15"/>
  </si>
  <si>
    <t>＜内部コミュニケーション＞
・深めるために掲示板を設置する。
・提案活動を推進する。
＜外部コミュニケーション＞
・自治体とのやり取りも記録に残す。</t>
    <rPh sb="1" eb="3">
      <t>ナイブ</t>
    </rPh>
    <rPh sb="15" eb="16">
      <t>フカ</t>
    </rPh>
    <rPh sb="21" eb="24">
      <t>ケイジバン</t>
    </rPh>
    <rPh sb="25" eb="27">
      <t>セッチ</t>
    </rPh>
    <rPh sb="32" eb="34">
      <t>テイアン</t>
    </rPh>
    <rPh sb="34" eb="36">
      <t>カツドウ</t>
    </rPh>
    <rPh sb="37" eb="39">
      <t>スイシン</t>
    </rPh>
    <rPh sb="44" eb="46">
      <t>ガイブ</t>
    </rPh>
    <rPh sb="58" eb="61">
      <t>ジチタイ</t>
    </rPh>
    <rPh sb="65" eb="66">
      <t>ト</t>
    </rPh>
    <rPh sb="68" eb="70">
      <t>キロク</t>
    </rPh>
    <rPh sb="71" eb="72">
      <t>ノコ</t>
    </rPh>
    <phoneticPr fontId="15"/>
  </si>
  <si>
    <t>様式：10-01</t>
    <rPh sb="0" eb="2">
      <t>ヨウシキ</t>
    </rPh>
    <phoneticPr fontId="15"/>
  </si>
  <si>
    <t>　（10．実施及び運用）</t>
    <phoneticPr fontId="15"/>
  </si>
  <si>
    <t>・経営上の危機管理に関する要求事項です。自組織にとって重要と考えられる環境上のリスクを想定してください。
・このサンプルは火災と油流出ですが、爆発、地震、津波、水害など様々なリスクが考えられます。
・経営上のリスクを考えると、ＢＣＰを策定することが望まれます。</t>
    <rPh sb="1" eb="3">
      <t>ケイエイ</t>
    </rPh>
    <rPh sb="3" eb="4">
      <t>ジョウ</t>
    </rPh>
    <rPh sb="5" eb="7">
      <t>キキ</t>
    </rPh>
    <rPh sb="7" eb="9">
      <t>カンリ</t>
    </rPh>
    <rPh sb="10" eb="11">
      <t>カン</t>
    </rPh>
    <rPh sb="13" eb="15">
      <t>ヨウキュウ</t>
    </rPh>
    <rPh sb="15" eb="17">
      <t>ジコウ</t>
    </rPh>
    <rPh sb="20" eb="21">
      <t>ジ</t>
    </rPh>
    <rPh sb="21" eb="23">
      <t>ソシキ</t>
    </rPh>
    <rPh sb="27" eb="29">
      <t>ジュウヨウ</t>
    </rPh>
    <rPh sb="30" eb="31">
      <t>カンガ</t>
    </rPh>
    <rPh sb="35" eb="37">
      <t>カンキョウ</t>
    </rPh>
    <rPh sb="37" eb="38">
      <t>ジョウ</t>
    </rPh>
    <rPh sb="43" eb="45">
      <t>ソウテイ</t>
    </rPh>
    <rPh sb="61" eb="63">
      <t>カサイ</t>
    </rPh>
    <rPh sb="64" eb="65">
      <t>アブラ</t>
    </rPh>
    <rPh sb="65" eb="67">
      <t>リュウシュツ</t>
    </rPh>
    <rPh sb="71" eb="73">
      <t>バクハツ</t>
    </rPh>
    <rPh sb="74" eb="76">
      <t>ジシン</t>
    </rPh>
    <rPh sb="77" eb="79">
      <t>ツナミ</t>
    </rPh>
    <rPh sb="80" eb="82">
      <t>スイガイ</t>
    </rPh>
    <rPh sb="84" eb="86">
      <t>サマザマ</t>
    </rPh>
    <rPh sb="91" eb="92">
      <t>カンガ</t>
    </rPh>
    <rPh sb="100" eb="102">
      <t>ケイエイ</t>
    </rPh>
    <rPh sb="102" eb="103">
      <t>ジョウ</t>
    </rPh>
    <rPh sb="108" eb="109">
      <t>カンガ</t>
    </rPh>
    <rPh sb="117" eb="119">
      <t>サクテイ</t>
    </rPh>
    <rPh sb="124" eb="125">
      <t>ノゾ</t>
    </rPh>
    <phoneticPr fontId="15"/>
  </si>
  <si>
    <t>環境関連文書一覧表</t>
    <phoneticPr fontId="15"/>
  </si>
  <si>
    <t>環境上の緊急事態への準備及び対応</t>
    <phoneticPr fontId="15"/>
  </si>
  <si>
    <t>緊急事態試行・訓練記録（環境経営レポートに記録）</t>
    <phoneticPr fontId="15"/>
  </si>
  <si>
    <t>11-02</t>
  </si>
  <si>
    <t>環境への負荷の自己チェックシート</t>
    <phoneticPr fontId="15"/>
  </si>
  <si>
    <t>環境への取組の自己チェックリスト</t>
    <phoneticPr fontId="15"/>
  </si>
  <si>
    <t>備　　考</t>
    <rPh sb="0" eb="1">
      <t>ビ</t>
    </rPh>
    <rPh sb="3" eb="4">
      <t>コウ</t>
    </rPh>
    <phoneticPr fontId="15"/>
  </si>
  <si>
    <t>1</t>
    <phoneticPr fontId="15"/>
  </si>
  <si>
    <t>2</t>
    <phoneticPr fontId="15"/>
  </si>
  <si>
    <t>環境関連法規等の取りまとめ表／遵守評価記録</t>
    <phoneticPr fontId="15"/>
  </si>
  <si>
    <t>問題点是正／予防処置票</t>
    <phoneticPr fontId="15"/>
  </si>
  <si>
    <t>内部監査チェックリスト</t>
    <phoneticPr fontId="15"/>
  </si>
  <si>
    <t>環境コミュニケーション記録</t>
    <phoneticPr fontId="15"/>
  </si>
  <si>
    <t>10-01</t>
    <phoneticPr fontId="15"/>
  </si>
  <si>
    <t>10-02</t>
  </si>
  <si>
    <t>10-03</t>
  </si>
  <si>
    <t>10-04</t>
  </si>
  <si>
    <t>10-05</t>
  </si>
  <si>
    <t>10-06</t>
  </si>
  <si>
    <t>10-07</t>
  </si>
  <si>
    <t>火災対応手順書</t>
    <rPh sb="0" eb="2">
      <t>カサイ</t>
    </rPh>
    <rPh sb="2" eb="4">
      <t>タイオウ</t>
    </rPh>
    <rPh sb="4" eb="6">
      <t>テジュン</t>
    </rPh>
    <rPh sb="6" eb="7">
      <t>ショ</t>
    </rPh>
    <phoneticPr fontId="15"/>
  </si>
  <si>
    <t>油流出対応手順書</t>
    <rPh sb="0" eb="1">
      <t>アブラ</t>
    </rPh>
    <rPh sb="1" eb="3">
      <t>リュウシュツ</t>
    </rPh>
    <rPh sb="3" eb="5">
      <t>タイオウ</t>
    </rPh>
    <rPh sb="5" eb="7">
      <t>テジュン</t>
    </rPh>
    <rPh sb="7" eb="8">
      <t>ショ</t>
    </rPh>
    <phoneticPr fontId="15"/>
  </si>
  <si>
    <t>環境経営目標及び環境経営計画の策定</t>
    <rPh sb="0" eb="2">
      <t>カンキョウ</t>
    </rPh>
    <rPh sb="2" eb="4">
      <t>ケイエイ</t>
    </rPh>
    <rPh sb="4" eb="6">
      <t>モクヒョウ</t>
    </rPh>
    <rPh sb="6" eb="7">
      <t>オヨ</t>
    </rPh>
    <rPh sb="8" eb="10">
      <t>カンキョウ</t>
    </rPh>
    <rPh sb="10" eb="12">
      <t>ケイエイ</t>
    </rPh>
    <rPh sb="12" eb="14">
      <t>ケイカク</t>
    </rPh>
    <rPh sb="15" eb="17">
      <t>サクテイ</t>
    </rPh>
    <phoneticPr fontId="15"/>
  </si>
  <si>
    <t>環境関連法規等の取りまとめ</t>
    <rPh sb="0" eb="2">
      <t>カンキョウ</t>
    </rPh>
    <rPh sb="2" eb="4">
      <t>カンレン</t>
    </rPh>
    <rPh sb="4" eb="6">
      <t>ホウキ</t>
    </rPh>
    <rPh sb="6" eb="7">
      <t>トウ</t>
    </rPh>
    <rPh sb="8" eb="9">
      <t>ト</t>
    </rPh>
    <phoneticPr fontId="15"/>
  </si>
  <si>
    <t>環境への負荷と環境への取組状況の把握及び評価</t>
    <phoneticPr fontId="15"/>
  </si>
  <si>
    <t>環境経営方針の策定</t>
    <rPh sb="0" eb="2">
      <t>カンキョウ</t>
    </rPh>
    <rPh sb="2" eb="4">
      <t>ケイエイ</t>
    </rPh>
    <rPh sb="4" eb="6">
      <t>ホウシン</t>
    </rPh>
    <rPh sb="7" eb="9">
      <t>サクテイ</t>
    </rPh>
    <phoneticPr fontId="15"/>
  </si>
  <si>
    <t>代表者による経営における課題とチャンスの明確化</t>
    <phoneticPr fontId="15"/>
  </si>
  <si>
    <t>取組の対象組織・活動の明確化</t>
    <phoneticPr fontId="15"/>
  </si>
  <si>
    <t>環境経営レポートの作成</t>
    <rPh sb="0" eb="2">
      <t>カンキョウ</t>
    </rPh>
    <rPh sb="2" eb="4">
      <t>ケイエイ</t>
    </rPh>
    <rPh sb="9" eb="11">
      <t>サクセイ</t>
    </rPh>
    <phoneticPr fontId="15"/>
  </si>
  <si>
    <t>取組状況の確認・評価，並びに問題の是正及び予防</t>
    <rPh sb="0" eb="2">
      <t>トリクミ</t>
    </rPh>
    <rPh sb="2" eb="4">
      <t>ジョウキョウ</t>
    </rPh>
    <rPh sb="5" eb="7">
      <t>カクニン</t>
    </rPh>
    <rPh sb="8" eb="10">
      <t>ヒョウカ</t>
    </rPh>
    <rPh sb="11" eb="12">
      <t>ナラ</t>
    </rPh>
    <rPh sb="14" eb="16">
      <t>モンダイ</t>
    </rPh>
    <rPh sb="17" eb="19">
      <t>ゼセイ</t>
    </rPh>
    <rPh sb="19" eb="20">
      <t>オヨ</t>
    </rPh>
    <rPh sb="21" eb="23">
      <t>ヨボウ</t>
    </rPh>
    <phoneticPr fontId="15"/>
  </si>
  <si>
    <t>環境経営計画書</t>
    <rPh sb="0" eb="2">
      <t>カンキョウ</t>
    </rPh>
    <rPh sb="2" eb="4">
      <t>ケイエイ</t>
    </rPh>
    <rPh sb="4" eb="7">
      <t>ケイカクショ</t>
    </rPh>
    <phoneticPr fontId="15"/>
  </si>
  <si>
    <t>文書類</t>
    <rPh sb="0" eb="1">
      <t>ブン</t>
    </rPh>
    <rPh sb="1" eb="2">
      <t>ショ</t>
    </rPh>
    <rPh sb="2" eb="3">
      <t>ルイ</t>
    </rPh>
    <phoneticPr fontId="15"/>
  </si>
  <si>
    <t>事業年度ごとに作成</t>
    <rPh sb="0" eb="2">
      <t>ジギョウ</t>
    </rPh>
    <rPh sb="2" eb="4">
      <t>ネンド</t>
    </rPh>
    <rPh sb="7" eb="9">
      <t>サクセイ</t>
    </rPh>
    <phoneticPr fontId="15"/>
  </si>
  <si>
    <t>初年度は必須、以降環境経営計画策定時に活用</t>
    <rPh sb="0" eb="3">
      <t>ショネンド</t>
    </rPh>
    <rPh sb="4" eb="6">
      <t>ヒッス</t>
    </rPh>
    <rPh sb="7" eb="9">
      <t>イコウ</t>
    </rPh>
    <rPh sb="9" eb="11">
      <t>カンキョウ</t>
    </rPh>
    <rPh sb="11" eb="13">
      <t>ケイエイ</t>
    </rPh>
    <rPh sb="13" eb="15">
      <t>ケイカク</t>
    </rPh>
    <rPh sb="15" eb="17">
      <t>サクテイ</t>
    </rPh>
    <rPh sb="17" eb="18">
      <t>ジ</t>
    </rPh>
    <rPh sb="19" eb="21">
      <t>カツヨウ</t>
    </rPh>
    <phoneticPr fontId="15"/>
  </si>
  <si>
    <t>文書化は要求されていない</t>
    <rPh sb="0" eb="3">
      <t>ブンショカ</t>
    </rPh>
    <rPh sb="4" eb="6">
      <t>ヨウキュウ</t>
    </rPh>
    <phoneticPr fontId="15"/>
  </si>
  <si>
    <t>環境経営レポートに記載</t>
    <rPh sb="0" eb="2">
      <t>カンキョウ</t>
    </rPh>
    <rPh sb="2" eb="4">
      <t>ケイエイ</t>
    </rPh>
    <rPh sb="9" eb="11">
      <t>キサイ</t>
    </rPh>
    <phoneticPr fontId="15"/>
  </si>
  <si>
    <t>実施体制図及び役割・責任・権限表（環境活動レポートに記載）</t>
    <rPh sb="0" eb="2">
      <t>ジッシ</t>
    </rPh>
    <rPh sb="2" eb="4">
      <t>タイセイ</t>
    </rPh>
    <rPh sb="4" eb="5">
      <t>ズ</t>
    </rPh>
    <rPh sb="5" eb="6">
      <t>オヨ</t>
    </rPh>
    <rPh sb="7" eb="9">
      <t>ヤクワリ</t>
    </rPh>
    <rPh sb="10" eb="12">
      <t>セキニン</t>
    </rPh>
    <rPh sb="13" eb="15">
      <t>ケンゲン</t>
    </rPh>
    <rPh sb="15" eb="16">
      <t>ヒョウ</t>
    </rPh>
    <rPh sb="17" eb="19">
      <t>カンキョウ</t>
    </rPh>
    <rPh sb="19" eb="21">
      <t>カツドウ</t>
    </rPh>
    <rPh sb="26" eb="28">
      <t>キサイ</t>
    </rPh>
    <phoneticPr fontId="15"/>
  </si>
  <si>
    <t>文書類管理手順</t>
    <rPh sb="0" eb="2">
      <t>ブンショ</t>
    </rPh>
    <rPh sb="2" eb="3">
      <t>ルイ</t>
    </rPh>
    <rPh sb="3" eb="5">
      <t>カンリ</t>
    </rPh>
    <rPh sb="5" eb="7">
      <t>テジュン</t>
    </rPh>
    <phoneticPr fontId="15"/>
  </si>
  <si>
    <t>②文書類の保管場所：環境事務局</t>
    <rPh sb="1" eb="3">
      <t>ブンショ</t>
    </rPh>
    <rPh sb="3" eb="4">
      <t>ルイ</t>
    </rPh>
    <rPh sb="5" eb="7">
      <t>ホカン</t>
    </rPh>
    <rPh sb="7" eb="9">
      <t>バショ</t>
    </rPh>
    <rPh sb="10" eb="12">
      <t>カンキョウ</t>
    </rPh>
    <rPh sb="12" eb="15">
      <t>ジムキョク</t>
    </rPh>
    <phoneticPr fontId="15"/>
  </si>
  <si>
    <t>④文書類の保管：電子データは定期的にバックアップする</t>
    <rPh sb="1" eb="3">
      <t>ブンショ</t>
    </rPh>
    <rPh sb="3" eb="4">
      <t>ルイ</t>
    </rPh>
    <rPh sb="5" eb="7">
      <t>ホカン</t>
    </rPh>
    <rPh sb="8" eb="10">
      <t>デンシ</t>
    </rPh>
    <rPh sb="14" eb="17">
      <t>テイキテキ</t>
    </rPh>
    <phoneticPr fontId="15"/>
  </si>
  <si>
    <t>⑥廃止した文書は誤使用しないように識別して保管する</t>
    <rPh sb="1" eb="3">
      <t>ハイシ</t>
    </rPh>
    <rPh sb="5" eb="7">
      <t>ブンショ</t>
    </rPh>
    <rPh sb="8" eb="11">
      <t>ゴシヨウ</t>
    </rPh>
    <rPh sb="17" eb="19">
      <t>シキベツ</t>
    </rPh>
    <rPh sb="21" eb="23">
      <t>ホカン</t>
    </rPh>
    <phoneticPr fontId="15"/>
  </si>
  <si>
    <t>文書類の作成・管理</t>
    <rPh sb="0" eb="3">
      <t>ブンショルイ</t>
    </rPh>
    <rPh sb="4" eb="6">
      <t>サクセイ</t>
    </rPh>
    <rPh sb="7" eb="9">
      <t>カンリ</t>
    </rPh>
    <phoneticPr fontId="15"/>
  </si>
  <si>
    <t>・環境経営目標、環境経営計画に関する是正・予防処置は「環境経営計画書」の是正欄を用いて実施してください。
・苦情等の問題への対応は「環境コミュのケーション記録」を用いて実施してください。
・緊急事態への対応、是正・予防処置は緊急事態記録を用いて実施してください。
・審査での指摘も問題点是正・処置票を用いて対応してください。</t>
    <rPh sb="1" eb="3">
      <t>カンキョウ</t>
    </rPh>
    <rPh sb="3" eb="5">
      <t>ケイエイ</t>
    </rPh>
    <rPh sb="5" eb="7">
      <t>モクヒョウ</t>
    </rPh>
    <rPh sb="8" eb="10">
      <t>カンキョウ</t>
    </rPh>
    <rPh sb="10" eb="12">
      <t>ケイエイ</t>
    </rPh>
    <rPh sb="12" eb="14">
      <t>ケイカク</t>
    </rPh>
    <rPh sb="15" eb="16">
      <t>カン</t>
    </rPh>
    <rPh sb="18" eb="20">
      <t>ゼセイ</t>
    </rPh>
    <rPh sb="21" eb="23">
      <t>ヨボウ</t>
    </rPh>
    <rPh sb="23" eb="25">
      <t>ショチ</t>
    </rPh>
    <rPh sb="27" eb="29">
      <t>カンキョウ</t>
    </rPh>
    <rPh sb="29" eb="31">
      <t>ケイエイ</t>
    </rPh>
    <rPh sb="31" eb="33">
      <t>ケイカク</t>
    </rPh>
    <rPh sb="33" eb="34">
      <t>ショ</t>
    </rPh>
    <rPh sb="36" eb="38">
      <t>ゼセイ</t>
    </rPh>
    <rPh sb="38" eb="39">
      <t>ラン</t>
    </rPh>
    <rPh sb="40" eb="41">
      <t>モチ</t>
    </rPh>
    <rPh sb="43" eb="45">
      <t>ジッシ</t>
    </rPh>
    <rPh sb="54" eb="56">
      <t>クジョウ</t>
    </rPh>
    <rPh sb="56" eb="57">
      <t>トウ</t>
    </rPh>
    <rPh sb="58" eb="60">
      <t>モンダイ</t>
    </rPh>
    <rPh sb="62" eb="64">
      <t>タイオウ</t>
    </rPh>
    <rPh sb="66" eb="68">
      <t>カンキョウ</t>
    </rPh>
    <rPh sb="77" eb="79">
      <t>キロク</t>
    </rPh>
    <rPh sb="81" eb="82">
      <t>モチ</t>
    </rPh>
    <rPh sb="84" eb="86">
      <t>ジッシ</t>
    </rPh>
    <rPh sb="95" eb="97">
      <t>キンキュウ</t>
    </rPh>
    <rPh sb="97" eb="99">
      <t>ジタイ</t>
    </rPh>
    <rPh sb="101" eb="103">
      <t>タイオウ</t>
    </rPh>
    <rPh sb="104" eb="106">
      <t>ゼセイ</t>
    </rPh>
    <rPh sb="107" eb="109">
      <t>ヨボウ</t>
    </rPh>
    <rPh sb="109" eb="111">
      <t>ショチ</t>
    </rPh>
    <rPh sb="112" eb="114">
      <t>キンキュウ</t>
    </rPh>
    <rPh sb="114" eb="116">
      <t>ジタイ</t>
    </rPh>
    <rPh sb="116" eb="118">
      <t>キロク</t>
    </rPh>
    <rPh sb="119" eb="120">
      <t>モチ</t>
    </rPh>
    <rPh sb="122" eb="124">
      <t>ジッシ</t>
    </rPh>
    <rPh sb="133" eb="135">
      <t>シンサ</t>
    </rPh>
    <rPh sb="137" eb="139">
      <t>シテキ</t>
    </rPh>
    <rPh sb="140" eb="143">
      <t>モンダイテン</t>
    </rPh>
    <rPh sb="143" eb="145">
      <t>ゼセイ</t>
    </rPh>
    <rPh sb="146" eb="148">
      <t>ショチ</t>
    </rPh>
    <rPh sb="148" eb="149">
      <t>ヒョウ</t>
    </rPh>
    <rPh sb="150" eb="151">
      <t>モチ</t>
    </rPh>
    <rPh sb="153" eb="155">
      <t>タイオウ</t>
    </rPh>
    <phoneticPr fontId="15"/>
  </si>
  <si>
    <r>
      <t>様式：1</t>
    </r>
    <r>
      <rPr>
        <sz val="11"/>
        <rFont val="ＭＳ Ｐゴシック"/>
        <family val="3"/>
        <charset val="128"/>
      </rPr>
      <t>3-01</t>
    </r>
    <phoneticPr fontId="15"/>
  </si>
  <si>
    <t xml:space="preserve"> （１３．取組状況の確認・評価，並びに問題の是正及び予防）</t>
    <phoneticPr fontId="15"/>
  </si>
  <si>
    <t>要求事項 12 文書類の作成・管理</t>
    <phoneticPr fontId="15"/>
  </si>
  <si>
    <r>
      <t>様式：1</t>
    </r>
    <r>
      <rPr>
        <sz val="11"/>
        <rFont val="ＭＳ Ｐゴシック"/>
        <family val="3"/>
        <charset val="128"/>
      </rPr>
      <t>2</t>
    </r>
    <r>
      <rPr>
        <sz val="11"/>
        <rFont val="ＭＳ Ｐゴシック"/>
        <family val="3"/>
        <charset val="128"/>
      </rPr>
      <t>-01　（１２．</t>
    </r>
    <r>
      <rPr>
        <sz val="11"/>
        <rFont val="ＭＳ Ｐゴシック"/>
        <family val="3"/>
        <charset val="128"/>
      </rPr>
      <t>文書類の作成・管理）</t>
    </r>
    <rPh sb="0" eb="2">
      <t>ヨウシキ</t>
    </rPh>
    <phoneticPr fontId="15"/>
  </si>
  <si>
    <t>様式：11-01</t>
    <phoneticPr fontId="15"/>
  </si>
  <si>
    <t>（１１．環境上の緊急事態への準備及び対応）</t>
    <phoneticPr fontId="15"/>
  </si>
  <si>
    <t>様式：9-01　（９．環境コミュニケーションの実施）</t>
    <rPh sb="0" eb="2">
      <t>ヨウシキ</t>
    </rPh>
    <rPh sb="11" eb="13">
      <t>カンキョウ</t>
    </rPh>
    <rPh sb="23" eb="25">
      <t>ジッシ</t>
    </rPh>
    <phoneticPr fontId="15"/>
  </si>
  <si>
    <t>様式：8-02 　（８．教育訓練の実施）</t>
    <rPh sb="12" eb="14">
      <t>キョウイク</t>
    </rPh>
    <rPh sb="14" eb="16">
      <t>クンレン</t>
    </rPh>
    <rPh sb="17" eb="19">
      <t>ジッシ</t>
    </rPh>
    <phoneticPr fontId="15"/>
  </si>
  <si>
    <t>様式：8-01</t>
    <phoneticPr fontId="15"/>
  </si>
  <si>
    <t>（６．環境経営目標及び環境経営計画の策定）</t>
    <rPh sb="3" eb="5">
      <t>カンキョウ</t>
    </rPh>
    <rPh sb="5" eb="7">
      <t>ケイエイ</t>
    </rPh>
    <rPh sb="7" eb="9">
      <t>モクヒョウ</t>
    </rPh>
    <rPh sb="9" eb="10">
      <t>オヨ</t>
    </rPh>
    <rPh sb="11" eb="13">
      <t>カンキョウ</t>
    </rPh>
    <rPh sb="13" eb="15">
      <t>ケイエイ</t>
    </rPh>
    <rPh sb="15" eb="17">
      <t>ケイカク</t>
    </rPh>
    <rPh sb="18" eb="20">
      <t>サクテイ</t>
    </rPh>
    <phoneticPr fontId="15"/>
  </si>
  <si>
    <t>様式：5-01</t>
    <rPh sb="0" eb="2">
      <t>ヨウシキ</t>
    </rPh>
    <phoneticPr fontId="15"/>
  </si>
  <si>
    <t>毎年事業年度終了後にとりまとめ</t>
    <rPh sb="0" eb="2">
      <t>マイネン</t>
    </rPh>
    <rPh sb="2" eb="4">
      <t>ジギョウ</t>
    </rPh>
    <rPh sb="4" eb="6">
      <t>ネンド</t>
    </rPh>
    <rPh sb="6" eb="9">
      <t>シュウリョウゴ</t>
    </rPh>
    <phoneticPr fontId="15"/>
  </si>
  <si>
    <t>床面積</t>
    <phoneticPr fontId="67"/>
  </si>
  <si>
    <t>〇</t>
    <phoneticPr fontId="15"/>
  </si>
  <si>
    <t>産業廃棄物の排出</t>
    <rPh sb="0" eb="2">
      <t>サンギョウ</t>
    </rPh>
    <rPh sb="2" eb="5">
      <t>ハイキブツ</t>
    </rPh>
    <rPh sb="6" eb="8">
      <t>ハイシュツ</t>
    </rPh>
    <phoneticPr fontId="15"/>
  </si>
  <si>
    <t>（基準年）</t>
    <rPh sb="1" eb="3">
      <t>キジュン</t>
    </rPh>
    <rPh sb="3" eb="4">
      <t>ネン</t>
    </rPh>
    <phoneticPr fontId="15"/>
  </si>
  <si>
    <t>（設置年）</t>
    <rPh sb="1" eb="3">
      <t>セッチ</t>
    </rPh>
    <rPh sb="3" eb="4">
      <t>ネン</t>
    </rPh>
    <phoneticPr fontId="15"/>
  </si>
  <si>
    <t>責任者
（担当者）</t>
    <rPh sb="5" eb="8">
      <t>タントウシャ</t>
    </rPh>
    <phoneticPr fontId="15"/>
  </si>
  <si>
    <t>内、食品廃棄物</t>
    <rPh sb="0" eb="1">
      <t>ウチ</t>
    </rPh>
    <rPh sb="2" eb="4">
      <t>ショクヒン</t>
    </rPh>
    <rPh sb="4" eb="7">
      <t>ハイキブツ</t>
    </rPh>
    <phoneticPr fontId="15"/>
  </si>
  <si>
    <t>発生量</t>
    <phoneticPr fontId="15"/>
  </si>
  <si>
    <t>発生抑制量</t>
    <phoneticPr fontId="15"/>
  </si>
  <si>
    <t>再利用量</t>
    <phoneticPr fontId="15"/>
  </si>
  <si>
    <t>熱回収量</t>
    <phoneticPr fontId="15"/>
  </si>
  <si>
    <t>減量量</t>
    <phoneticPr fontId="15"/>
  </si>
  <si>
    <t>再生利用以外の量</t>
    <rPh sb="0" eb="2">
      <t>サイセイ</t>
    </rPh>
    <rPh sb="2" eb="4">
      <t>リヨウ</t>
    </rPh>
    <rPh sb="4" eb="6">
      <t>イガイ</t>
    </rPh>
    <rPh sb="7" eb="8">
      <t>リョウ</t>
    </rPh>
    <phoneticPr fontId="15"/>
  </si>
  <si>
    <t>廃棄物処理量</t>
    <rPh sb="0" eb="3">
      <t>ハイキブツ</t>
    </rPh>
    <rPh sb="3" eb="5">
      <t>ショリ</t>
    </rPh>
    <rPh sb="5" eb="6">
      <t>リョウ</t>
    </rPh>
    <phoneticPr fontId="15"/>
  </si>
  <si>
    <t>再生利用等実施率</t>
    <phoneticPr fontId="15"/>
  </si>
  <si>
    <t>○</t>
    <phoneticPr fontId="15"/>
  </si>
  <si>
    <t>食品廃棄物の再資源化</t>
    <rPh sb="0" eb="2">
      <t>ショクヒン</t>
    </rPh>
    <rPh sb="2" eb="5">
      <t>ハイキブツ</t>
    </rPh>
    <rPh sb="6" eb="10">
      <t>サイシゲンカ</t>
    </rPh>
    <phoneticPr fontId="15"/>
  </si>
  <si>
    <t>項　目</t>
    <rPh sb="0" eb="1">
      <t>コウ</t>
    </rPh>
    <rPh sb="2" eb="3">
      <t>メ</t>
    </rPh>
    <phoneticPr fontId="15"/>
  </si>
  <si>
    <t>①発生量</t>
  </si>
  <si>
    <t>①実際に発生した食品廃棄物等の量（発生量＝③＋④＋⑤＋⑥＋⑦）</t>
  </si>
  <si>
    <t>②発生抑制量</t>
  </si>
  <si>
    <t>②発生抑制の効果として減少した食品廃棄物等の量</t>
  </si>
  <si>
    <t>③再生利用の実施量</t>
    <phoneticPr fontId="15"/>
  </si>
  <si>
    <t>③再生利用過程に投入された食品循環資源の量</t>
  </si>
  <si>
    <t>④熱回収の実施量</t>
  </si>
  <si>
    <t>④熱回収に投入された食品循環資源等の量</t>
  </si>
  <si>
    <t>⑤減量の実施量</t>
  </si>
  <si>
    <t>⑤減量の効果として減少した食品廃棄物等の量</t>
  </si>
  <si>
    <t>⑥再生利用等以外の実施量</t>
  </si>
  <si>
    <t>⑥再生利用等以外の過程に投入された食品循環資源の量</t>
  </si>
  <si>
    <t>⑦廃棄物としての処分の実施量</t>
  </si>
  <si>
    <t>⑦廃棄物としての処分された食品廃棄物等の量</t>
  </si>
  <si>
    <t>再生利用等の実施率</t>
    <phoneticPr fontId="15"/>
  </si>
  <si>
    <r>
      <t>（②＋③＋④×0.95</t>
    </r>
    <r>
      <rPr>
        <vertAlign val="superscript"/>
        <sz val="10"/>
        <rFont val="ＭＳ Ｐゴシック"/>
        <family val="3"/>
        <charset val="128"/>
      </rPr>
      <t>※1</t>
    </r>
    <r>
      <rPr>
        <sz val="10"/>
        <rFont val="ＭＳ Ｐゴシック"/>
        <family val="3"/>
        <charset val="128"/>
      </rPr>
      <t>＋⑤）／（①＋②）</t>
    </r>
    <phoneticPr fontId="15"/>
  </si>
  <si>
    <r>
      <t>当該年度の基準実施率</t>
    </r>
    <r>
      <rPr>
        <sz val="11"/>
        <rFont val="ＭＳ Ｐゴシック"/>
        <family val="3"/>
        <charset val="128"/>
      </rPr>
      <t>（％）</t>
    </r>
    <rPh sb="0" eb="2">
      <t>トウガイ</t>
    </rPh>
    <rPh sb="2" eb="4">
      <t>ネンド</t>
    </rPh>
    <rPh sb="5" eb="7">
      <t>キジュン</t>
    </rPh>
    <rPh sb="7" eb="10">
      <t>ジッシリツ</t>
    </rPh>
    <phoneticPr fontId="15"/>
  </si>
  <si>
    <t>食品リサイクル法で規定する事業者ごとの再生利用等の実施率</t>
    <rPh sb="0" eb="2">
      <t>ショクヒン</t>
    </rPh>
    <rPh sb="7" eb="8">
      <t>ホウ</t>
    </rPh>
    <rPh sb="9" eb="11">
      <t>キテイ</t>
    </rPh>
    <rPh sb="13" eb="16">
      <t>ジギョウシャ</t>
    </rPh>
    <rPh sb="19" eb="21">
      <t>サイセイ</t>
    </rPh>
    <rPh sb="21" eb="23">
      <t>リヨウ</t>
    </rPh>
    <rPh sb="23" eb="24">
      <t>トウ</t>
    </rPh>
    <rPh sb="25" eb="27">
      <t>ジッシ</t>
    </rPh>
    <rPh sb="27" eb="28">
      <t>リツ</t>
    </rPh>
    <phoneticPr fontId="15"/>
  </si>
  <si>
    <t>内部環境監査手順書</t>
    <phoneticPr fontId="15"/>
  </si>
  <si>
    <t>１．環境経営レポートの作成及び公表と活用</t>
    <phoneticPr fontId="15"/>
  </si>
  <si>
    <t>【解説】</t>
    <phoneticPr fontId="15"/>
  </si>
  <si>
    <t>・環境経営レポートは中央事務局のホームページに掲載され、利害関係者が閲覧できますので、読み手を意識して作成してください。
・当初はサンプルのままでかまいませんが、他事業者のレポートを参考にするなど年々改良し、環境コミュニケーション大賞に応募しましょう。
・従業員のコーナーを載せることで内部のコミュニケーションにも活用しましょう。
・このレポートの活用で企業価値を高めてください。</t>
    <rPh sb="1" eb="3">
      <t>カンキョウ</t>
    </rPh>
    <rPh sb="3" eb="5">
      <t>ケイエイ</t>
    </rPh>
    <rPh sb="10" eb="12">
      <t>チュウオウ</t>
    </rPh>
    <rPh sb="12" eb="15">
      <t>ジムキョク</t>
    </rPh>
    <rPh sb="23" eb="25">
      <t>ケイサイ</t>
    </rPh>
    <rPh sb="28" eb="30">
      <t>リガイ</t>
    </rPh>
    <rPh sb="30" eb="32">
      <t>カンケイ</t>
    </rPh>
    <rPh sb="32" eb="33">
      <t>シャ</t>
    </rPh>
    <rPh sb="34" eb="36">
      <t>エツラン</t>
    </rPh>
    <rPh sb="43" eb="44">
      <t>ヨ</t>
    </rPh>
    <rPh sb="45" eb="46">
      <t>テ</t>
    </rPh>
    <rPh sb="47" eb="49">
      <t>イシキ</t>
    </rPh>
    <rPh sb="51" eb="53">
      <t>サクセイ</t>
    </rPh>
    <rPh sb="62" eb="64">
      <t>トウショ</t>
    </rPh>
    <rPh sb="82" eb="85">
      <t>ジギョウシャ</t>
    </rPh>
    <rPh sb="91" eb="93">
      <t>サンコウ</t>
    </rPh>
    <rPh sb="98" eb="100">
      <t>ネンネン</t>
    </rPh>
    <rPh sb="100" eb="102">
      <t>カイリョウ</t>
    </rPh>
    <rPh sb="118" eb="120">
      <t>オウボ</t>
    </rPh>
    <rPh sb="128" eb="131">
      <t>ジュウギョウイン</t>
    </rPh>
    <rPh sb="137" eb="138">
      <t>ノ</t>
    </rPh>
    <rPh sb="143" eb="145">
      <t>ナイブ</t>
    </rPh>
    <rPh sb="157" eb="159">
      <t>カツヨウ</t>
    </rPh>
    <rPh sb="174" eb="176">
      <t>カツヨウ</t>
    </rPh>
    <rPh sb="177" eb="179">
      <t>キギョウ</t>
    </rPh>
    <rPh sb="179" eb="181">
      <t>カチ</t>
    </rPh>
    <rPh sb="182" eb="183">
      <t>タカ</t>
    </rPh>
    <phoneticPr fontId="15"/>
  </si>
  <si>
    <t>※</t>
    <phoneticPr fontId="15"/>
  </si>
  <si>
    <t>複数の事業所がある場合</t>
    <phoneticPr fontId="15"/>
  </si>
  <si>
    <t>評価日：</t>
    <rPh sb="0" eb="2">
      <t>ヒョウカ</t>
    </rPh>
    <rPh sb="2" eb="3">
      <t>ビ</t>
    </rPh>
    <phoneticPr fontId="15"/>
  </si>
  <si>
    <t>責任者</t>
    <rPh sb="0" eb="3">
      <t>セキニンシャ</t>
    </rPh>
    <phoneticPr fontId="15"/>
  </si>
  <si>
    <t>A事業所</t>
    <rPh sb="1" eb="3">
      <t>ジギョウ</t>
    </rPh>
    <rPh sb="3" eb="4">
      <t>ショ</t>
    </rPh>
    <phoneticPr fontId="15"/>
  </si>
  <si>
    <t>B事業署</t>
    <rPh sb="1" eb="3">
      <t>ジギョウ</t>
    </rPh>
    <rPh sb="3" eb="4">
      <t>ショ</t>
    </rPh>
    <phoneticPr fontId="15"/>
  </si>
  <si>
    <t>%</t>
    <phoneticPr fontId="15"/>
  </si>
  <si>
    <t>③再生利用量</t>
  </si>
  <si>
    <t>再資源化実施率</t>
  </si>
  <si>
    <t>ｋWh</t>
    <phoneticPr fontId="15"/>
  </si>
  <si>
    <t>電力の二酸化炭素排出係数（調整後）</t>
    <rPh sb="0" eb="2">
      <t>デンリョク</t>
    </rPh>
    <rPh sb="3" eb="6">
      <t>ニサンカ</t>
    </rPh>
    <rPh sb="6" eb="8">
      <t>タンソ</t>
    </rPh>
    <rPh sb="8" eb="10">
      <t>ハイシュツ</t>
    </rPh>
    <rPh sb="10" eb="12">
      <t>ケイスウ</t>
    </rPh>
    <rPh sb="13" eb="16">
      <t>チョウセイゴ</t>
    </rPh>
    <phoneticPr fontId="15"/>
  </si>
  <si>
    <t>購入電力</t>
    <rPh sb="0" eb="2">
      <t>コウニュウ</t>
    </rPh>
    <rPh sb="2" eb="4">
      <t>デンリョク</t>
    </rPh>
    <phoneticPr fontId="15"/>
  </si>
  <si>
    <t>Kg-CO2/ｋWh</t>
    <phoneticPr fontId="15"/>
  </si>
  <si>
    <t>購入電力</t>
    <rPh sb="0" eb="2">
      <t>コウニュウ</t>
    </rPh>
    <rPh sb="2" eb="4">
      <t>デンリョク</t>
    </rPh>
    <phoneticPr fontId="15"/>
  </si>
  <si>
    <t>取組結果とその評価</t>
    <rPh sb="0" eb="2">
      <t>トリクミ</t>
    </rPh>
    <rPh sb="2" eb="4">
      <t>ケッカ</t>
    </rPh>
    <rPh sb="7" eb="9">
      <t>ヒョウカ</t>
    </rPh>
    <phoneticPr fontId="15"/>
  </si>
  <si>
    <t>総括（１年のまとめ）を書く
この内容が環境経営レポートの評価欄に転記される。</t>
    <rPh sb="21" eb="23">
      <t>ケイエイ</t>
    </rPh>
    <rPh sb="32" eb="34">
      <t>テンキ</t>
    </rPh>
    <phoneticPr fontId="15"/>
  </si>
  <si>
    <t>取組紹介欄</t>
    <rPh sb="0" eb="2">
      <t>トリクミ</t>
    </rPh>
    <rPh sb="2" eb="4">
      <t>ショウカイ</t>
    </rPh>
    <rPh sb="4" eb="5">
      <t>ラン</t>
    </rPh>
    <phoneticPr fontId="15"/>
  </si>
  <si>
    <t>□編集後記</t>
    <rPh sb="1" eb="3">
      <t>ヘンシュウ</t>
    </rPh>
    <rPh sb="3" eb="5">
      <t>コウキ</t>
    </rPh>
    <phoneticPr fontId="15"/>
  </si>
  <si>
    <r>
      <t>kg-CO</t>
    </r>
    <r>
      <rPr>
        <vertAlign val="subscript"/>
        <sz val="10"/>
        <rFont val="Century"/>
        <family val="1"/>
      </rPr>
      <t>2</t>
    </r>
    <phoneticPr fontId="15"/>
  </si>
  <si>
    <t xml:space="preserve">要求事項 ４. 環境への負荷と環境への取組状況の把握及び評価 </t>
    <phoneticPr fontId="15"/>
  </si>
  <si>
    <t xml:space="preserve">要求事項 ６ 環境経営目標及び環境経営計画の策定 </t>
    <phoneticPr fontId="15"/>
  </si>
  <si>
    <t>要求事項 １．取組の対象組織・活動の明確化</t>
    <phoneticPr fontId="15"/>
  </si>
  <si>
    <t xml:space="preserve">要求事項 11 環境上の緊急事態への準備及び対応 </t>
    <phoneticPr fontId="15"/>
  </si>
  <si>
    <t xml:space="preserve">要求事項 ９ 環境コミュニケーションの実施 </t>
    <phoneticPr fontId="15"/>
  </si>
  <si>
    <t xml:space="preserve">要求事項 10 実施及び運用 </t>
    <phoneticPr fontId="15"/>
  </si>
  <si>
    <t>要求事項 ７ 実施体制の構築</t>
    <phoneticPr fontId="15"/>
  </si>
  <si>
    <t xml:space="preserve">①文書類には、日付を入れ、作成者・記入者名前を入れる
</t>
    <rPh sb="3" eb="4">
      <t>ルイ</t>
    </rPh>
    <rPh sb="13" eb="16">
      <t>サクセイシャ</t>
    </rPh>
    <phoneticPr fontId="15"/>
  </si>
  <si>
    <t>⑤文書を改訂（更新）した場合は改定・改訂・更新日を入れる</t>
    <rPh sb="1" eb="3">
      <t>ブンショ</t>
    </rPh>
    <rPh sb="4" eb="6">
      <t>カイテイ</t>
    </rPh>
    <rPh sb="7" eb="9">
      <t>コウシン</t>
    </rPh>
    <rPh sb="12" eb="14">
      <t>バアイ</t>
    </rPh>
    <rPh sb="15" eb="17">
      <t>カイテイ</t>
    </rPh>
    <rPh sb="18" eb="20">
      <t>カイテイ</t>
    </rPh>
    <rPh sb="21" eb="23">
      <t>コウシン</t>
    </rPh>
    <rPh sb="23" eb="24">
      <t>ヒ</t>
    </rPh>
    <rPh sb="25" eb="26">
      <t>イ</t>
    </rPh>
    <phoneticPr fontId="15"/>
  </si>
  <si>
    <t>・シンプルイズベストです。
・環境経営レポートを文書・記録として扱い、レポートに含まれるものは別資料を作成しなくても結構です。
・記録類に手順を織り込むと使いやすくなります。
・文書類は必要に応じて見直し、改善してください。</t>
    <rPh sb="15" eb="17">
      <t>カンキョウ</t>
    </rPh>
    <rPh sb="17" eb="19">
      <t>ケイエイ</t>
    </rPh>
    <rPh sb="24" eb="26">
      <t>ブンショ</t>
    </rPh>
    <rPh sb="27" eb="29">
      <t>キロク</t>
    </rPh>
    <rPh sb="32" eb="33">
      <t>アツカ</t>
    </rPh>
    <rPh sb="40" eb="41">
      <t>フク</t>
    </rPh>
    <rPh sb="47" eb="48">
      <t>ベツ</t>
    </rPh>
    <rPh sb="48" eb="50">
      <t>シリョウ</t>
    </rPh>
    <rPh sb="51" eb="53">
      <t>サクセイ</t>
    </rPh>
    <rPh sb="58" eb="60">
      <t>ケッコウ</t>
    </rPh>
    <rPh sb="65" eb="67">
      <t>キロク</t>
    </rPh>
    <rPh sb="67" eb="68">
      <t>ルイ</t>
    </rPh>
    <rPh sb="69" eb="71">
      <t>テジュン</t>
    </rPh>
    <rPh sb="72" eb="73">
      <t>オ</t>
    </rPh>
    <rPh sb="74" eb="75">
      <t>コ</t>
    </rPh>
    <rPh sb="77" eb="78">
      <t>ツカ</t>
    </rPh>
    <rPh sb="89" eb="92">
      <t>ブンショルイ</t>
    </rPh>
    <rPh sb="93" eb="95">
      <t>ヒツヨウ</t>
    </rPh>
    <rPh sb="96" eb="97">
      <t>オウ</t>
    </rPh>
    <rPh sb="99" eb="101">
      <t>ミナオ</t>
    </rPh>
    <rPh sb="103" eb="105">
      <t>カイゼン</t>
    </rPh>
    <phoneticPr fontId="15"/>
  </si>
  <si>
    <t>　□環境経営システム □環境目標・活動計画 □事故・緊急事態 □外部からの苦情 □法規
□代表者・環境管理責任者からの指摘 □審査での指摘  □その他（いずれかに☑）　　　　　</t>
    <rPh sb="17" eb="19">
      <t>カツドウ</t>
    </rPh>
    <rPh sb="19" eb="21">
      <t>ケイカク</t>
    </rPh>
    <rPh sb="23" eb="25">
      <t>ジコ</t>
    </rPh>
    <rPh sb="26" eb="28">
      <t>キンキュウ</t>
    </rPh>
    <rPh sb="28" eb="30">
      <t>ジタイ</t>
    </rPh>
    <rPh sb="32" eb="34">
      <t>ガイブ</t>
    </rPh>
    <rPh sb="37" eb="39">
      <t>クジョウ</t>
    </rPh>
    <rPh sb="41" eb="43">
      <t>ホウキ</t>
    </rPh>
    <rPh sb="45" eb="48">
      <t>ダイヒョウシャ</t>
    </rPh>
    <rPh sb="49" eb="51">
      <t>カンキョウ</t>
    </rPh>
    <rPh sb="51" eb="53">
      <t>カンリ</t>
    </rPh>
    <rPh sb="53" eb="55">
      <t>セキニン</t>
    </rPh>
    <rPh sb="55" eb="56">
      <t>シャ</t>
    </rPh>
    <rPh sb="59" eb="61">
      <t>シテキ</t>
    </rPh>
    <rPh sb="63" eb="65">
      <t>シンサ</t>
    </rPh>
    <rPh sb="67" eb="69">
      <t>シテキ</t>
    </rPh>
    <rPh sb="74" eb="75">
      <t>タ</t>
    </rPh>
    <phoneticPr fontId="15"/>
  </si>
  <si>
    <t>様式:10-01</t>
    <rPh sb="0" eb="2">
      <t>ヨウシキ</t>
    </rPh>
    <phoneticPr fontId="15"/>
  </si>
  <si>
    <t>担当部署：環境事務局</t>
    <phoneticPr fontId="15"/>
  </si>
  <si>
    <t>様式：EA-11-01</t>
    <rPh sb="0" eb="2">
      <t>ヨウシキ</t>
    </rPh>
    <phoneticPr fontId="15"/>
  </si>
  <si>
    <t>様式:10-02</t>
    <rPh sb="0" eb="2">
      <t>ヨウシキ</t>
    </rPh>
    <phoneticPr fontId="15"/>
  </si>
  <si>
    <t>※請求が2か月に1回の場合は1/2づつ各月に入力してください（または、片方の月に0を入れてください）</t>
    <rPh sb="1" eb="3">
      <t>セイキュウ</t>
    </rPh>
    <rPh sb="6" eb="7">
      <t>ゲツ</t>
    </rPh>
    <rPh sb="9" eb="10">
      <t>カイ</t>
    </rPh>
    <rPh sb="11" eb="13">
      <t>バアイ</t>
    </rPh>
    <rPh sb="19" eb="21">
      <t>カクツキ</t>
    </rPh>
    <rPh sb="22" eb="24">
      <t>ニュウリョク</t>
    </rPh>
    <rPh sb="35" eb="37">
      <t>カタホウ</t>
    </rPh>
    <rPh sb="38" eb="39">
      <t>ツキ</t>
    </rPh>
    <rPh sb="42" eb="43">
      <t>イ</t>
    </rPh>
    <phoneticPr fontId="15"/>
  </si>
  <si>
    <t>目　　　　次</t>
    <rPh sb="0" eb="1">
      <t>メ</t>
    </rPh>
    <rPh sb="5" eb="6">
      <t>ツギ</t>
    </rPh>
    <phoneticPr fontId="15"/>
  </si>
  <si>
    <t>あいさつ</t>
    <phoneticPr fontId="15"/>
  </si>
  <si>
    <t>環境経営方針</t>
    <rPh sb="0" eb="2">
      <t>カンキョウ</t>
    </rPh>
    <rPh sb="2" eb="4">
      <t>ケイエイ</t>
    </rPh>
    <rPh sb="4" eb="6">
      <t>ホウシン</t>
    </rPh>
    <phoneticPr fontId="15"/>
  </si>
  <si>
    <t>組織の概要</t>
    <rPh sb="0" eb="2">
      <t>ソシキ</t>
    </rPh>
    <rPh sb="3" eb="5">
      <t>ガイヨウ</t>
    </rPh>
    <phoneticPr fontId="15"/>
  </si>
  <si>
    <t>事業・製品の紹介</t>
    <rPh sb="0" eb="2">
      <t>ジギョウ</t>
    </rPh>
    <rPh sb="3" eb="5">
      <t>セイヒン</t>
    </rPh>
    <rPh sb="6" eb="8">
      <t>ショウカイ</t>
    </rPh>
    <phoneticPr fontId="15"/>
  </si>
  <si>
    <t>主な環境負荷の実績</t>
  </si>
  <si>
    <t>環境経営目標及びその実績</t>
  </si>
  <si>
    <t>環境経営組織図及び役割・責任・権限表</t>
    <rPh sb="0" eb="2">
      <t>カンキョウ</t>
    </rPh>
    <rPh sb="2" eb="4">
      <t>ケイエイ</t>
    </rPh>
    <rPh sb="4" eb="6">
      <t>ソシキ</t>
    </rPh>
    <rPh sb="6" eb="7">
      <t>ズ</t>
    </rPh>
    <phoneticPr fontId="15"/>
  </si>
  <si>
    <t>環境関連法規等の遵守状況の確認及び評価の結果，並びに違反，訴訟
等の有無</t>
    <phoneticPr fontId="15"/>
  </si>
  <si>
    <t>環境経営計画の取組結果とその評価</t>
    <phoneticPr fontId="15"/>
  </si>
  <si>
    <t>緊急事態対応訓練</t>
    <phoneticPr fontId="15"/>
  </si>
  <si>
    <t>要求事項 14 代表者による全体の評価と見直し・指示</t>
    <phoneticPr fontId="15"/>
  </si>
  <si>
    <t>代表者による全体の評価と見直し・指示</t>
    <phoneticPr fontId="15"/>
  </si>
  <si>
    <t>ページ</t>
    <phoneticPr fontId="15"/>
  </si>
  <si>
    <t>項　　　　目</t>
    <rPh sb="0" eb="1">
      <t>コウ</t>
    </rPh>
    <rPh sb="5" eb="6">
      <t>メ</t>
    </rPh>
    <phoneticPr fontId="15"/>
  </si>
  <si>
    <t>これまでの環境活動の紹介</t>
    <phoneticPr fontId="15"/>
  </si>
  <si>
    <r>
      <t>一般廃棄物</t>
    </r>
    <r>
      <rPr>
        <sz val="8"/>
        <rFont val="ＭＳ Ｐゴシック"/>
        <family val="3"/>
        <charset val="128"/>
      </rPr>
      <t>(紙くず、繊維くず、木くず、生ごみなど)</t>
    </r>
    <rPh sb="10" eb="12">
      <t>センイ</t>
    </rPh>
    <rPh sb="19" eb="20">
      <t>ナマ</t>
    </rPh>
    <phoneticPr fontId="15"/>
  </si>
  <si>
    <r>
      <t>　　</t>
    </r>
    <r>
      <rPr>
        <sz val="10"/>
        <rFont val="ＭＳ Ｐゴシック"/>
        <family val="3"/>
        <charset val="128"/>
      </rPr>
      <t>飛散・浸透防止</t>
    </r>
    <phoneticPr fontId="15"/>
  </si>
  <si>
    <r>
      <t>○</t>
    </r>
    <r>
      <rPr>
        <sz val="8"/>
        <rFont val="ＭＳ Ｐゴシック"/>
        <family val="3"/>
        <charset val="128"/>
      </rPr>
      <t xml:space="preserve">
</t>
    </r>
    <phoneticPr fontId="15"/>
  </si>
  <si>
    <r>
      <t>再生資源燃料</t>
    </r>
    <r>
      <rPr>
        <vertAlign val="superscript"/>
        <sz val="9"/>
        <rFont val="ＭＳ Ｐゴシック"/>
        <family val="3"/>
        <charset val="128"/>
      </rPr>
      <t>(※)</t>
    </r>
  </si>
  <si>
    <r>
      <t>2m</t>
    </r>
    <r>
      <rPr>
        <vertAlign val="superscript"/>
        <sz val="6"/>
        <rFont val="ＭＳ Ｐゴシック"/>
        <family val="3"/>
        <charset val="128"/>
      </rPr>
      <t>3</t>
    </r>
  </si>
  <si>
    <r>
      <t>10m</t>
    </r>
    <r>
      <rPr>
        <vertAlign val="superscript"/>
        <sz val="6"/>
        <rFont val="ＭＳ Ｐゴシック"/>
        <family val="3"/>
        <charset val="128"/>
      </rPr>
      <t>3</t>
    </r>
  </si>
  <si>
    <r>
      <t>20m</t>
    </r>
    <r>
      <rPr>
        <vertAlign val="superscript"/>
        <sz val="6"/>
        <rFont val="ＭＳ Ｐゴシック"/>
        <family val="3"/>
        <charset val="128"/>
      </rPr>
      <t>3</t>
    </r>
  </si>
  <si>
    <t>２．</t>
    <phoneticPr fontId="15"/>
  </si>
  <si>
    <t>代表者による経営における課題とチャンスの明確化</t>
    <phoneticPr fontId="15"/>
  </si>
  <si>
    <t>文書類の作成・管理</t>
    <phoneticPr fontId="15"/>
  </si>
  <si>
    <t>温暖化対策推進法</t>
    <rPh sb="0" eb="3">
      <t>オンダンカ</t>
    </rPh>
    <rPh sb="3" eb="5">
      <t>タイサク</t>
    </rPh>
    <rPh sb="5" eb="7">
      <t>スイシン</t>
    </rPh>
    <rPh sb="7" eb="8">
      <t>ホウ</t>
    </rPh>
    <phoneticPr fontId="15"/>
  </si>
  <si>
    <t>〇〇条例</t>
    <rPh sb="2" eb="4">
      <t>ジョウレイ</t>
    </rPh>
    <phoneticPr fontId="15"/>
  </si>
  <si>
    <t xml:space="preserve">(１) 組織は，原則として全組織・全活動（事業活動及び製品・サービス）を対象としてエコアクション２１に取り組み，環境経営システムを構築，運用， 維持する。 
(２) 認証・登録に当たっては，対象組織及び活動を明確にする。 </t>
    <phoneticPr fontId="15"/>
  </si>
  <si>
    <t>エコアクション２１に取り組むに当たって，事業者は，どの範囲で環境への取組を実施するかを明確にすることが必要です。 
事業活動のうち，本来，エコアクション２１に入れておくべき活動を対象範囲から除外した場合は，認証・登録はできません。事業者が適切な対象範囲を設定し，明確にその範囲を示すことは，認証・登録制度全体の信頼性を高めることからも重要です。 
本要求事項は，エコアクション２１の取組範囲を適切に決定することを目的としています。</t>
    <phoneticPr fontId="15"/>
  </si>
  <si>
    <t xml:space="preserve">□ 環境問題への対応の在り方を考えたとき, 一部の組織や活動だけを対象として，環境への取組を行うことは望ましくありません。そのためエコアクション２１に取り組むに当たっては，全組織・全活動及びその全従業員10を対象とし，全社的に取り組むことを原則とします。ただし，段階的認証，サイト認証の条件にあてはまる場合には，組織の一部を対象範囲とすることができます。なお，この場合でも環境負荷の大きな活動を除外するなどの行為（いわゆる認証のいいとこ取り＝カフェテリア認証）は認められません。 
□ 対象範囲の設定を考慮する際の優先順位としては, ①全組織・全活動の認証，②段階的認証，③サイト認証の順番になります。まずは全組織・全活動を対象範囲とすることを原則とし, 規模が比較的大きく一度に全組織・全活動を対象とすることが難しい場合には段階的認証とし，そのいずれもが難しい組織の場合はサイト認証とすることも考えられます。 
□ 段階的認証，サイト認証の場合においては，限定された対象範囲であることを明確
に示すことが必要です。 </t>
    <phoneticPr fontId="15"/>
  </si>
  <si>
    <r>
      <t>＜段階的認証＞ 
□</t>
    </r>
    <r>
      <rPr>
        <sz val="11"/>
        <rFont val="ＭＳ Ｐゴシック"/>
        <family val="3"/>
        <charset val="128"/>
      </rPr>
      <t xml:space="preserve"> </t>
    </r>
    <r>
      <rPr>
        <sz val="11"/>
        <rFont val="ＭＳ Ｐゴシック"/>
        <family val="3"/>
        <charset val="128"/>
      </rPr>
      <t>事業所や工場が複数存在する場合など</t>
    </r>
    <r>
      <rPr>
        <sz val="11"/>
        <rFont val="ＭＳ Ｐゴシック"/>
        <family val="3"/>
        <charset val="128"/>
      </rPr>
      <t xml:space="preserve">, </t>
    </r>
    <r>
      <rPr>
        <sz val="11"/>
        <rFont val="ＭＳ Ｐゴシック"/>
        <family val="3"/>
        <charset val="128"/>
      </rPr>
      <t>規模が比較的大きい事業者については，環境負荷が比較的大きいサイトから取組を始め，その後，段階的に対象範囲を拡大します。その場合でも，活動に関しては対象とした組織における全ての活動を対象とすること，全組織に段階的に拡大する方針とそのスケジュールを明確にすること</t>
    </r>
    <r>
      <rPr>
        <sz val="11"/>
        <rFont val="ＭＳ Ｐゴシック"/>
        <family val="3"/>
        <charset val="128"/>
      </rPr>
      <t xml:space="preserve">, </t>
    </r>
    <r>
      <rPr>
        <sz val="11"/>
        <rFont val="ＭＳ Ｐゴシック"/>
        <family val="3"/>
        <charset val="128"/>
      </rPr>
      <t>段階的認証であることを環境経営レポートに記載することが必要です。</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一部の組織から段階的に取組を行う場合には</t>
    </r>
    <r>
      <rPr>
        <sz val="11"/>
        <rFont val="ＭＳ Ｐゴシック"/>
        <family val="3"/>
        <charset val="128"/>
      </rPr>
      <t xml:space="preserve">, </t>
    </r>
    <r>
      <rPr>
        <sz val="11"/>
        <rFont val="ＭＳ Ｐゴシック"/>
        <family val="3"/>
        <charset val="128"/>
      </rPr>
      <t>組織の本業に関わる活動については</t>
    </r>
    <r>
      <rPr>
        <sz val="11"/>
        <rFont val="ＭＳ Ｐゴシック"/>
        <family val="3"/>
        <charset val="128"/>
      </rPr>
      <t xml:space="preserve">, </t>
    </r>
    <r>
      <rPr>
        <sz val="11"/>
        <rFont val="ＭＳ Ｐゴシック"/>
        <family val="3"/>
        <charset val="128"/>
      </rPr>
      <t>必ず対象範囲に含めることとし</t>
    </r>
    <r>
      <rPr>
        <sz val="11"/>
        <rFont val="ＭＳ Ｐゴシック"/>
        <family val="3"/>
        <charset val="128"/>
      </rPr>
      <t xml:space="preserve">, </t>
    </r>
    <r>
      <rPr>
        <sz val="11"/>
        <rFont val="ＭＳ Ｐゴシック"/>
        <family val="3"/>
        <charset val="128"/>
      </rPr>
      <t>一部の比較的環境負荷が小さい組織やサイトのみを対象範囲としたり</t>
    </r>
    <r>
      <rPr>
        <sz val="11"/>
        <rFont val="ＭＳ Ｐゴシック"/>
        <family val="3"/>
        <charset val="128"/>
      </rPr>
      <t xml:space="preserve">, </t>
    </r>
    <r>
      <rPr>
        <sz val="11"/>
        <rFont val="ＭＳ Ｐゴシック"/>
        <family val="3"/>
        <charset val="128"/>
      </rPr>
      <t>環境負荷の大きな組織を対象範囲から除外したりすることがないようにします。
＜サイト認証＞</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サイトとして独立した敷地にある事業所</t>
    </r>
    <r>
      <rPr>
        <sz val="11"/>
        <rFont val="ＭＳ Ｐゴシック"/>
        <family val="3"/>
        <charset val="128"/>
      </rPr>
      <t xml:space="preserve">, </t>
    </r>
    <r>
      <rPr>
        <sz val="11"/>
        <rFont val="ＭＳ Ｐゴシック"/>
        <family val="3"/>
        <charset val="128"/>
      </rPr>
      <t>ビルのテナントの場合でも独立した場所など，サイトとして独立していればサイト単位での認証が可能です。</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サイトの全組織・全活動及びその全従業員を対象とします。</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サイトには独立した環境経営システムがあり，</t>
    </r>
    <r>
      <rPr>
        <sz val="11"/>
        <rFont val="ＭＳ Ｐゴシック"/>
        <family val="3"/>
        <charset val="128"/>
      </rPr>
      <t xml:space="preserve">PDCA </t>
    </r>
    <r>
      <rPr>
        <sz val="11"/>
        <rFont val="ＭＳ Ｐゴシック"/>
        <family val="3"/>
        <charset val="128"/>
      </rPr>
      <t>サイクルを回すことができることが必要です。</t>
    </r>
    <phoneticPr fontId="15"/>
  </si>
  <si>
    <t>　経営と環境への取組の方向性を一致させ, 環境経営を実現させるためには，代表者は，経営における課題とチャンスを検討し，それらを環境への取組に反映させることが必要です。 
　本要求事項は，代表者の考える経営における課題とチャンスを明確にし，同時にその認識を社員と共有した上で，環境経営方針（要求事項３）及び環境経営目標（要求事項６）に反映させることを目的としています。</t>
    <phoneticPr fontId="15"/>
  </si>
  <si>
    <t>　事業者が自主的かつ積極的に環境経営に取り組んでいくためには，代表者が自社の環境経営に関する基本方針を示すとともに，環境経営に取り組んでいくことを社会に誓約（約束）することが必要です。 
　また，環境経営方針の策定に当たっては，「代表者による経営における課題とチャンスの明確化（要求事項２）」や他の要素を踏まえること，及び全従業員へ周知することが必要です。 
　本要求事項は，代表者自らが環境経営方針を定め，これを全関係者間で共有することにより，組織が一丸となることを目的としています。</t>
    <phoneticPr fontId="15"/>
  </si>
  <si>
    <r>
      <t>□ 代表者は，自らの言葉で，事業の特徴に適合した環境経営方針を定め，方針に基づく活動の実行を誓約します。また，環境経営方針は，環境経営レポート（第３章）により公表します。 
□ 環境経営方針は以下の内容を満たしていることが必要です。 
（１）企業理念，事業活動に見合ったものとする。
・</t>
    </r>
    <r>
      <rPr>
        <sz val="11"/>
        <rFont val="ＭＳ Ｐゴシック"/>
        <family val="3"/>
        <charset val="128"/>
      </rPr>
      <t xml:space="preserve"> </t>
    </r>
    <r>
      <rPr>
        <sz val="11"/>
        <rFont val="ＭＳ Ｐゴシック"/>
        <family val="3"/>
        <charset val="128"/>
      </rPr>
      <t>企業理念：設立目的，社是，社訓，創業者の言葉など</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事業活動：業種（例：製造業，流通販売業，各種サービス業など），事業の規模，事業に伴う環境への影響など</t>
    </r>
    <r>
      <rPr>
        <sz val="11"/>
        <rFont val="ＭＳ Ｐゴシック"/>
        <family val="3"/>
        <charset val="128"/>
      </rPr>
      <t xml:space="preserve"> 
</t>
    </r>
    <r>
      <rPr>
        <sz val="11"/>
        <rFont val="ＭＳ Ｐゴシック"/>
        <family val="3"/>
        <charset val="128"/>
      </rPr>
      <t>（２）要求事項２で明確にした経営における課題とチャンスのうち，中長期的に取り組むべきことを踏まえる。</t>
    </r>
    <r>
      <rPr>
        <sz val="11"/>
        <rFont val="ＭＳ Ｐゴシック"/>
        <family val="3"/>
        <charset val="128"/>
      </rPr>
      <t xml:space="preserve"> 
</t>
    </r>
    <r>
      <rPr>
        <sz val="11"/>
        <rFont val="ＭＳ Ｐゴシック"/>
        <family val="3"/>
        <charset val="128"/>
      </rPr>
      <t>（３）環境への取組の重点分野を明確化：自らの事業活動を踏まえ環境への取組において重要と考えられる活動を整理し考慮する。</t>
    </r>
    <r>
      <rPr>
        <sz val="11"/>
        <rFont val="ＭＳ Ｐゴシック"/>
        <family val="3"/>
        <charset val="128"/>
      </rPr>
      <t xml:space="preserve"> 
</t>
    </r>
    <r>
      <rPr>
        <sz val="11"/>
        <rFont val="ＭＳ Ｐゴシック"/>
        <family val="3"/>
        <charset val="128"/>
      </rPr>
      <t>（４）環境経営の継続的改善の誓約：環境経営の継続的改善を記載し，環境経営のステップアップを実践することを明示する。</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適用される環境関連法規の遵守の誓約：環境関連法規などの遵守を記載し，組織の遵法性の維持を明示する。</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全従業員への周知は，従業員がその内容を具体的に理解し，取り組むことができるよう，掲示や会議，朝礼などを活用して行います。</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環境経営の考え方は，第１章に記載されていますので参照してください。</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本要求事項に関する文書類（紙又は電子媒体など）を作成し，適切に管理します。
詳細は要求事項１２</t>
    </r>
    <r>
      <rPr>
        <sz val="11"/>
        <rFont val="ＭＳ Ｐゴシック"/>
        <family val="3"/>
        <charset val="128"/>
      </rPr>
      <t>(</t>
    </r>
    <r>
      <rPr>
        <sz val="11"/>
        <rFont val="ＭＳ Ｐゴシック"/>
        <family val="3"/>
        <charset val="128"/>
      </rPr>
      <t>文書類の作成・管理</t>
    </r>
    <r>
      <rPr>
        <sz val="11"/>
        <rFont val="ＭＳ Ｐゴシック"/>
        <family val="3"/>
        <charset val="128"/>
      </rPr>
      <t>)</t>
    </r>
    <r>
      <rPr>
        <sz val="11"/>
        <rFont val="ＭＳ Ｐゴシック"/>
        <family val="3"/>
        <charset val="128"/>
      </rPr>
      <t>を参照してください。</t>
    </r>
    <r>
      <rPr>
        <sz val="11"/>
        <rFont val="ＭＳ Ｐゴシック"/>
        <family val="3"/>
        <charset val="128"/>
      </rPr>
      <t xml:space="preserve"> </t>
    </r>
    <phoneticPr fontId="15"/>
  </si>
  <si>
    <t>　環境経営方針（要求事項３）を，環境経営目標及び環境経営計画（要求事項６）に反映させるためには，その基となる環境負荷及びその原因となる活動の現状を正確に把握することが必要です。 
本要求事項は，環境への負荷と環境への取組状況を把握し，適切な環境経営目標, 環境経営計画の策定，及び維持管理手順，緊急事態への対応策などに反映させることを目的としています。</t>
    <phoneticPr fontId="15"/>
  </si>
  <si>
    <t xml:space="preserve"> ＜環境への負荷の自己チェック（第４章）＞ 
□ 環境への負荷の自己チェック表（別表）を参考に，事業活動に伴う環境負荷を把握します。その結果を踏まえて，自らの事業活動で環境に大きな影響を及ぼす原因となる活動，施設，設備，物質などを特定します。環境への負荷の自己チェック表（別表）は負荷を把握するためのツールであり, 他の環境負荷項目を追加することや，別の方法，様式で把握することもできます。ただし, 以下の項目は，必ず把握します。 </t>
    <phoneticPr fontId="15"/>
  </si>
  <si>
    <t xml:space="preserve">　環境経営を適切に行い，社会からの信頼を得ていくためには，組織に適用される環境関連法規などを適切に把握し，これを遵守することが必要です。 
　本要求事項は，組織に適用される環境関連法規などの遵守を確実に行うとともに,遵守のための取組について整理して一覧表に取りまとめることで，環境経営目標及び環境経営計画の策定（要求事項６）へ適切に反映させることを目的としています。 
 </t>
    <phoneticPr fontId="15"/>
  </si>
  <si>
    <t>　環境経営を効果的かつ効率的に実践するためには，環境経営方針に基づく目標，達成に向けた計画（手段，日程，責任者）を策定することが必要です。 
　本要求事項は，具体的な目標と計画を策定することにより，エコアクション２１の環境経営システムの実効性を担保することを目的としています。</t>
    <phoneticPr fontId="15"/>
  </si>
  <si>
    <t xml:space="preserve">＜環境経営目標の策定＞
□ 環境経営目標は，単年度の目標，及び単年度の目標と連動した３～５年程度を目途とした中期の目標を策定します。環境経営目標は，可能な限り数値化しますが，数値化できない場合でも可能な限り目標の達成状況の目安となる指標などを策定します。 
□ 環境経営目標及び環境経営計画は，以下の内容を考慮して策定します。 
・ 経営における課題とチャンスのうち，比較的短期に取組が必要と考えられる事項 
・ 環境経営方針において，環境への取組の重点分野とした事項 
・ 環境への負荷の状況から目標とすることが適切と考えられる事項 
・ 環境への取組の状況から目標とすることが適切と考えられる事項 
□ 環境経営目標として設定すべきと考えられる項目の例として, 企業価値の向上の観点から,環境負荷の削減だけでなく,以下のような項目で目標を設定することが考えられます。 </t>
    <phoneticPr fontId="15"/>
  </si>
  <si>
    <t xml:space="preserve">生産効率の改善，業務効率の改善，省エネルギー活動など </t>
    <phoneticPr fontId="15"/>
  </si>
  <si>
    <t xml:space="preserve"> 工程の改善，節水活動，中水・再生水の活用など</t>
    <phoneticPr fontId="15"/>
  </si>
  <si>
    <t>薬品使用方法の改善など</t>
    <phoneticPr fontId="15"/>
  </si>
  <si>
    <t>・顧客満足度の向上 
・差別化によるシェアの拡大</t>
    <phoneticPr fontId="15"/>
  </si>
  <si>
    <t>環境改善に資する製品・サービスの開発・販売，製品の環境性能の改善など</t>
    <phoneticPr fontId="15"/>
  </si>
  <si>
    <t>自らが生産・販売・提供する製品の環境性能の向上及びサービスの改善</t>
    <phoneticPr fontId="15"/>
  </si>
  <si>
    <t xml:space="preserve">□ 環境経営目標は, 実施可能な範囲で適切に設定することが重要です。達成（必達）に固執し, 過度に低い目標を設定すること，達成が難しい過度に高い目標を設定すること，毎年１%削減などの根拠が乏しい目標を設定することなどは適切ではありません。 
□ 技術的，経済的な状況などによっては，削減が難しい場合もあります。また，賃貸オフィスなどで使用量の把握ができない場合もあります。そのような場合は，定量的な環境経営目標の策定は行わず, 定性的な目標を策定する，あるいは目標を定めず環境配慮の取組内容を決め，その取組状況を定期的に確認するなど, 維持活動（点検・確認）を行います。 </t>
    <phoneticPr fontId="15"/>
  </si>
  <si>
    <t>＜環境経営計画の策定＞ 
□ 環境経営計画は, 環境経営目標を達成するための実行計画であり, 具体的な取組の内容（達成手段），日程（スケジュール）及びそれぞれの計画の責任者と担当者を定めます。 
＜その他＞ 
□ 環境経営目標と環境経営計画は, 毎年度評価するとともに, 要求事項２～５（経営における課題とチャンス, 環境経営方針, 環境関連法規など，環境への負荷と環境への取組状況）に大きな変化があった場合, 見直しを行い必要に応じて改訂します。 
□ 環境経営目標と環境経営計画は, 要求事項８（教育・訓練の実施）に基づき，教育・訓練, コミュニケーションにより関係する従業員に周知します。 
□ 本要求事項に関する文書類（紙又は電子媒体など）を作成し, 適切に管理します。
詳細は要求事項１２(文書類の作成・管理)を参照してください。</t>
    <phoneticPr fontId="15"/>
  </si>
  <si>
    <t xml:space="preserve">　組織全体で環境経営に取り組むためには，代表者が責任を持ってリーダーシップを発揮し, 必要十分な実施体制を構築することが必要です。 
　本要求事項は，代表者が効果的で必要十分な実施体制を構築し，環境経営システムにおける役割，責任，権限などを明確することにより，組織的な運用を行うとともに，経営資源を準備することで，継続的な運用を図ることを目的としています。 
 </t>
    <phoneticPr fontId="15"/>
  </si>
  <si>
    <t xml:space="preserve">□ 効果的かつ効率的にエコアクション２１を運用, 維持し, 環境への取組を実施するためには，組織の代表者をトップとする全員参加の実施体制を構築します。 
□ 代表者や各部門の責任者及び担当者などがエコアクション２１の環境経営システムにおいて何をするのか，役割，責任及び権限を定めます。 
□ 全従業員が，エコアクション２１の実施体制及び自らの役割を理解します。 
□ 代表者は，エコアクション２１の環境経営システムの運用のために必要となる経営資源（人（時間，技能，知識），もの（設備，インフラ）, 資金（設備投資，教育投資）, 情報（顧客ニーズ, 技術情報）など）を用意します。 
□ 本要求事項に関する文書類（紙又は電子媒体など）を作成し, 適切に管理します。
詳細は要求事項１２(文書類の作成・管理)を参照してください。 </t>
    <phoneticPr fontId="15"/>
  </si>
  <si>
    <t>　環境経営システムを効果的に運用するためには, 全従業員がエコアクション２１の取組を適切に理解し，実践することが必要です。 
　本要求事項は，全従業員を対象とした教育・訓練の実施により，全員参加型の取組を確実なものとするとともに，従業員の環境に関する知識向上や取組のモチベーションを高めることを目的としています。</t>
    <phoneticPr fontId="15"/>
  </si>
  <si>
    <t>＜全従業員への教育・訓練＞ 
□ 全従業員は，環境への取組を適切に実施するために, 組織の環境経営方針を理解するとともに, 組織が計画した環境経営目標や環境経営計画などにおける自らの役割，責任，役職などに応じた取組内容などについて十分に認識します。 
＜特定の業務の従事者への教育・訓練＞ 
□ 特定の業務に従事する者とは, 組織に適用される環境法規などに関わる業務や，事業活動のなかで特に環境に大きな影響を及ぼす活動，想定される緊急事態に対応する役割がある者などのことです。特定の業務を行うために必要な資格や能力を確実に身につけることが求められます。 
□ 特定の業務に従事する者については, 環境法規などが定める必要な資格などを有するとともに, その業務に必要な能力を身に付けるため，実際の現場などにおいて適切な訓練を受ける必要があります。そのため一律に教育・訓練を行うのではなく, それぞれの業務や役割などに応じた教育・訓練を適切に実施します。</t>
    <phoneticPr fontId="15"/>
  </si>
  <si>
    <t xml:space="preserve">　エコアクション２１の取組を段階的に発展させるためには, 組織内外の関係者と情報を共有し，双方向のコミュニケーションを図ることが必要です。 
　内部とのコミュニケーションでは, 全従業員に対して，エコアクション２１の取組内容など，環境経営を推進するに当たって重要な情報を伝達し, 理解を深めます。 
　外部とのコミュニケーションでは，環境経営レポートに基づく情報公開により，エコアクション２１を適切に運用していることを示し, 社外の関係者との対話を促進します。また, 環境に関する苦情や要望などには適切に対応します。 
　本要求事項は，組織内外の関係者とのコミュニケーションに関する取組を行うことにより, 関係者との相互理解や協働が一層促進することを目的としています。 </t>
    <phoneticPr fontId="15"/>
  </si>
  <si>
    <t xml:space="preserve">□ 内部コミュニケーションは, エコアクション２１の環境経営システムに関する取組を効果的かつ効率的に行うための重要な手段です。職場会議や掲示板などを通じて, 環境経営目標及び環境経営計画の進捗状況などを共有するだけでなく, 従業員からの意見や提案を募集するなど，双方向にコミュニケーションできるよう配慮することが重要です。 
□ 外部コミュニケーションのうち, 外部からの環境に関する苦情や要望は，今後の改善のための気づきを得られる情報として重要です。外部からの環境に関する苦情や要望を受け付ける窓口（担当者）を設け，受け付けた苦情や要望に誠実に対応します。環境に関する苦情や要望の受付内容（いつ，誰から，どのような内容であったか），対応した結果（対応部署，対応策，結果など）を記録します。また, 対応の
結果によっては同様の問題が起きないよう, 再発防止策を講じます。 
□ 組織内外へのコミュニケーション・ツールとして, エコアクション２１では「環境経営レポート」の作成と公表を行うこととしています。詳細は第３章を参照してください。 
□ 本要求事項に関する文書類（紙又は電子媒体）文書類（紙又は電子媒体等など）を作成し, 適切に管理します。詳細は要求事項１２(文書類の作成・管理)を参照してください。 </t>
    <phoneticPr fontId="15"/>
  </si>
  <si>
    <t xml:space="preserve">　環境経営方針，環境経営目標及び環境経営計画の達成, 並びに環境関連法規などの遵守を確実に行うためには，その取組を適切に実施するとともに，必要に応じて手順書を作成し，運用することが必要です。 
本要求事項は，環境経営方針，環境経営目標及び環境経営計画の達成，並びに環境関連法規などの遵守のための取組の実行性を担保することを目的としています。 
 </t>
    <phoneticPr fontId="15"/>
  </si>
  <si>
    <t>□ 環境負荷の把握（要求事項４）で特定され，取組の対象とした環境負荷及び活動は，環境経営目標を策定して改善活動などを行う場合と, 環境経営目標は策定せずに環境配慮の取組を定めて維持活動を行う場合があります。このどちらにおいても取組を適切に実施します（図７）。 
□ エコアクション２１の環境経営に係る取組は長期間に渡るものです。したがって状況の変化に応じて，柔軟に取組の手順などを見直すことが必要です。 
□ 環境経営計画の実施, 環境関連法規などの遵守, 及びその他の環境への取組を効果的かつ効率的に行うために，必要な場合は手順書などを作成し運用します。</t>
    <phoneticPr fontId="15"/>
  </si>
  <si>
    <t xml:space="preserve">□ 事故や天災などにより，油の流出，化学物質の放出などの環境上の緊急事態が発生する可能性があります。自らの事業活動において，環境に重大な影響を及ぼすどのような事故及び緊急事態が発生するか，その可能性を想定し，環境汚染などが最小限の範囲で済むよう，あらかじめ有効な対策を実施するとともに緊急事態発生時の対応策を定め準備します。 
□ 対応策の手順が適切であり，問題点はないかを確認するために，可能な範囲で定期的な試行を行うとともに, その対応策を社員に定着させるため訓練を行います。試行と訓練は同時に行うこともできます。 
□ 緊急事態の発生後や試行の実施後，対応策が効果的であったかどうかを検証し，必要に応じて対応策を改訂します。 
□ 本要求事項に関する文書類（紙又は電子媒体など）を作成し，適切に管理します。
詳細は要求事項１２（文書類の作成・管理）を参照してください。 </t>
    <phoneticPr fontId="15"/>
  </si>
  <si>
    <t>　エコアクション２１の取組を適切に実施し，継続的に運用していくためには，環境経営システムの取組に必要な文書が作成され，取組記録が情報として保存されていることが必要です。 
　本要求事項は，必要な文書類を特定し，それらの適切な管理を行うことにより, 環境に関する情報管理体制の構築を目的としています。</t>
    <phoneticPr fontId="15"/>
  </si>
  <si>
    <t xml:space="preserve">　 環境経営の取組を発展させるためには，取組状況を定期的に点検することが必要です。 
　本要求事項は，取組状況の確認・評価を定期的に行うとともに，問題点がある場合は是正及び予防を行うことで，環境経営の取組の有効性の向上を図ることを目的としています。 </t>
    <phoneticPr fontId="15"/>
  </si>
  <si>
    <t xml:space="preserve">＜取組状況の確認・評価＞ 
□ 取組状況を確認・評価するため，以下の項目に関する状況を適切な頻度で確認（監視・測定）及び評価し，是正処置，予防処置を行う必要性を判断します。要求事項６で環境経営目標の設定が求められている項目については，必ず確認・評価を行います。 
・ 環境経営目標の達成状況：年度の環境経営目標の達成を確実にするためには，目標の達成状況について，適切な頻度（月次，四半期，半期など）を定めて確認・評価を行うとともに，達成状況を判断するための目安（指標）を設定し，適切に進捗状況を確認・評価します。 
・ 環境経営計画の実施状況：環境経営計画の取組が，定められた責任・役割に基づき，計画どおりに実施できているかを確認・評価します。 
・ 環境関連法規などの遵守状況：日常的な環境関連法規などの遵守（届出の実施，測定の実施，規準値の遵守など）状況を確認・評価します。 
・ 重要度の高い環境負荷の状況及び取組の実施状況：環境経営目標を策定しなかった組織にとって重要と考えられる環境負荷項目の状況，環境活動の実施状況について，環境への取組などが適切に実施されているか確認します。 </t>
    <phoneticPr fontId="15"/>
  </si>
  <si>
    <t xml:space="preserve">＜問題の是正及び予防＞ 
□ 確認・評価の結果，問題がある場合は，問題の原因を調査・分析し，その原因を取り除き問題の再発を防止するための是正処置（対応策）を実施します。また，ある部門で発生した問題の状況などを，関連する他の部門にも伝え，同種の問題が発生しないようにすること（対応策の水平展開）も是正処置に含まれます。 
□ 現状では問題がないが将来的に問題が発生すると予測される場合は, 問題の発生を未然に防止するための予防処置を実施します。 
□ 是正処置及び予防処置は，問題が発生した原因（発生が想定される原因）を適切に究明することが必要です。是正処置及び予防処置は，対応した結果が継続的に機能し，有効であるかを確認します。 
□ 本要求事項に関する文書類（紙又は電子媒体など）を作成し，適切に管理します。
詳細は要求事項１２（文書類の作成・管理）を参照してください。 </t>
    <phoneticPr fontId="15"/>
  </si>
  <si>
    <t xml:space="preserve">＜（規模が比較的大きな組織における）内部監査＞ 
□ 規模が比較的大きな組織（概ね 100 人以上）では，年に１回以上内部監査の実施が必要です。内部監査では，少なくとも以下の項目を確認します。 
・ 環境経営システムが本ガイドラインで規定する要求事項及び組織が定めたルールに適合しているか 
・ 環境経営目標が達成されているか（あるいは達成できるか） 
・ 環境経営計画が適切に実施され，環境への取組及び環境経営システムが継続的に改善されているか 
　上記について中立的な立場から監査を行い，その結果を代表者に報告します。内部監査で問題が発見された場合は，是正処置及び予防処置を行い，記録します。 </t>
    <phoneticPr fontId="15"/>
  </si>
  <si>
    <t>　環境経営レポートは，自らの環境への取組を様々な利害関係者に伝え，信頼を得るための対話ツールです。単に環境経営レポートを作成するだけでなく，積極的に公表・活用して，事業者の環境への取組を応援する人々との協働の輪が広がることを目的としています。</t>
    <phoneticPr fontId="15"/>
  </si>
  <si>
    <t>１．１ 環境経営レポートの作成 【ガイドライン要求事項】</t>
    <phoneticPr fontId="15"/>
  </si>
  <si>
    <t>環境経営レポートを公表する。可能な場合はインターネットのウェブサイトに掲載する。</t>
    <phoneticPr fontId="15"/>
  </si>
  <si>
    <t xml:space="preserve">□ 環境経営レポートの想定される読者，具体的な利害関係者をイメージして作成すると，より効果的な環境経営レポートを作成することができます。なお，１．１に掲げた９つの項目は最低限含める必要がありますが，その記載の仕方はエコアクション２１の取組年数や活動の進展に合わせて工夫し，記載内容をより充実させ，独自の項目を追加することが望まれます。 
□ 本章の１．１に掲げた９つの要素が含まれている限り，その記載の順番は問いません。さらに，環境経営レポートを単独のレポートとして作成するほか，会社案内などの媒体と一体化して作成することも可能です。この場合「エコアクション２１環境経営レポートが含まれている」旨を表紙に明記してください。
□ 中央事務局のウェブサイトでは，全国の事業者の環境経営レポートを業種別・地域別・規模別に，容易に検索して閲覧することが可能であるとともに， 環境経営レポート作成・活用マニュアルや環境コミュニケーション大賞14受賞事業者の環境経営レポートが掲載されていますので，参照してください。 </t>
    <phoneticPr fontId="15"/>
  </si>
  <si>
    <t>２．エネルギー使用量など環境データの提供・活用</t>
    <phoneticPr fontId="15"/>
  </si>
  <si>
    <t xml:space="preserve">　2016 年 5 月に閣議決定された「地球温暖化対策計画」では，エコアクション２１が，二酸化炭素排出量削減活動などの環境経営の実効性を高め，環境配慮の促進を図る重要なツールの一つとして，位置付けられています。 
　また，事業者から提供されるエネルギー使用量などの環境データを集計・分析し，二酸化炭素の排出量削減効果を把握することで，エコアクション２１の制度全体の価値が高まり，認証を取得している事業者の利益にもつながります。 
　本要求事項は，事業者から提供されたデータを集計・分析した結果を中央事務局が事業者に「経営に資する環境データ」としてフィードバックすることにより，エコアクション２１による二酸化炭素排出量削減活動の実効性を担保しながら，事業者の環境経営の改善を支援することを目的としています。 </t>
    <phoneticPr fontId="15"/>
  </si>
  <si>
    <t>（１） 事業者は，原則として月別に把握・管理した各種エネルギー使用量及び原単位あたりの指標の算出に必要なデータを審査員に提供する。 
（２） 審査員は，当該データを中央事務局へ毎年度報告する。 
（３） 中央事務局は，提供されたデータに基づき事業者に対して「経営に資する環境データ」を提供する。</t>
    <phoneticPr fontId="15"/>
  </si>
  <si>
    <t xml:space="preserve">□ 事業者は，原則として月別に集計・管理された各種エネルギー使用量及び年次の売上高など，原単位当たりの指標の算出に必要なデータを取りまとめ，審査員に提供し，審査員はこれらのデータを中央事務局に報告します。 
□ 中央事務局は, 事業者から提供されたエネルギー使用量などの環境データを業種別，地域別，規模別などで集計・分析し，事業者に「経営に資する環境データ」としてフィードバックします。 
□ このらデータは，業種別・地域別・規模別のベンチマークとして，例えば，原単位あたりの指標を，同業他社と比較することで自社の取組を評価することができ，事業者の環境経営を促進する上で有用な情報となります。 
□ このデータに基づき, 事業者は, 審査員へ今後の環境への取組の在り方などに関する助言を求めることができます。 </t>
    <phoneticPr fontId="15"/>
  </si>
  <si>
    <t>１．２ 環境経営レポートの公表と活用 【ガイドライン要求事項】</t>
    <phoneticPr fontId="15"/>
  </si>
  <si>
    <t>【ガイドライン要求事項】</t>
    <phoneticPr fontId="15"/>
  </si>
  <si>
    <t>4-02</t>
    <phoneticPr fontId="15"/>
  </si>
  <si>
    <t>5-01</t>
    <phoneticPr fontId="15"/>
  </si>
  <si>
    <t>6-01</t>
    <phoneticPr fontId="15"/>
  </si>
  <si>
    <t>9-01</t>
    <phoneticPr fontId="15"/>
  </si>
  <si>
    <t>10-01</t>
    <phoneticPr fontId="15"/>
  </si>
  <si>
    <t>10-02</t>
    <phoneticPr fontId="15"/>
  </si>
  <si>
    <t>11-01</t>
    <phoneticPr fontId="15"/>
  </si>
  <si>
    <t>12-01</t>
    <phoneticPr fontId="15"/>
  </si>
  <si>
    <t>13-01</t>
    <phoneticPr fontId="15"/>
  </si>
  <si>
    <t>13-02</t>
    <phoneticPr fontId="15"/>
  </si>
  <si>
    <t>13-03</t>
    <phoneticPr fontId="15"/>
  </si>
  <si>
    <t>13-04</t>
    <phoneticPr fontId="15"/>
  </si>
  <si>
    <t>電力使用による二酸化炭素の発生</t>
    <rPh sb="0" eb="2">
      <t>デンリョク</t>
    </rPh>
    <phoneticPr fontId="15"/>
  </si>
  <si>
    <t>環境経営計画の策定</t>
    <rPh sb="0" eb="2">
      <t>カンキョウ</t>
    </rPh>
    <rPh sb="2" eb="4">
      <t>ケイエイ</t>
    </rPh>
    <rPh sb="4" eb="6">
      <t>ケイカク</t>
    </rPh>
    <rPh sb="7" eb="9">
      <t>サクテイ</t>
    </rPh>
    <phoneticPr fontId="15"/>
  </si>
  <si>
    <t>内部監査手順書</t>
    <rPh sb="0" eb="2">
      <t>ナイブ</t>
    </rPh>
    <rPh sb="2" eb="4">
      <t>カンサ</t>
    </rPh>
    <rPh sb="4" eb="7">
      <t>テジュンショ</t>
    </rPh>
    <phoneticPr fontId="15"/>
  </si>
  <si>
    <t>合計</t>
    <rPh sb="0" eb="2">
      <t>ゴウケイ</t>
    </rPh>
    <phoneticPr fontId="15"/>
  </si>
  <si>
    <t>名</t>
    <rPh sb="0" eb="1">
      <t>メイ</t>
    </rPh>
    <phoneticPr fontId="15"/>
  </si>
  <si>
    <t>㎡</t>
    <phoneticPr fontId="15"/>
  </si>
  <si>
    <t>課題を解決しチャンスを活かす取組</t>
    <rPh sb="0" eb="2">
      <t>カダイ</t>
    </rPh>
    <rPh sb="3" eb="5">
      <t>カイケツ</t>
    </rPh>
    <rPh sb="11" eb="12">
      <t>イ</t>
    </rPh>
    <rPh sb="14" eb="16">
      <t>トリクミ</t>
    </rPh>
    <phoneticPr fontId="15"/>
  </si>
  <si>
    <t>８</t>
    <phoneticPr fontId="15"/>
  </si>
  <si>
    <t>その他に代表者が経営上取り組みたい活動を記載する。</t>
    <rPh sb="2" eb="3">
      <t>タ</t>
    </rPh>
    <rPh sb="4" eb="7">
      <t>ダイヒョウシャ</t>
    </rPh>
    <rPh sb="8" eb="10">
      <t>ケイエイ</t>
    </rPh>
    <rPh sb="10" eb="11">
      <t>ジョウ</t>
    </rPh>
    <rPh sb="11" eb="12">
      <t>ト</t>
    </rPh>
    <rPh sb="13" eb="14">
      <t>ク</t>
    </rPh>
    <rPh sb="17" eb="19">
      <t>カツドウ</t>
    </rPh>
    <rPh sb="20" eb="22">
      <t>キサイ</t>
    </rPh>
    <phoneticPr fontId="15"/>
  </si>
  <si>
    <t>・技術の継承</t>
    <rPh sb="1" eb="3">
      <t>ギジュツ</t>
    </rPh>
    <rPh sb="4" eb="6">
      <t>ケイショウ</t>
    </rPh>
    <phoneticPr fontId="15"/>
  </si>
  <si>
    <t>・企業PRによる顧客獲得</t>
    <rPh sb="1" eb="3">
      <t>キギョウ</t>
    </rPh>
    <rPh sb="8" eb="10">
      <t>コキャク</t>
    </rPh>
    <rPh sb="10" eb="12">
      <t>カクトク</t>
    </rPh>
    <phoneticPr fontId="15"/>
  </si>
  <si>
    <t>・事業拡大のための資金調達、人材確保</t>
    <rPh sb="1" eb="3">
      <t>ジギョウ</t>
    </rPh>
    <rPh sb="3" eb="5">
      <t>カクダイ</t>
    </rPh>
    <rPh sb="9" eb="11">
      <t>シキン</t>
    </rPh>
    <rPh sb="11" eb="13">
      <t>チョウタツ</t>
    </rPh>
    <rPh sb="14" eb="16">
      <t>ジンザイ</t>
    </rPh>
    <rPh sb="16" eb="18">
      <t>カクホ</t>
    </rPh>
    <phoneticPr fontId="15"/>
  </si>
  <si>
    <t>・新製品・商品開発</t>
    <rPh sb="1" eb="4">
      <t>シンセイヒン</t>
    </rPh>
    <rPh sb="5" eb="7">
      <t>ショウヒン</t>
    </rPh>
    <rPh sb="7" eb="9">
      <t>カイハツ</t>
    </rPh>
    <phoneticPr fontId="15"/>
  </si>
  <si>
    <t>・働き方改革</t>
    <rPh sb="1" eb="2">
      <t>ハタラ</t>
    </rPh>
    <rPh sb="3" eb="4">
      <t>カタ</t>
    </rPh>
    <rPh sb="4" eb="6">
      <t>カイカク</t>
    </rPh>
    <phoneticPr fontId="15"/>
  </si>
  <si>
    <t>SDSが義務化された物質</t>
    <rPh sb="4" eb="7">
      <t>ギムカ</t>
    </rPh>
    <rPh sb="10" eb="12">
      <t>ブッシツ</t>
    </rPh>
    <phoneticPr fontId="15"/>
  </si>
  <si>
    <t>●２</t>
    <phoneticPr fontId="15"/>
  </si>
  <si>
    <t xml:space="preserve">エコアクション２１を運用，維持し，環境経営を実践するために，代表者は以下の事項を実施する。 
・ 効果的で必要十分な実施体制を構築する 
・ 実施体制においては，各自の役割, 責任及び権限を定め，全従業員に周知する 
・ エコアクション２１を運用し，維持するための経営資源を用意する </t>
    <phoneticPr fontId="15"/>
  </si>
  <si>
    <t>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初回登録時には，事業活動における環境への取組状況を「環境への取組の自己チェック（第５章）」を基に把握する。把握項目には、環境負荷の軽減等に貢献している製品・サービス等を含む。</t>
    <phoneticPr fontId="15"/>
  </si>
  <si>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phoneticPr fontId="15"/>
  </si>
  <si>
    <t xml:space="preserve">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phoneticPr fontId="15"/>
  </si>
  <si>
    <t xml:space="preserve">□ エコアクション２１に必要な文書類以外に, エコアクション２１の運用に組織が必要と判断した文書類を定めます。 
□ 文書類は, 自らの環境経営を実践する上で必要かつ十分なものとし，文書類の作成や保管が取組を停滞させる要因とならないよう，十分に留意します。文書類は必要以上に作成する必要はなく, 内容を複雑にする必要もありません。エコアクション２１だけのための文書類を作成するのではなく，既存の文書類をできる限り活用することが望まれます。 </t>
    <phoneticPr fontId="15"/>
  </si>
  <si>
    <t xml:space="preserve">次の項目を盛り込んだ環境経営レポートを定期的に（原則毎年度）作成する。 
■計画の策定（Plan） 
(１) 組織の概要（事業者名，所在地，事業の概要，事業規模など）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環境経営目標及び環境経営計画の実績・取組結果とその評価（実績には二酸化炭素排出量を含む），並びに次年度の環境経営目標及び環境経営計画 
(８) 環境関連法規などの遵守状況の確認及び評価の結果，並びに違反，訴訟などの有無 
■全体の評価と見直し（Act） 
(９) 代表者による全体の評価と見直し・指示 </t>
    <phoneticPr fontId="15"/>
  </si>
  <si>
    <t>代表者による全体の評価と見直し・指示
（環境経営レポートに含む）</t>
    <rPh sb="22" eb="24">
      <t>ケイエイ</t>
    </rPh>
    <phoneticPr fontId="15"/>
  </si>
  <si>
    <t>・表示、掲示なども手順書のひとつ。
・作っても利用しない手順書は意味がない。
・記録に５W１Hを書くとよい。
・環境経営計画書、環境関連法規等取りまとめ表も手順書となる。</t>
    <rPh sb="1" eb="3">
      <t>ヒョウジ</t>
    </rPh>
    <rPh sb="4" eb="6">
      <t>ケイジ</t>
    </rPh>
    <rPh sb="9" eb="11">
      <t>テジュン</t>
    </rPh>
    <rPh sb="11" eb="12">
      <t>ショ</t>
    </rPh>
    <rPh sb="19" eb="20">
      <t>ツク</t>
    </rPh>
    <rPh sb="23" eb="25">
      <t>リヨウ</t>
    </rPh>
    <rPh sb="28" eb="31">
      <t>テジュンショ</t>
    </rPh>
    <rPh sb="32" eb="34">
      <t>イミ</t>
    </rPh>
    <rPh sb="40" eb="42">
      <t>キロク</t>
    </rPh>
    <rPh sb="48" eb="49">
      <t>カ</t>
    </rPh>
    <rPh sb="56" eb="58">
      <t>カンキョウ</t>
    </rPh>
    <rPh sb="58" eb="60">
      <t>ケイエイ</t>
    </rPh>
    <rPh sb="60" eb="62">
      <t>ケイカク</t>
    </rPh>
    <rPh sb="62" eb="63">
      <t>ショ</t>
    </rPh>
    <rPh sb="64" eb="66">
      <t>カンキョウ</t>
    </rPh>
    <rPh sb="66" eb="68">
      <t>カンレン</t>
    </rPh>
    <rPh sb="68" eb="70">
      <t>ホウキ</t>
    </rPh>
    <rPh sb="70" eb="71">
      <t>トウ</t>
    </rPh>
    <rPh sb="71" eb="72">
      <t>ト</t>
    </rPh>
    <rPh sb="76" eb="77">
      <t>ヒョウ</t>
    </rPh>
    <rPh sb="78" eb="81">
      <t>テジュンショ</t>
    </rPh>
    <phoneticPr fontId="15"/>
  </si>
  <si>
    <t>　事故や天災などを原因とする環境への重大な影響を最小限に留めるとともに，事業の継続性を担保するためには，環境上の緊急事態への対応策を定め，その有効性を確認することが必要です。 
　本要求事項は，環境上の緊急事態に対応する取組を行うことにより，環境に関する危機管理能力の向上を図ることを目的としています。</t>
    <phoneticPr fontId="15"/>
  </si>
  <si>
    <t>この手順は、環境経営システムが、エコアクション21ガイドライン要求事項に合致しているか、その環境経営システムに有効性があるか、また、環境経営システムに定められている活動内容が環境経営方針、環境経営目標の達成に適切なものとなっているか、検証することを目的とする。</t>
    <rPh sb="89" eb="91">
      <t>ケイエイ</t>
    </rPh>
    <rPh sb="96" eb="98">
      <t>ケイエイ</t>
    </rPh>
    <phoneticPr fontId="15"/>
  </si>
  <si>
    <t>事務局は、「環境経営計画書」（様式6-01）に監査計画月を計画する。</t>
    <rPh sb="0" eb="3">
      <t>ジムキョク</t>
    </rPh>
    <rPh sb="8" eb="10">
      <t>ケイエイ</t>
    </rPh>
    <rPh sb="23" eb="25">
      <t>カンサ</t>
    </rPh>
    <rPh sb="25" eb="27">
      <t>ケイカク</t>
    </rPh>
    <rPh sb="27" eb="28">
      <t>ツキ</t>
    </rPh>
    <rPh sb="29" eb="31">
      <t>ケイカク</t>
    </rPh>
    <phoneticPr fontId="131"/>
  </si>
  <si>
    <t>　環境経営計画は、達成手段、スケジュール及びそれぞれの計画の責任者と担当者を決めていますか</t>
    <rPh sb="3" eb="5">
      <t>ケイエイ</t>
    </rPh>
    <phoneticPr fontId="15"/>
  </si>
  <si>
    <t>環境経営目標・計画</t>
    <rPh sb="0" eb="2">
      <t>カンキョウ</t>
    </rPh>
    <rPh sb="2" eb="4">
      <t>ケイエイ</t>
    </rPh>
    <rPh sb="4" eb="6">
      <t>モクヒョウ</t>
    </rPh>
    <rPh sb="7" eb="9">
      <t>ケイカク</t>
    </rPh>
    <phoneticPr fontId="15"/>
  </si>
  <si>
    <t>実施体制</t>
    <rPh sb="0" eb="2">
      <t>ジッシ</t>
    </rPh>
    <rPh sb="2" eb="4">
      <t>タイセイ</t>
    </rPh>
    <phoneticPr fontId="15"/>
  </si>
  <si>
    <t>変更なし</t>
    <rPh sb="0" eb="2">
      <t>ヘンコウ</t>
    </rPh>
    <phoneticPr fontId="15"/>
  </si>
  <si>
    <t>☑</t>
    <phoneticPr fontId="15"/>
  </si>
  <si>
    <t>変更あり</t>
    <rPh sb="0" eb="2">
      <t>ヘンコウ</t>
    </rPh>
    <phoneticPr fontId="15"/>
  </si>
  <si>
    <t>　</t>
  </si>
  <si>
    <t>顧客要求事項</t>
    <rPh sb="0" eb="2">
      <t>コキャク</t>
    </rPh>
    <rPh sb="2" eb="4">
      <t>ヨウキュウ</t>
    </rPh>
    <rPh sb="4" eb="6">
      <t>ジコウ</t>
    </rPh>
    <phoneticPr fontId="15"/>
  </si>
  <si>
    <t>品質管理　</t>
    <rPh sb="0" eb="2">
      <t>ヒンシツ</t>
    </rPh>
    <rPh sb="2" eb="4">
      <t>カンリ</t>
    </rPh>
    <phoneticPr fontId="15"/>
  </si>
  <si>
    <t xml:space="preserve">(１)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 水使用量の削減 
・ 化学物質使用量の削減 
・ 自らが生産・販売・提供する製品の環境性能の向上及びサービスの改善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phoneticPr fontId="15"/>
  </si>
  <si>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初回登録時には，事業活動における環境への取組状況を「環境への取組の自己チェック（第５章）」を基に把握する。把握項目には，自社が提供する製品・サービスなどを含む。 </t>
    <phoneticPr fontId="15"/>
  </si>
  <si>
    <t xml:space="preserve">(１)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phoneticPr fontId="15"/>
  </si>
  <si>
    <t xml:space="preserve">エコアクション２１の取組を適切に実行するために, 以下の教育・訓練を実施する。 
・ 全従業員を対象とした教育・訓練 
・ 環境に関する特定の業務がある場合, その業務に関わる従業員を対象とした教育・訓練 </t>
    <phoneticPr fontId="15"/>
  </si>
  <si>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phoneticPr fontId="15"/>
  </si>
  <si>
    <t xml:space="preserve">（１）エコアクション２１の取組を実施するために,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phoneticPr fontId="15"/>
  </si>
  <si>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phoneticPr fontId="15"/>
  </si>
  <si>
    <t>様式：13-03</t>
    <phoneticPr fontId="15"/>
  </si>
  <si>
    <t>　全従業員に環境経営方針を理解させるために教育・訓練を実施していますか</t>
    <rPh sb="8" eb="10">
      <t>ケイエイ</t>
    </rPh>
    <phoneticPr fontId="15"/>
  </si>
  <si>
    <t>　全従業員へ環境経営目標や環境経営計画等における自らの役割や取組を認識させるために教育・訓練を実施していますか</t>
    <rPh sb="8" eb="10">
      <t>ケイエイ</t>
    </rPh>
    <rPh sb="15" eb="17">
      <t>ケイエイ</t>
    </rPh>
    <phoneticPr fontId="15"/>
  </si>
  <si>
    <t>　環境経営計画の進捗を適切な頻度で定期的に確認及び評価を行っていますか</t>
    <rPh sb="3" eb="5">
      <t>ケイエイ</t>
    </rPh>
    <rPh sb="8" eb="10">
      <t>シンチョク</t>
    </rPh>
    <phoneticPr fontId="15"/>
  </si>
  <si>
    <t>　②監査チームは問題点ありとした事項について、「問題点是正／予防処置票」（様式13-01）に記録し、事務局に報告するとともに被監査部門の責任者に提出する。</t>
    <rPh sb="37" eb="39">
      <t>ヨウシキ</t>
    </rPh>
    <rPh sb="50" eb="53">
      <t>ジムキョク</t>
    </rPh>
    <phoneticPr fontId="131"/>
  </si>
  <si>
    <t>① 事務局は、「内部環境監査チェックリスト」（様式13-03）を準備する。</t>
    <rPh sb="2" eb="5">
      <t>ジムキョク</t>
    </rPh>
    <phoneticPr fontId="131"/>
  </si>
  <si>
    <t>・様式6-01　　環境経営計画書（内部環境監査計画を織り込んだもの）</t>
    <rPh sb="11" eb="13">
      <t>ケイエイ</t>
    </rPh>
    <phoneticPr fontId="131"/>
  </si>
  <si>
    <t>文書類</t>
    <rPh sb="2" eb="3">
      <t>ルイ</t>
    </rPh>
    <phoneticPr fontId="15"/>
  </si>
  <si>
    <t>・様式8-02　　環境教育訓練記録（内部環境監査員の教育訓練を記録したもの）</t>
    <phoneticPr fontId="131"/>
  </si>
  <si>
    <t>・様式13-03　内部環境監査チェックリスト</t>
    <phoneticPr fontId="131"/>
  </si>
  <si>
    <t>・様式13-01　問題点是正/予防処置票</t>
    <rPh sb="1" eb="3">
      <t>ヨウシキ</t>
    </rPh>
    <phoneticPr fontId="15"/>
  </si>
  <si>
    <t>要求事項 ２．代表者による経営における課題とチャンスの明確化</t>
    <phoneticPr fontId="15"/>
  </si>
  <si>
    <t>１０．実施及び運用（内部監査の重点項目）</t>
    <rPh sb="10" eb="12">
      <t>ナイブ</t>
    </rPh>
    <rPh sb="12" eb="14">
      <t>カンサ</t>
    </rPh>
    <rPh sb="15" eb="17">
      <t>ジュウテン</t>
    </rPh>
    <rPh sb="17" eb="19">
      <t>コウモク</t>
    </rPh>
    <phoneticPr fontId="15"/>
  </si>
  <si>
    <t>３．環境経営方針の策定</t>
    <rPh sb="4" eb="6">
      <t>ケイエイ</t>
    </rPh>
    <phoneticPr fontId="15"/>
  </si>
  <si>
    <t>3-1</t>
    <phoneticPr fontId="131"/>
  </si>
  <si>
    <t>５．環境関連法規等の取りまとめ</t>
    <phoneticPr fontId="15"/>
  </si>
  <si>
    <t>5-1</t>
    <phoneticPr fontId="131"/>
  </si>
  <si>
    <t>5-2</t>
    <phoneticPr fontId="131"/>
  </si>
  <si>
    <t>６．環境経営目標及び環境経営計画の策定（内部監査重点項目）</t>
    <rPh sb="4" eb="6">
      <t>ケイエイ</t>
    </rPh>
    <rPh sb="12" eb="14">
      <t>ケイエイ</t>
    </rPh>
    <rPh sb="20" eb="22">
      <t>ナイブ</t>
    </rPh>
    <rPh sb="22" eb="24">
      <t>カンサ</t>
    </rPh>
    <rPh sb="24" eb="26">
      <t>ジュウテン</t>
    </rPh>
    <rPh sb="26" eb="28">
      <t>コウモク</t>
    </rPh>
    <phoneticPr fontId="131"/>
  </si>
  <si>
    <t>6-1</t>
    <phoneticPr fontId="15"/>
  </si>
  <si>
    <t>6-2</t>
    <phoneticPr fontId="15"/>
  </si>
  <si>
    <t>6-3</t>
  </si>
  <si>
    <t>6-4</t>
  </si>
  <si>
    <t>6-5</t>
  </si>
  <si>
    <t>6-6</t>
  </si>
  <si>
    <t>７．実施体制の構築</t>
    <phoneticPr fontId="15"/>
  </si>
  <si>
    <t>８．教育・訓練の実施</t>
    <phoneticPr fontId="15"/>
  </si>
  <si>
    <t>8-1</t>
    <phoneticPr fontId="131"/>
  </si>
  <si>
    <t>8-3</t>
    <phoneticPr fontId="131"/>
  </si>
  <si>
    <t>９．環境コミュニケーションの実施</t>
    <phoneticPr fontId="15"/>
  </si>
  <si>
    <t>9-2</t>
    <phoneticPr fontId="131"/>
  </si>
  <si>
    <t>10-1</t>
    <phoneticPr fontId="131"/>
  </si>
  <si>
    <r>
      <t>11</t>
    </r>
    <r>
      <rPr>
        <b/>
        <sz val="10"/>
        <color theme="1"/>
        <rFont val="ＭＳ 明朝"/>
        <family val="1"/>
        <charset val="128"/>
      </rPr>
      <t>．環境上の緊急事態への準備及び対応（内部監査の重点項目）</t>
    </r>
    <rPh sb="20" eb="22">
      <t>ナイブ</t>
    </rPh>
    <rPh sb="22" eb="24">
      <t>カンサ</t>
    </rPh>
    <rPh sb="25" eb="27">
      <t>ジュウテン</t>
    </rPh>
    <rPh sb="27" eb="29">
      <t>コウモク</t>
    </rPh>
    <phoneticPr fontId="15"/>
  </si>
  <si>
    <t>11-2</t>
    <phoneticPr fontId="131"/>
  </si>
  <si>
    <t>11-3</t>
    <phoneticPr fontId="131"/>
  </si>
  <si>
    <t>12-1</t>
    <phoneticPr fontId="131"/>
  </si>
  <si>
    <t>12-2</t>
    <phoneticPr fontId="131"/>
  </si>
  <si>
    <t>13-1</t>
    <phoneticPr fontId="131"/>
  </si>
  <si>
    <t>13-2</t>
    <phoneticPr fontId="131"/>
  </si>
  <si>
    <t>13-3</t>
    <phoneticPr fontId="131"/>
  </si>
  <si>
    <t>13-4</t>
    <phoneticPr fontId="131"/>
  </si>
  <si>
    <t xml:space="preserve">(１) 環境経営方針，環境経営目標及び環境経営計画の達成，並びに環境関連法規などの遵守に必要な取組を実施する。 
(２) 環境経営方針, 環境経営目標を達成するため，必要に応じて手順書を作成し運用する。 </t>
    <phoneticPr fontId="15"/>
  </si>
  <si>
    <t>10-2</t>
    <phoneticPr fontId="131"/>
  </si>
  <si>
    <t>新規に劇物薬品を使用することになったが、扱い方や保管管理の手順を決めていません。</t>
    <rPh sb="0" eb="2">
      <t>シンキ</t>
    </rPh>
    <rPh sb="3" eb="5">
      <t>ゲキブツ</t>
    </rPh>
    <rPh sb="5" eb="7">
      <t>ヤクヒン</t>
    </rPh>
    <rPh sb="8" eb="10">
      <t>シヨウ</t>
    </rPh>
    <rPh sb="20" eb="21">
      <t>アツカ</t>
    </rPh>
    <rPh sb="22" eb="23">
      <t>カタ</t>
    </rPh>
    <rPh sb="24" eb="26">
      <t>ホカン</t>
    </rPh>
    <rPh sb="26" eb="28">
      <t>カンリ</t>
    </rPh>
    <rPh sb="29" eb="31">
      <t>テジュン</t>
    </rPh>
    <rPh sb="32" eb="33">
      <t>キ</t>
    </rPh>
    <phoneticPr fontId="15"/>
  </si>
  <si>
    <t>エアコンの温度設定についてルールが守られていなかった。
廃棄物の表示がなく、分別できていなかった。</t>
    <rPh sb="5" eb="7">
      <t>オンド</t>
    </rPh>
    <rPh sb="7" eb="9">
      <t>セッテイ</t>
    </rPh>
    <rPh sb="17" eb="18">
      <t>マモ</t>
    </rPh>
    <rPh sb="32" eb="34">
      <t>ヒョウジ</t>
    </rPh>
    <rPh sb="38" eb="40">
      <t>ブンベツ</t>
    </rPh>
    <phoneticPr fontId="15"/>
  </si>
  <si>
    <t>　環境に重大な影響を及ぼす緊急事態を想定し、被害を最小限に抑えるため、予め緊急事態への対応策を定め、準備をしていますか</t>
    <phoneticPr fontId="15"/>
  </si>
  <si>
    <t>火災とガス漏れ対応の訓練はしていますが、苛性ソーダタンク漏洩の対応策の試行・訓練を実施していません。</t>
    <rPh sb="0" eb="2">
      <t>カサイ</t>
    </rPh>
    <rPh sb="5" eb="6">
      <t>モ</t>
    </rPh>
    <rPh sb="7" eb="9">
      <t>タイオウ</t>
    </rPh>
    <rPh sb="10" eb="12">
      <t>クンレン</t>
    </rPh>
    <rPh sb="20" eb="22">
      <t>カセイ</t>
    </rPh>
    <rPh sb="28" eb="30">
      <t>ロウエイ</t>
    </rPh>
    <rPh sb="31" eb="33">
      <t>タイオウ</t>
    </rPh>
    <rPh sb="33" eb="34">
      <t>サク</t>
    </rPh>
    <rPh sb="35" eb="37">
      <t>シコウ</t>
    </rPh>
    <rPh sb="38" eb="40">
      <t>クンレン</t>
    </rPh>
    <rPh sb="41" eb="43">
      <t>ジッシ</t>
    </rPh>
    <phoneticPr fontId="15"/>
  </si>
  <si>
    <t>　環境経営方針, 環境経営目標を達成するため，必要に応じて手順書手順書を作成していますか</t>
    <phoneticPr fontId="15"/>
  </si>
  <si>
    <t>　（インタビューや現場観察を通じて）必要な取組が実施されていますか</t>
    <rPh sb="9" eb="11">
      <t>ゲンバ</t>
    </rPh>
    <rPh sb="11" eb="13">
      <t>カンサツ</t>
    </rPh>
    <rPh sb="14" eb="15">
      <t>ツウ</t>
    </rPh>
    <phoneticPr fontId="15"/>
  </si>
  <si>
    <t>公害を発生させる設備等の届出、廃棄物管理票の管理、有資格者の選任・届出など、法を守れるようにしていますか</t>
    <rPh sb="15" eb="18">
      <t>ハイキブツ</t>
    </rPh>
    <rPh sb="18" eb="20">
      <t>カンリ</t>
    </rPh>
    <rPh sb="20" eb="21">
      <t>ヒョウ</t>
    </rPh>
    <rPh sb="22" eb="24">
      <t>カンリ</t>
    </rPh>
    <phoneticPr fontId="15"/>
  </si>
  <si>
    <t>フロン排出抑制法が抜けています。
法規制の最新化に課題があります。</t>
    <rPh sb="3" eb="5">
      <t>ハイシュツ</t>
    </rPh>
    <rPh sb="5" eb="7">
      <t>ヨクセイ</t>
    </rPh>
    <rPh sb="7" eb="8">
      <t>ホウ</t>
    </rPh>
    <rPh sb="9" eb="10">
      <t>ヌ</t>
    </rPh>
    <rPh sb="17" eb="18">
      <t>ホウ</t>
    </rPh>
    <rPh sb="18" eb="20">
      <t>キセイ</t>
    </rPh>
    <rPh sb="21" eb="23">
      <t>サイシン</t>
    </rPh>
    <rPh sb="23" eb="24">
      <t>カ</t>
    </rPh>
    <rPh sb="25" eb="27">
      <t>カダイ</t>
    </rPh>
    <phoneticPr fontId="15"/>
  </si>
  <si>
    <t>　①監査チームは各部門において、文書類の確認と現場観察を行い、必要に応じ客観的証拠をチェックリストに記録する。客観的証拠とは、場所,対象,内容及び観察した事象。</t>
    <rPh sb="18" eb="19">
      <t>ルイ</t>
    </rPh>
    <rPh sb="20" eb="22">
      <t>カクニン</t>
    </rPh>
    <rPh sb="31" eb="33">
      <t>ヒツヨウ</t>
    </rPh>
    <rPh sb="34" eb="35">
      <t>オウ</t>
    </rPh>
    <rPh sb="69" eb="71">
      <t>ナイヨウ</t>
    </rPh>
    <rPh sb="71" eb="72">
      <t>オヨ</t>
    </rPh>
    <phoneticPr fontId="15"/>
  </si>
  <si>
    <t>　①環境管理責任者・事務局は、「問題点是正／予防処置票」に基づき監査結果を代表者に報告する。</t>
    <rPh sb="10" eb="13">
      <t>ジムキョク</t>
    </rPh>
    <rPh sb="41" eb="43">
      <t>ホウコク</t>
    </rPh>
    <phoneticPr fontId="131"/>
  </si>
  <si>
    <t>「内部環境監査員の教育と選任」の一部をより分かり易く改訂。</t>
    <rPh sb="16" eb="18">
      <t>イチブ</t>
    </rPh>
    <rPh sb="21" eb="22">
      <t>ワ</t>
    </rPh>
    <rPh sb="24" eb="25">
      <t>ヤス</t>
    </rPh>
    <rPh sb="26" eb="28">
      <t>カイテイ</t>
    </rPh>
    <phoneticPr fontId="15"/>
  </si>
  <si>
    <t>EA21環境経営ｼｽﾃﾑ・環境活動レポートガイドライン
 環境経営方針</t>
    <rPh sb="31" eb="33">
      <t>ケイエイ</t>
    </rPh>
    <phoneticPr fontId="15"/>
  </si>
  <si>
    <t>環境経営方針
環境経営計画書</t>
    <rPh sb="2" eb="4">
      <t>ケイエイ</t>
    </rPh>
    <rPh sb="9" eb="11">
      <t>ケイエイ</t>
    </rPh>
    <phoneticPr fontId="15"/>
  </si>
  <si>
    <t>環境経営方針，環境経営目標・計画</t>
    <rPh sb="2" eb="4">
      <t>ケイエイ</t>
    </rPh>
    <rPh sb="9" eb="11">
      <t>ケイエイ</t>
    </rPh>
    <phoneticPr fontId="15"/>
  </si>
  <si>
    <t>□環境経営方針　□環境経営計画書
□手順書（　　　　　　　　　　　）
□その他（　　　　　　　　　　）</t>
    <rPh sb="3" eb="5">
      <t>ケイエイ</t>
    </rPh>
    <rPh sb="11" eb="13">
      <t>ケイエイ</t>
    </rPh>
    <phoneticPr fontId="15"/>
  </si>
  <si>
    <t>１．取組の対象組織・活動の明確化</t>
    <phoneticPr fontId="15"/>
  </si>
  <si>
    <t>1-1</t>
    <phoneticPr fontId="131"/>
  </si>
  <si>
    <t>□建設現場等の概要及び件数</t>
    <rPh sb="1" eb="3">
      <t>ケンセツ</t>
    </rPh>
    <rPh sb="3" eb="5">
      <t>ゲンバ</t>
    </rPh>
    <rPh sb="5" eb="6">
      <t>トウ</t>
    </rPh>
    <rPh sb="7" eb="9">
      <t>ガイヨウ</t>
    </rPh>
    <rPh sb="9" eb="10">
      <t>オヨ</t>
    </rPh>
    <rPh sb="11" eb="13">
      <t>ケンスウ</t>
    </rPh>
    <phoneticPr fontId="15"/>
  </si>
  <si>
    <t>&lt;元請工事・業務等&gt;</t>
    <rPh sb="1" eb="3">
      <t>モトウ</t>
    </rPh>
    <rPh sb="3" eb="5">
      <t>コウジ</t>
    </rPh>
    <rPh sb="6" eb="8">
      <t>ギョウム</t>
    </rPh>
    <rPh sb="8" eb="9">
      <t>トウ</t>
    </rPh>
    <phoneticPr fontId="15"/>
  </si>
  <si>
    <t>工事・業務等の名称</t>
    <rPh sb="0" eb="2">
      <t>コウジ</t>
    </rPh>
    <rPh sb="3" eb="5">
      <t>ギョウム</t>
    </rPh>
    <rPh sb="5" eb="6">
      <t>トウ</t>
    </rPh>
    <rPh sb="7" eb="9">
      <t>メイショウ</t>
    </rPh>
    <phoneticPr fontId="15"/>
  </si>
  <si>
    <t>規模（金額）</t>
    <rPh sb="0" eb="2">
      <t>キボ</t>
    </rPh>
    <rPh sb="3" eb="5">
      <t>キンガク</t>
    </rPh>
    <phoneticPr fontId="15"/>
  </si>
  <si>
    <r>
      <t>環境配慮事項
（CO</t>
    </r>
    <r>
      <rPr>
        <vertAlign val="subscript"/>
        <sz val="11"/>
        <rFont val="ＭＳ Ｐゴシック"/>
        <family val="3"/>
        <charset val="128"/>
      </rPr>
      <t>2</t>
    </r>
    <r>
      <rPr>
        <sz val="11"/>
        <rFont val="ＭＳ Ｐゴシック"/>
        <family val="3"/>
        <charset val="128"/>
      </rPr>
      <t>排出予想量）</t>
    </r>
    <rPh sb="0" eb="2">
      <t>カンキョウ</t>
    </rPh>
    <rPh sb="2" eb="4">
      <t>ハイリョ</t>
    </rPh>
    <rPh sb="4" eb="6">
      <t>ジコウ</t>
    </rPh>
    <rPh sb="11" eb="13">
      <t>ハイシュツ</t>
    </rPh>
    <rPh sb="13" eb="16">
      <t>ヨソウリョウ</t>
    </rPh>
    <phoneticPr fontId="15"/>
  </si>
  <si>
    <t>使用建機等</t>
    <rPh sb="0" eb="2">
      <t>シヨウ</t>
    </rPh>
    <rPh sb="2" eb="4">
      <t>ケンキ</t>
    </rPh>
    <rPh sb="4" eb="5">
      <t>トウ</t>
    </rPh>
    <phoneticPr fontId="15"/>
  </si>
  <si>
    <t>公共・民間</t>
    <rPh sb="0" eb="2">
      <t>コウキョウ</t>
    </rPh>
    <rPh sb="3" eb="5">
      <t>ミンカン</t>
    </rPh>
    <phoneticPr fontId="15"/>
  </si>
  <si>
    <t>なし</t>
    <phoneticPr fontId="15"/>
  </si>
  <si>
    <t>件</t>
    <rPh sb="0" eb="1">
      <t>ケン</t>
    </rPh>
    <phoneticPr fontId="15"/>
  </si>
  <si>
    <t>百万円</t>
    <rPh sb="0" eb="2">
      <t>ヒャクマン</t>
    </rPh>
    <rPh sb="2" eb="3">
      <t>エン</t>
    </rPh>
    <phoneticPr fontId="15"/>
  </si>
  <si>
    <t>&lt;下請工事・業務等&gt;</t>
    <rPh sb="1" eb="3">
      <t>シタウケ</t>
    </rPh>
    <rPh sb="3" eb="5">
      <t>コウジ</t>
    </rPh>
    <rPh sb="6" eb="8">
      <t>ギョウム</t>
    </rPh>
    <rPh sb="8" eb="9">
      <t>トウ</t>
    </rPh>
    <phoneticPr fontId="15"/>
  </si>
  <si>
    <t>環境配慮事項</t>
    <rPh sb="0" eb="2">
      <t>カンキョウ</t>
    </rPh>
    <rPh sb="2" eb="4">
      <t>ハイリョ</t>
    </rPh>
    <rPh sb="4" eb="6">
      <t>ジコウ</t>
    </rPh>
    <phoneticPr fontId="15"/>
  </si>
  <si>
    <t>電力（工事現場）</t>
    <rPh sb="0" eb="2">
      <t>デンリョク</t>
    </rPh>
    <rPh sb="3" eb="5">
      <t>コウジ</t>
    </rPh>
    <rPh sb="5" eb="7">
      <t>ゲンバ</t>
    </rPh>
    <phoneticPr fontId="15"/>
  </si>
  <si>
    <t>電力（事業所）</t>
    <rPh sb="0" eb="2">
      <t>デンリョク</t>
    </rPh>
    <rPh sb="3" eb="6">
      <t>ジギョウショ</t>
    </rPh>
    <phoneticPr fontId="15"/>
  </si>
  <si>
    <t>購入電力（事業所）</t>
    <rPh sb="0" eb="2">
      <t>コウニュウ</t>
    </rPh>
    <rPh sb="2" eb="4">
      <t>デンリョク</t>
    </rPh>
    <rPh sb="5" eb="8">
      <t>ジギョウショ</t>
    </rPh>
    <phoneticPr fontId="15"/>
  </si>
  <si>
    <t>購入電力（工事現場）</t>
    <rPh sb="0" eb="2">
      <t>コウニュウ</t>
    </rPh>
    <rPh sb="2" eb="4">
      <t>デンリョク</t>
    </rPh>
    <rPh sb="5" eb="7">
      <t>コウジ</t>
    </rPh>
    <rPh sb="7" eb="9">
      <t>ゲンバ</t>
    </rPh>
    <phoneticPr fontId="15"/>
  </si>
  <si>
    <t>水道（工事現場）</t>
    <rPh sb="0" eb="2">
      <t>スイドウ</t>
    </rPh>
    <rPh sb="3" eb="5">
      <t>コウジ</t>
    </rPh>
    <rPh sb="5" eb="7">
      <t>ゲンバ</t>
    </rPh>
    <phoneticPr fontId="15"/>
  </si>
  <si>
    <t>㎥</t>
    <phoneticPr fontId="15"/>
  </si>
  <si>
    <t>水道</t>
    <rPh sb="0" eb="2">
      <t>スイドウ</t>
    </rPh>
    <phoneticPr fontId="15"/>
  </si>
  <si>
    <t>請求書（使用量のお知らせ）で調べる／水道局に問い合わせる</t>
    <rPh sb="0" eb="3">
      <t>セイキュウショ</t>
    </rPh>
    <rPh sb="4" eb="7">
      <t>シヨウリョウ</t>
    </rPh>
    <rPh sb="9" eb="10">
      <t>シ</t>
    </rPh>
    <rPh sb="14" eb="15">
      <t>シラ</t>
    </rPh>
    <rPh sb="18" eb="21">
      <t>スイドウキョク</t>
    </rPh>
    <rPh sb="22" eb="23">
      <t>ト</t>
    </rPh>
    <rPh sb="24" eb="25">
      <t>ア</t>
    </rPh>
    <phoneticPr fontId="15"/>
  </si>
  <si>
    <t>㎥</t>
    <phoneticPr fontId="15"/>
  </si>
  <si>
    <t>水道水（事業所）</t>
    <rPh sb="0" eb="3">
      <t>スイドウスイ</t>
    </rPh>
    <rPh sb="4" eb="7">
      <t>ジギョウショ</t>
    </rPh>
    <phoneticPr fontId="15"/>
  </si>
  <si>
    <t>上水（事業所）</t>
    <rPh sb="3" eb="6">
      <t>ジギョウショ</t>
    </rPh>
    <phoneticPr fontId="15"/>
  </si>
  <si>
    <t>上水（工事現場）</t>
    <rPh sb="3" eb="5">
      <t>コウジ</t>
    </rPh>
    <rPh sb="5" eb="7">
      <t>ゲンバ</t>
    </rPh>
    <phoneticPr fontId="15"/>
  </si>
  <si>
    <r>
      <t>ｍ</t>
    </r>
    <r>
      <rPr>
        <vertAlign val="superscript"/>
        <sz val="10"/>
        <rFont val="ＭＳ Ｐ明朝"/>
        <family val="1"/>
        <charset val="128"/>
      </rPr>
      <t>2</t>
    </r>
    <r>
      <rPr>
        <sz val="11"/>
        <color theme="1"/>
        <rFont val="ＭＳ Ｐゴシック"/>
        <family val="2"/>
        <charset val="128"/>
        <scheme val="minor"/>
      </rPr>
      <t/>
    </r>
  </si>
  <si>
    <t>上水（事業所）</t>
    <rPh sb="0" eb="2">
      <t>ジョウスイ</t>
    </rPh>
    <rPh sb="3" eb="6">
      <t>ジギョウショ</t>
    </rPh>
    <phoneticPr fontId="15"/>
  </si>
  <si>
    <t>上水（工事現場）</t>
    <rPh sb="0" eb="2">
      <t>ジョウスイ</t>
    </rPh>
    <rPh sb="3" eb="5">
      <t>コウジ</t>
    </rPh>
    <rPh sb="5" eb="7">
      <t>ゲンバ</t>
    </rPh>
    <phoneticPr fontId="15"/>
  </si>
  <si>
    <t>※負荷の実績は工事現場を含む</t>
    <rPh sb="1" eb="3">
      <t>フカ</t>
    </rPh>
    <rPh sb="4" eb="6">
      <t>ジッセキ</t>
    </rPh>
    <rPh sb="7" eb="9">
      <t>コウジ</t>
    </rPh>
    <rPh sb="9" eb="11">
      <t>ゲンバ</t>
    </rPh>
    <rPh sb="12" eb="13">
      <t>フク</t>
    </rPh>
    <phoneticPr fontId="15"/>
  </si>
  <si>
    <t>建設副産物の再資源化率の向上</t>
    <rPh sb="0" eb="2">
      <t>ケンセツ</t>
    </rPh>
    <rPh sb="2" eb="5">
      <t>フクサンブツ</t>
    </rPh>
    <rPh sb="6" eb="10">
      <t>サイシゲンカ</t>
    </rPh>
    <rPh sb="10" eb="11">
      <t>リツ</t>
    </rPh>
    <rPh sb="12" eb="14">
      <t>コウジョウ</t>
    </rPh>
    <phoneticPr fontId="15"/>
  </si>
  <si>
    <t>・発注量の適正化</t>
    <rPh sb="1" eb="3">
      <t>ハッチュウ</t>
    </rPh>
    <rPh sb="3" eb="4">
      <t>リョウ</t>
    </rPh>
    <rPh sb="5" eb="8">
      <t>テキセイカ</t>
    </rPh>
    <phoneticPr fontId="15"/>
  </si>
  <si>
    <t>・在庫管理による不良在庫の削減</t>
    <rPh sb="1" eb="3">
      <t>ザイコ</t>
    </rPh>
    <rPh sb="3" eb="5">
      <t>カンリ</t>
    </rPh>
    <rPh sb="8" eb="10">
      <t>フリョウ</t>
    </rPh>
    <rPh sb="10" eb="12">
      <t>ザイコ</t>
    </rPh>
    <rPh sb="13" eb="15">
      <t>サクゲン</t>
    </rPh>
    <phoneticPr fontId="15"/>
  </si>
  <si>
    <t>環境に配慮した工事の推進</t>
    <rPh sb="0" eb="2">
      <t>カンキョウ</t>
    </rPh>
    <rPh sb="3" eb="5">
      <t>ハイリョ</t>
    </rPh>
    <rPh sb="7" eb="9">
      <t>コウジ</t>
    </rPh>
    <rPh sb="10" eb="12">
      <t>スイシン</t>
    </rPh>
    <phoneticPr fontId="15"/>
  </si>
  <si>
    <t>・工事の効率化</t>
    <rPh sb="1" eb="3">
      <t>コウジ</t>
    </rPh>
    <rPh sb="4" eb="7">
      <t>コウリツカ</t>
    </rPh>
    <phoneticPr fontId="15"/>
  </si>
  <si>
    <t>・廃棄物の再資源化の推進（別項目で実施）</t>
    <rPh sb="1" eb="4">
      <t>ハイキブツ</t>
    </rPh>
    <rPh sb="5" eb="9">
      <t>サイシゲンカ</t>
    </rPh>
    <rPh sb="10" eb="12">
      <t>スイシン</t>
    </rPh>
    <rPh sb="13" eb="14">
      <t>ベツ</t>
    </rPh>
    <rPh sb="14" eb="16">
      <t>コウモク</t>
    </rPh>
    <rPh sb="17" eb="19">
      <t>ジッシ</t>
    </rPh>
    <phoneticPr fontId="15"/>
  </si>
  <si>
    <t>・作業ミスの防止</t>
    <rPh sb="1" eb="3">
      <t>サギョウ</t>
    </rPh>
    <rPh sb="6" eb="8">
      <t>ボウシ</t>
    </rPh>
    <phoneticPr fontId="15"/>
  </si>
  <si>
    <t>なし</t>
    <phoneticPr fontId="15"/>
  </si>
  <si>
    <t>解体工事、建設副産物</t>
    <rPh sb="0" eb="2">
      <t>カイタイ</t>
    </rPh>
    <rPh sb="2" eb="4">
      <t>コウジ</t>
    </rPh>
    <rPh sb="5" eb="7">
      <t>ケンセツ</t>
    </rPh>
    <rPh sb="7" eb="10">
      <t>フクサンブツ</t>
    </rPh>
    <phoneticPr fontId="15"/>
  </si>
  <si>
    <t>ABC建設株式会社</t>
    <rPh sb="3" eb="5">
      <t>ケンセツ</t>
    </rPh>
    <rPh sb="5" eb="9">
      <t>カブシキガイシャ</t>
    </rPh>
    <phoneticPr fontId="15"/>
  </si>
  <si>
    <t>費　用</t>
    <rPh sb="0" eb="1">
      <t>ヒ</t>
    </rPh>
    <rPh sb="2" eb="3">
      <t>ヨウ</t>
    </rPh>
    <phoneticPr fontId="15"/>
  </si>
  <si>
    <t>・右側に各事業所のデータを記入し、合計値を入れてください。
・あるいは行を追加して事業所ごとのデータを入れ、合計してください。
・事業所ごとに環境経営計画書も作ることをお薦めします。</t>
    <rPh sb="1" eb="3">
      <t>ミギガワ</t>
    </rPh>
    <rPh sb="4" eb="5">
      <t>カク</t>
    </rPh>
    <rPh sb="5" eb="8">
      <t>ジギョウショ</t>
    </rPh>
    <rPh sb="13" eb="15">
      <t>キニュウ</t>
    </rPh>
    <rPh sb="17" eb="20">
      <t>ゴウケイチ</t>
    </rPh>
    <rPh sb="21" eb="22">
      <t>イ</t>
    </rPh>
    <rPh sb="35" eb="36">
      <t>ギョウ</t>
    </rPh>
    <rPh sb="37" eb="39">
      <t>ツイカ</t>
    </rPh>
    <rPh sb="41" eb="44">
      <t>ジギョウショ</t>
    </rPh>
    <rPh sb="51" eb="52">
      <t>イ</t>
    </rPh>
    <rPh sb="54" eb="56">
      <t>ゴウケイ</t>
    </rPh>
    <rPh sb="65" eb="68">
      <t>ジギョウショ</t>
    </rPh>
    <rPh sb="79" eb="80">
      <t>ツク</t>
    </rPh>
    <rPh sb="85" eb="86">
      <t>スス</t>
    </rPh>
    <phoneticPr fontId="15"/>
  </si>
  <si>
    <t>取組結果とその評価、次年度の取組内容</t>
    <rPh sb="0" eb="2">
      <t>トリクミ</t>
    </rPh>
    <rPh sb="2" eb="4">
      <t>ケッカ</t>
    </rPh>
    <rPh sb="7" eb="9">
      <t>ヒョウカ</t>
    </rPh>
    <rPh sb="10" eb="13">
      <t>ジネンド</t>
    </rPh>
    <rPh sb="14" eb="16">
      <t>トリクミ</t>
    </rPh>
    <rPh sb="16" eb="18">
      <t>ナイヨウ</t>
    </rPh>
    <phoneticPr fontId="15"/>
  </si>
  <si>
    <t>　環境経営の取組を発展させるためには，代表者が最終的にエコアクション２１の取組状況を総括するとともに，次年度以降の方向性を示すことが必要です。 
　本要求事項は，代表者が，取組の総括と必要な指示を行うことにより，エコアクション２１の取組をより発展させることを目的としています。</t>
    <phoneticPr fontId="15"/>
  </si>
  <si>
    <t>【ガイドライン要求事項】</t>
  </si>
  <si>
    <t xml:space="preserve">代表者は，定期的にエコアクション２１に基づく環境経営全体の取組状況及びその効果を評価し，以下の項目を含む総括的な見直しを実施し，必要な指示を行う。 
・ 環境経営方針 
・ 環境経営目標及び環境経営計画 
・ 実施体制 </t>
    <phoneticPr fontId="15"/>
  </si>
  <si>
    <t>☑</t>
    <phoneticPr fontId="15"/>
  </si>
  <si>
    <t>〇〇</t>
    <phoneticPr fontId="15"/>
  </si>
  <si>
    <t>実績を踏まえて見直す</t>
    <rPh sb="0" eb="2">
      <t>ジッセキ</t>
    </rPh>
    <rPh sb="3" eb="4">
      <t>フ</t>
    </rPh>
    <rPh sb="7" eb="9">
      <t>ミナオ</t>
    </rPh>
    <phoneticPr fontId="15"/>
  </si>
  <si>
    <t xml:space="preserve">□ 代表者は，エコアクション２１全体の総括的な見直しに必要な情報を収集し，環境経営システムが有効に機能しているか，環境への取組が適切に実施されているかを経営的な視点から，定期的（少なくとも毎年１回）に評価し，見直しを行います。 
□ 評価及び見直しに必要な情報には，環境経営目標の達成状況，環境経営計画の実施及び運用結果，環境関連法規などの遵守状況，外部からの環境に関する苦情や要望などがあります。 
□ 代表者は評価結果に基づき, 経営上の課題とチャンスで明確化した内容を踏まえ, 環境への取組や環境経営システムにおいて成果をあげ，更に発展強化させる点, 環境への取組や環境経営システムにおいて改善すべき点などを抽出し，環境経営方針，環境経営目標，環境経営計画及び実施体制などの見直しを行い，必要に応じて変更に関する指示を行います。 
□ 本要求事項に関する文書類（紙又は電子媒体など）を作成し，適切に管理します。
詳細は要求事項１２（文書類の作成・管理）を参照してください。 </t>
    <phoneticPr fontId="15"/>
  </si>
  <si>
    <t>　＊＊＊＊＊＊＊＊＊＊＊＊＊＊＊＊＊＊＊＊＊＊＊＊＊＊＊＊＊＊＊＊＊＊＊＊＊＊＊＊＊＊＊＊＊＊＊＊＊＊＊＊＊＊＊＊＊＊、本業である○○工事を通じて、地球温暖化問題への取り組みや地域の環境活動に自主的・積極的に取り組みます。
　＊＊＊＊＊＊＊＊＊＊＊＊＊＊＊＊＊＊＊＊＊＊＊＊＊＊＊＊＊＊＊＊＊＊＊＊＊＊＊＊、従業員一丸となって継続的に改善活動に取り組んでまいります。</t>
    <rPh sb="67" eb="69">
      <t>コウジ</t>
    </rPh>
    <rPh sb="154" eb="157">
      <t>ジュウギョウイン</t>
    </rPh>
    <rPh sb="157" eb="159">
      <t>イチガン</t>
    </rPh>
    <rPh sb="163" eb="166">
      <t>ケイゾクテキ</t>
    </rPh>
    <rPh sb="167" eb="169">
      <t>カイゼン</t>
    </rPh>
    <rPh sb="169" eb="171">
      <t>カツドウ</t>
    </rPh>
    <rPh sb="172" eb="173">
      <t>ト</t>
    </rPh>
    <rPh sb="174" eb="175">
      <t>ク</t>
    </rPh>
    <phoneticPr fontId="15"/>
  </si>
  <si>
    <t>環境に配慮した工事に努めます。</t>
    <rPh sb="0" eb="2">
      <t>カンキョウ</t>
    </rPh>
    <rPh sb="3" eb="5">
      <t>ハイリョ</t>
    </rPh>
    <rPh sb="7" eb="9">
      <t>コウジ</t>
    </rPh>
    <rPh sb="10" eb="11">
      <t>ツト</t>
    </rPh>
    <phoneticPr fontId="15"/>
  </si>
  <si>
    <t>受託産業廃棄物</t>
    <rPh sb="0" eb="2">
      <t>ジュタク</t>
    </rPh>
    <rPh sb="2" eb="4">
      <t>サンギョウ</t>
    </rPh>
    <rPh sb="4" eb="6">
      <t>ハイキ</t>
    </rPh>
    <rPh sb="6" eb="7">
      <t>ブツ</t>
    </rPh>
    <phoneticPr fontId="15"/>
  </si>
  <si>
    <t>トン</t>
    <phoneticPr fontId="15"/>
  </si>
  <si>
    <t>内再資源化量</t>
    <rPh sb="0" eb="1">
      <t>ウチ</t>
    </rPh>
    <rPh sb="1" eb="5">
      <t>サイシゲンカ</t>
    </rPh>
    <rPh sb="5" eb="6">
      <t>リョウ</t>
    </rPh>
    <phoneticPr fontId="15"/>
  </si>
  <si>
    <t>トン</t>
    <phoneticPr fontId="15"/>
  </si>
  <si>
    <t>トン</t>
    <phoneticPr fontId="15"/>
  </si>
  <si>
    <t>処理方法等</t>
  </si>
  <si>
    <t>処分方法等</t>
  </si>
  <si>
    <t>処理量ｔ</t>
  </si>
  <si>
    <t>○</t>
    <phoneticPr fontId="15"/>
  </si>
  <si>
    <t>廃棄物処理業のみ　※記入上の注意事項</t>
    <rPh sb="0" eb="3">
      <t>ハイキブツ</t>
    </rPh>
    <rPh sb="3" eb="5">
      <t>ショリ</t>
    </rPh>
    <rPh sb="5" eb="6">
      <t>ギョウ</t>
    </rPh>
    <rPh sb="10" eb="12">
      <t>キニュウ</t>
    </rPh>
    <rPh sb="12" eb="13">
      <t>ジョウ</t>
    </rPh>
    <rPh sb="14" eb="16">
      <t>チュウイ</t>
    </rPh>
    <rPh sb="16" eb="18">
      <t>ジコウ</t>
    </rPh>
    <phoneticPr fontId="15"/>
  </si>
  <si>
    <t>収集運搬</t>
  </si>
  <si>
    <t>ア．処理事業が「収集運搬のみ」の場合</t>
    <phoneticPr fontId="15"/>
  </si>
  <si>
    <t>イ．処理事業が「中間処理のみ」の場合</t>
    <phoneticPr fontId="15"/>
  </si>
  <si>
    <t>収集運搬量合計（Ａ）</t>
    <phoneticPr fontId="15"/>
  </si>
  <si>
    <t>　「中間処理」と「中間処理後の産業廃棄物」の欄に必要事項を記入して下さい。</t>
    <phoneticPr fontId="15"/>
  </si>
  <si>
    <t>　「中間処理後の産業廃棄物」の「最終処分」の記入は、その処分が「委託」であることを同欄内に</t>
    <phoneticPr fontId="15"/>
  </si>
  <si>
    <t>中間処理（Ｂ）</t>
    <phoneticPr fontId="15"/>
  </si>
  <si>
    <t>　「最終処分」の欄に必要事項を記入して下さい。</t>
    <phoneticPr fontId="15"/>
  </si>
  <si>
    <t>うち再資源化等</t>
  </si>
  <si>
    <t>エ．処理事業が「収集運搬と中間処理」の場合</t>
  </si>
  <si>
    <t xml:space="preserve">      必ず明記してください。</t>
  </si>
  <si>
    <t>再資源化等量小計</t>
  </si>
  <si>
    <t>オ．処理事業が「収集運搬と最終処分」の場合</t>
  </si>
  <si>
    <t>中間処理合計（Ｂ）</t>
    <phoneticPr fontId="15"/>
  </si>
  <si>
    <t>　「収集運搬」と「最終処分」の欄に必要事項を記入して下さい。</t>
    <phoneticPr fontId="15"/>
  </si>
  <si>
    <t>最終処分</t>
    <phoneticPr fontId="15"/>
  </si>
  <si>
    <t>最終処分量合計（Ｃ）</t>
    <phoneticPr fontId="15"/>
  </si>
  <si>
    <t>中間処理後の産業廃棄物</t>
    <rPh sb="4" eb="5">
      <t>ゴ</t>
    </rPh>
    <rPh sb="6" eb="8">
      <t>サンギョウ</t>
    </rPh>
    <rPh sb="8" eb="11">
      <t>ハイキブツ</t>
    </rPh>
    <phoneticPr fontId="15"/>
  </si>
  <si>
    <t>最終処分</t>
  </si>
  <si>
    <t>再資源化</t>
  </si>
  <si>
    <t>　　中間処理後処分量合計（Ｄ）＝（Ｂ）</t>
    <phoneticPr fontId="15"/>
  </si>
  <si>
    <t>②－２　廃棄物排出量及び廃棄物最終処分量</t>
    <rPh sb="4" eb="7">
      <t>ハイキブツ</t>
    </rPh>
    <rPh sb="7" eb="10">
      <t>ハイシュツリョウ</t>
    </rPh>
    <rPh sb="10" eb="11">
      <t>オヨ</t>
    </rPh>
    <rPh sb="12" eb="15">
      <t>ハイキブツ</t>
    </rPh>
    <rPh sb="15" eb="17">
      <t>サイシュウ</t>
    </rPh>
    <rPh sb="17" eb="20">
      <t>ショブンリョウ</t>
    </rPh>
    <phoneticPr fontId="15"/>
  </si>
  <si>
    <t>②-１　受託した産業廃棄物の処理量</t>
    <rPh sb="4" eb="6">
      <t>ジュタク</t>
    </rPh>
    <rPh sb="8" eb="10">
      <t>サンギョウ</t>
    </rPh>
    <rPh sb="10" eb="13">
      <t>ハイキブツ</t>
    </rPh>
    <rPh sb="14" eb="16">
      <t>ショリ</t>
    </rPh>
    <rPh sb="16" eb="17">
      <t>リョウ</t>
    </rPh>
    <phoneticPr fontId="15"/>
  </si>
  <si>
    <t>受託廃棄物のリサイクル率の向上</t>
    <rPh sb="0" eb="2">
      <t>ジュタク</t>
    </rPh>
    <rPh sb="2" eb="5">
      <t>ハイキブツ</t>
    </rPh>
    <rPh sb="11" eb="12">
      <t>リツ</t>
    </rPh>
    <rPh sb="13" eb="15">
      <t>コウジョウ</t>
    </rPh>
    <phoneticPr fontId="15"/>
  </si>
  <si>
    <t>・排出先の分別徹底の依頼</t>
    <rPh sb="1" eb="3">
      <t>ハイシュツ</t>
    </rPh>
    <rPh sb="3" eb="4">
      <t>サキ</t>
    </rPh>
    <rPh sb="5" eb="7">
      <t>ブンベツ</t>
    </rPh>
    <rPh sb="7" eb="9">
      <t>テッテイ</t>
    </rPh>
    <rPh sb="10" eb="12">
      <t>イライ</t>
    </rPh>
    <phoneticPr fontId="15"/>
  </si>
  <si>
    <t>営業</t>
    <rPh sb="0" eb="2">
      <t>エイギョウ</t>
    </rPh>
    <phoneticPr fontId="15"/>
  </si>
  <si>
    <t>○検討会</t>
    <rPh sb="1" eb="4">
      <t>ケントウカイ</t>
    </rPh>
    <phoneticPr fontId="15"/>
  </si>
  <si>
    <t>＜環境経営計画の策定＞ 
□ 環境経営計画は, 環境経営目標を達成するための実行計画であり, 具体的な取組の内容（達成手段），日程（スケジュール）及びそれぞれの計画の責任者と担当者を定めます。 
＜その他＞ 
□ 環境経営目標と環境経営計画は, 毎年度評価するとともに, 要求事項２～５（経営における課題とチャンス, 環境経営方針, 環境関連法規など，環境への負荷と環境への取組状況）に大きな変化があった場合, 見直しを行い必要に応じて改訂します。 
□ 環境経営目標と環境経営計画は, 要求事項８（教育・訓練の実施）に基づき，教育・訓練, コミュニケーションにより関係する従業員に周知します。 
□ 本要求事項に関する文書類（紙又は電子媒体など）を作成し, 適切に管理します。
詳細は要求事項１２(文書類の作成・管理)を参照してください。</t>
    <phoneticPr fontId="15"/>
  </si>
  <si>
    <t>・選別の徹底</t>
    <rPh sb="1" eb="3">
      <t>センベツ</t>
    </rPh>
    <rPh sb="4" eb="6">
      <t>テッテイ</t>
    </rPh>
    <phoneticPr fontId="15"/>
  </si>
  <si>
    <t>現場</t>
    <rPh sb="0" eb="2">
      <t>ゲンバ</t>
    </rPh>
    <phoneticPr fontId="15"/>
  </si>
  <si>
    <t>・リサイクル先の開拓</t>
    <rPh sb="6" eb="7">
      <t>サキ</t>
    </rPh>
    <rPh sb="8" eb="10">
      <t>カイタク</t>
    </rPh>
    <phoneticPr fontId="15"/>
  </si>
  <si>
    <t>受託した産業廃棄物の処理量</t>
  </si>
  <si>
    <t>収集運搬量</t>
  </si>
  <si>
    <t>中間処理量</t>
  </si>
  <si>
    <t>最終処分量</t>
  </si>
  <si>
    <t>中間処理後の産廃の処分量</t>
  </si>
  <si>
    <t>車種</t>
  </si>
  <si>
    <t>○ｔパッカー車</t>
  </si>
  <si>
    <t>○ｔダンプカー</t>
  </si>
  <si>
    <t>○ｔ大型車</t>
  </si>
  <si>
    <t>軽車両</t>
  </si>
  <si>
    <t>主要設備</t>
  </si>
  <si>
    <t>名称</t>
  </si>
  <si>
    <t>積み替え保管施設</t>
  </si>
  <si>
    <t>名称</t>
    <phoneticPr fontId="15"/>
  </si>
  <si>
    <t>㎡</t>
    <phoneticPr fontId="15"/>
  </si>
  <si>
    <t>ｍ</t>
    <phoneticPr fontId="15"/>
  </si>
  <si>
    <t>一般建築業及び産業廃棄物収集運搬業</t>
    <rPh sb="0" eb="2">
      <t>イッパン</t>
    </rPh>
    <rPh sb="2" eb="4">
      <t>ケンチク</t>
    </rPh>
    <rPh sb="4" eb="5">
      <t>ギョウ</t>
    </rPh>
    <rPh sb="5" eb="6">
      <t>オヨ</t>
    </rPh>
    <rPh sb="7" eb="9">
      <t>サンギョウ</t>
    </rPh>
    <rPh sb="9" eb="12">
      <t>ハイキブツ</t>
    </rPh>
    <rPh sb="12" eb="14">
      <t>シュウシュウ</t>
    </rPh>
    <rPh sb="14" eb="16">
      <t>ウンパン</t>
    </rPh>
    <rPh sb="16" eb="17">
      <t>ギョウ</t>
    </rPh>
    <phoneticPr fontId="15"/>
  </si>
  <si>
    <t>受託中間処理量</t>
    <rPh sb="0" eb="2">
      <t>ジュタク</t>
    </rPh>
    <rPh sb="2" eb="4">
      <t>チュウカン</t>
    </rPh>
    <rPh sb="4" eb="6">
      <t>ショリ</t>
    </rPh>
    <rPh sb="6" eb="7">
      <t>リョウ</t>
    </rPh>
    <phoneticPr fontId="15"/>
  </si>
  <si>
    <t>受託最終処分量</t>
    <rPh sb="0" eb="2">
      <t>ジュタク</t>
    </rPh>
    <rPh sb="2" eb="4">
      <t>サイシュウ</t>
    </rPh>
    <rPh sb="4" eb="6">
      <t>ショブン</t>
    </rPh>
    <rPh sb="6" eb="7">
      <t>リョウ</t>
    </rPh>
    <phoneticPr fontId="15"/>
  </si>
  <si>
    <t>受託収集運搬量</t>
    <rPh sb="0" eb="2">
      <t>ジュタク</t>
    </rPh>
    <rPh sb="2" eb="4">
      <t>シュウシュウ</t>
    </rPh>
    <rPh sb="4" eb="6">
      <t>ウンパン</t>
    </rPh>
    <rPh sb="6" eb="7">
      <t>ブツリョウ</t>
    </rPh>
    <phoneticPr fontId="15"/>
  </si>
  <si>
    <t>溶剤使用量削減（あるいは適正管理）</t>
    <rPh sb="0" eb="2">
      <t>ヨウザイ</t>
    </rPh>
    <rPh sb="2" eb="5">
      <t>シヨウリョウ</t>
    </rPh>
    <rPh sb="5" eb="7">
      <t>サクゲン</t>
    </rPh>
    <rPh sb="12" eb="14">
      <t>テキセイ</t>
    </rPh>
    <rPh sb="14" eb="16">
      <t>カンリ</t>
    </rPh>
    <phoneticPr fontId="15"/>
  </si>
  <si>
    <t>・文書化は要求されていません。
・次の観点で考えてみてください。
　①環境を追い風できないか。
　②リスクを回避、軽減できないか。
　③ＢＣＰを策定・運用できないか。
　③EA21の仕組みを使ってやりたいことを実行できないか。
・チャンスや課題への方向を環境経営方針に、具体的なテーマを環境経営目標に展開します。</t>
    <rPh sb="1" eb="4">
      <t>ブンショカ</t>
    </rPh>
    <rPh sb="5" eb="7">
      <t>ヨウキュウ</t>
    </rPh>
    <rPh sb="17" eb="18">
      <t>ツギ</t>
    </rPh>
    <rPh sb="19" eb="21">
      <t>カンテン</t>
    </rPh>
    <rPh sb="22" eb="23">
      <t>カンガ</t>
    </rPh>
    <rPh sb="35" eb="37">
      <t>カンキョウ</t>
    </rPh>
    <rPh sb="38" eb="39">
      <t>オ</t>
    </rPh>
    <rPh sb="40" eb="41">
      <t>カゼ</t>
    </rPh>
    <rPh sb="54" eb="56">
      <t>カイヒ</t>
    </rPh>
    <rPh sb="57" eb="59">
      <t>ケイゲン</t>
    </rPh>
    <rPh sb="72" eb="74">
      <t>サクテイ</t>
    </rPh>
    <rPh sb="75" eb="77">
      <t>ウンヨウ</t>
    </rPh>
    <rPh sb="91" eb="93">
      <t>シク</t>
    </rPh>
    <rPh sb="95" eb="96">
      <t>ツカ</t>
    </rPh>
    <rPh sb="105" eb="107">
      <t>ジッコウ</t>
    </rPh>
    <rPh sb="120" eb="122">
      <t>カダイ</t>
    </rPh>
    <rPh sb="124" eb="126">
      <t>ホウコウ</t>
    </rPh>
    <rPh sb="127" eb="129">
      <t>カンキョウ</t>
    </rPh>
    <rPh sb="129" eb="131">
      <t>ケイエイ</t>
    </rPh>
    <rPh sb="131" eb="133">
      <t>ホウシン</t>
    </rPh>
    <rPh sb="135" eb="138">
      <t>グタイテキ</t>
    </rPh>
    <rPh sb="143" eb="145">
      <t>カンキョウ</t>
    </rPh>
    <rPh sb="145" eb="147">
      <t>ケイエイ</t>
    </rPh>
    <rPh sb="147" eb="149">
      <t>モクヒョウ</t>
    </rPh>
    <rPh sb="150" eb="152">
      <t>テンカイ</t>
    </rPh>
    <phoneticPr fontId="15"/>
  </si>
  <si>
    <t>１，４ナンバーのトラック、バン</t>
    <phoneticPr fontId="15"/>
  </si>
  <si>
    <t>車検証</t>
    <rPh sb="0" eb="3">
      <t>シャケンショウ</t>
    </rPh>
    <phoneticPr fontId="15"/>
  </si>
  <si>
    <t>Ｔｈｒｅａｔ（脅威）</t>
    <phoneticPr fontId="15"/>
  </si>
  <si>
    <t>トップへ</t>
    <phoneticPr fontId="15"/>
  </si>
  <si>
    <t>様式：11-02</t>
    <rPh sb="0" eb="2">
      <t>ヨウシキ</t>
    </rPh>
    <phoneticPr fontId="15"/>
  </si>
  <si>
    <t>　（１１．環境上の緊急事態への準備及び対応）</t>
    <rPh sb="5" eb="7">
      <t>カンキョウ</t>
    </rPh>
    <rPh sb="7" eb="8">
      <t>ジョウ</t>
    </rPh>
    <phoneticPr fontId="15"/>
  </si>
  <si>
    <t>作成日：</t>
    <phoneticPr fontId="15"/>
  </si>
  <si>
    <t>2010*/*1**</t>
    <phoneticPr fontId="15"/>
  </si>
  <si>
    <t>　201*年*月**日　午後*時～*時</t>
    <phoneticPr fontId="15"/>
  </si>
  <si>
    <t>内容：</t>
    <phoneticPr fontId="15"/>
  </si>
  <si>
    <t>参加者：</t>
    <phoneticPr fontId="15"/>
  </si>
  <si>
    <t>土のうが大き過ぎ、塞ぎ切れず、一部流出した。
　→土のうの寸法を手順書に記載し、小さいものに変更する。
回収した灯油の処理方法が不明確
→手順書に追記する。</t>
    <phoneticPr fontId="15"/>
  </si>
  <si>
    <t>手順書の変更の必要性：　■有　　□無　　（該当項目を■）</t>
    <phoneticPr fontId="15"/>
  </si>
  <si>
    <t>主な変更内容：</t>
    <phoneticPr fontId="15"/>
  </si>
  <si>
    <t>①用意する土のうの寸法を記入</t>
    <phoneticPr fontId="15"/>
  </si>
  <si>
    <t>トップへ</t>
    <phoneticPr fontId="15"/>
  </si>
  <si>
    <t>様式：14-01　（１４．代表者による全体の評価と見直し・指示）</t>
    <rPh sb="0" eb="2">
      <t>ヨウシキ</t>
    </rPh>
    <rPh sb="13" eb="16">
      <t>ダイヒョウシャ</t>
    </rPh>
    <rPh sb="19" eb="21">
      <t>ゼンタイ</t>
    </rPh>
    <rPh sb="22" eb="24">
      <t>ヒョウカ</t>
    </rPh>
    <rPh sb="25" eb="27">
      <t>ミナオ</t>
    </rPh>
    <rPh sb="29" eb="31">
      <t>シジ</t>
    </rPh>
    <phoneticPr fontId="15"/>
  </si>
  <si>
    <t>■定期見直し（事業年度終了後）
□臨時見直し</t>
    <phoneticPr fontId="15"/>
  </si>
  <si>
    <t>実施日：</t>
    <phoneticPr fontId="15"/>
  </si>
  <si>
    <t>変更の必要性の有無・指示事項</t>
    <phoneticPr fontId="15"/>
  </si>
  <si>
    <t>あり</t>
    <phoneticPr fontId="15"/>
  </si>
  <si>
    <t>なし</t>
    <phoneticPr fontId="15"/>
  </si>
  <si>
    <t>※</t>
    <phoneticPr fontId="15"/>
  </si>
  <si>
    <t>あり</t>
    <phoneticPr fontId="15"/>
  </si>
  <si>
    <t>なし</t>
    <phoneticPr fontId="15"/>
  </si>
  <si>
    <t>○</t>
    <phoneticPr fontId="15"/>
  </si>
  <si>
    <t>○</t>
    <phoneticPr fontId="15"/>
  </si>
  <si>
    <t>×</t>
    <phoneticPr fontId="15"/>
  </si>
  <si>
    <t>・廃棄物の削減は 2013年度計画をすでに達成したので上方修正したい。
・自動車については、更新時に省エネマークを見て、最高水準の車種を選定したい。</t>
    <phoneticPr fontId="15"/>
  </si>
  <si>
    <t>あり</t>
    <phoneticPr fontId="15"/>
  </si>
  <si>
    <t>・周辺住民から、荷物搬出入時のトラックの排気ガスが臭いとの苦情があり、アイドリングストップ徹底の要請をした。</t>
    <phoneticPr fontId="15"/>
  </si>
  <si>
    <t>更新日</t>
    <rPh sb="0" eb="3">
      <t>コウシンビ</t>
    </rPh>
    <phoneticPr fontId="131"/>
  </si>
  <si>
    <t>SWOT分析表</t>
    <rPh sb="4" eb="6">
      <t>ブンセキ</t>
    </rPh>
    <rPh sb="6" eb="7">
      <t>ヒョウ</t>
    </rPh>
    <phoneticPr fontId="131"/>
  </si>
  <si>
    <t>外部環境</t>
    <rPh sb="0" eb="2">
      <t>ガイブ</t>
    </rPh>
    <rPh sb="2" eb="4">
      <t>カンキョウ</t>
    </rPh>
    <phoneticPr fontId="131"/>
  </si>
  <si>
    <t>O（機会）</t>
    <rPh sb="2" eb="4">
      <t>キカイ</t>
    </rPh>
    <phoneticPr fontId="131"/>
  </si>
  <si>
    <t>T（脅威）</t>
    <rPh sb="2" eb="4">
      <t>キョウイ</t>
    </rPh>
    <phoneticPr fontId="131"/>
  </si>
  <si>
    <t>内部環境</t>
    <rPh sb="0" eb="2">
      <t>ナイブ</t>
    </rPh>
    <rPh sb="2" eb="4">
      <t>カンキョウ</t>
    </rPh>
    <phoneticPr fontId="131"/>
  </si>
  <si>
    <t>S(強み）</t>
    <rPh sb="2" eb="3">
      <t>ツヨ</t>
    </rPh>
    <phoneticPr fontId="131"/>
  </si>
  <si>
    <t>W（弱み）</t>
    <rPh sb="2" eb="3">
      <t>ヨワ</t>
    </rPh>
    <phoneticPr fontId="131"/>
  </si>
  <si>
    <t>※１　課題には，好ましい要因又は状態（機会、強み），及び好ましくない要因又は状態（脅威・弱み）への取組みが含まれる。</t>
    <rPh sb="41" eb="43">
      <t>キョウイ</t>
    </rPh>
    <rPh sb="44" eb="45">
      <t>ヨワ</t>
    </rPh>
    <rPh sb="49" eb="51">
      <t>トリク</t>
    </rPh>
    <phoneticPr fontId="131"/>
  </si>
  <si>
    <t>※2　外部の状況は，①マクロ（世界情勢、気候変動、法令等，技術動向，人口動向、経済動向）、②競争環境（競合企業や新規参入の動向），③市場（顧客ニーズの変化、海外市場動向、新製品）の環境から生じる課題を切口に明確にする。</t>
    <rPh sb="15" eb="17">
      <t>セカイ</t>
    </rPh>
    <rPh sb="17" eb="19">
      <t>ジョウセイ</t>
    </rPh>
    <rPh sb="20" eb="22">
      <t>キコウ</t>
    </rPh>
    <rPh sb="22" eb="24">
      <t>ヘンドウ</t>
    </rPh>
    <rPh sb="25" eb="27">
      <t>ホウレイ</t>
    </rPh>
    <rPh sb="27" eb="28">
      <t>トウ</t>
    </rPh>
    <rPh sb="31" eb="33">
      <t>ドウコウ</t>
    </rPh>
    <rPh sb="34" eb="36">
      <t>ジンコウ</t>
    </rPh>
    <rPh sb="36" eb="38">
      <t>ドウコウ</t>
    </rPh>
    <rPh sb="39" eb="41">
      <t>ケイザイ</t>
    </rPh>
    <rPh sb="41" eb="43">
      <t>ドウコウ</t>
    </rPh>
    <rPh sb="46" eb="48">
      <t>キョウソウ</t>
    </rPh>
    <rPh sb="48" eb="50">
      <t>カンキョウ</t>
    </rPh>
    <rPh sb="51" eb="53">
      <t>キョウゴウ</t>
    </rPh>
    <rPh sb="53" eb="55">
      <t>キギョウ</t>
    </rPh>
    <rPh sb="56" eb="58">
      <t>シンキ</t>
    </rPh>
    <rPh sb="58" eb="60">
      <t>サンニュウ</t>
    </rPh>
    <rPh sb="61" eb="63">
      <t>ドウコウ</t>
    </rPh>
    <rPh sb="69" eb="71">
      <t>コキャク</t>
    </rPh>
    <rPh sb="75" eb="77">
      <t>ヘンカ</t>
    </rPh>
    <rPh sb="78" eb="80">
      <t>カイガイ</t>
    </rPh>
    <rPh sb="80" eb="82">
      <t>シジョウ</t>
    </rPh>
    <rPh sb="82" eb="84">
      <t>ドウコウ</t>
    </rPh>
    <rPh sb="85" eb="88">
      <t>シンセイヒン</t>
    </rPh>
    <rPh sb="100" eb="102">
      <t>キリグチ</t>
    </rPh>
    <rPh sb="103" eb="105">
      <t>メイカク</t>
    </rPh>
    <phoneticPr fontId="131"/>
  </si>
  <si>
    <t>※3　内部の状況の理解は，①ヒト（組織の価値観，文化、人材力）、②モノ（設備及びパフォ―マンス）、③コト（ノウハウ、技術力、情報力、営業力）に関する課題を切口に明確にする。</t>
    <rPh sb="27" eb="29">
      <t>ジンザイ</t>
    </rPh>
    <rPh sb="29" eb="30">
      <t>チカラ</t>
    </rPh>
    <rPh sb="36" eb="38">
      <t>セツビ</t>
    </rPh>
    <rPh sb="58" eb="61">
      <t>ギジュツリョク</t>
    </rPh>
    <rPh sb="62" eb="65">
      <t>ジョウホウリョク</t>
    </rPh>
    <rPh sb="66" eb="69">
      <t>エイギョウリョク</t>
    </rPh>
    <rPh sb="77" eb="79">
      <t>キリグチ</t>
    </rPh>
    <rPh sb="80" eb="82">
      <t>メイカク</t>
    </rPh>
    <phoneticPr fontId="131"/>
  </si>
  <si>
    <t>＜チャンスへの取組み＞</t>
    <rPh sb="7" eb="9">
      <t>トリク</t>
    </rPh>
    <phoneticPr fontId="131"/>
  </si>
  <si>
    <t>当社のチャンス</t>
    <rPh sb="0" eb="2">
      <t>トウシャ</t>
    </rPh>
    <phoneticPr fontId="131"/>
  </si>
  <si>
    <t>チャンスへの取組事項</t>
    <rPh sb="6" eb="8">
      <t>トリクミ</t>
    </rPh>
    <rPh sb="8" eb="10">
      <t>ジコウ</t>
    </rPh>
    <phoneticPr fontId="131"/>
  </si>
  <si>
    <t>方針</t>
    <rPh sb="0" eb="2">
      <t>ホウシン</t>
    </rPh>
    <phoneticPr fontId="131"/>
  </si>
  <si>
    <t>目標</t>
    <rPh sb="0" eb="2">
      <t>モクヒョウ</t>
    </rPh>
    <phoneticPr fontId="131"/>
  </si>
  <si>
    <t>本年度</t>
    <rPh sb="0" eb="3">
      <t>ホンネンド</t>
    </rPh>
    <phoneticPr fontId="131"/>
  </si>
  <si>
    <t>中長期</t>
    <rPh sb="0" eb="3">
      <t>チュウチョウキ</t>
    </rPh>
    <phoneticPr fontId="131"/>
  </si>
  <si>
    <t>機会</t>
    <rPh sb="0" eb="2">
      <t>キカイ</t>
    </rPh>
    <phoneticPr fontId="131"/>
  </si>
  <si>
    <t>〇</t>
    <phoneticPr fontId="131"/>
  </si>
  <si>
    <t>〇</t>
    <phoneticPr fontId="131"/>
  </si>
  <si>
    <t>強み</t>
    <rPh sb="0" eb="1">
      <t>ツヨ</t>
    </rPh>
    <phoneticPr fontId="131"/>
  </si>
  <si>
    <t>＜課題への取組み＞</t>
    <rPh sb="1" eb="3">
      <t>カダイ</t>
    </rPh>
    <rPh sb="5" eb="7">
      <t>トリク</t>
    </rPh>
    <phoneticPr fontId="131"/>
  </si>
  <si>
    <t>当社の課題</t>
    <rPh sb="0" eb="2">
      <t>トウシャ</t>
    </rPh>
    <rPh sb="3" eb="5">
      <t>カダイ</t>
    </rPh>
    <phoneticPr fontId="131"/>
  </si>
  <si>
    <t>課題への取組事項</t>
    <rPh sb="0" eb="2">
      <t>カダイ</t>
    </rPh>
    <rPh sb="4" eb="6">
      <t>トリクミ</t>
    </rPh>
    <rPh sb="6" eb="8">
      <t>ジコウ</t>
    </rPh>
    <phoneticPr fontId="131"/>
  </si>
  <si>
    <t>脅威</t>
    <rPh sb="0" eb="2">
      <t>キョウイ</t>
    </rPh>
    <phoneticPr fontId="131"/>
  </si>
  <si>
    <t>弱み</t>
    <rPh sb="0" eb="1">
      <t>ヨワ</t>
    </rPh>
    <phoneticPr fontId="131"/>
  </si>
  <si>
    <t>〇</t>
    <phoneticPr fontId="131"/>
  </si>
  <si>
    <t>※　MR＝経営者による見直し、方針＝環境経営方針の策定、目標＝環境経営目標の設定</t>
    <rPh sb="5" eb="8">
      <t>ケイエイシャ</t>
    </rPh>
    <rPh sb="11" eb="13">
      <t>ミナオ</t>
    </rPh>
    <rPh sb="15" eb="17">
      <t>ホウシン</t>
    </rPh>
    <rPh sb="18" eb="20">
      <t>カンキョウ</t>
    </rPh>
    <rPh sb="20" eb="22">
      <t>ケイエイ</t>
    </rPh>
    <rPh sb="22" eb="24">
      <t>ホウシン</t>
    </rPh>
    <rPh sb="25" eb="27">
      <t>サクテイ</t>
    </rPh>
    <rPh sb="28" eb="30">
      <t>モクヒョウ</t>
    </rPh>
    <rPh sb="31" eb="33">
      <t>カンキョウ</t>
    </rPh>
    <rPh sb="33" eb="35">
      <t>ケイエイ</t>
    </rPh>
    <rPh sb="35" eb="37">
      <t>モクヒョウ</t>
    </rPh>
    <rPh sb="38" eb="40">
      <t>セッテイ</t>
    </rPh>
    <phoneticPr fontId="131"/>
  </si>
  <si>
    <t>電力による二酸化炭素削減</t>
  </si>
  <si>
    <t/>
  </si>
  <si>
    <t>自動車燃料による二酸化炭素削減</t>
  </si>
  <si>
    <t>一般廃棄物の削減</t>
  </si>
  <si>
    <t>○○廃棄物の削減</t>
  </si>
  <si>
    <t>水道水の削減</t>
  </si>
  <si>
    <t>洗浄剤使用量削減</t>
  </si>
  <si>
    <t>×</t>
  </si>
  <si>
    <t>グリーン購入の推進</t>
  </si>
  <si>
    <t>環境に配慮した生産活動</t>
  </si>
  <si>
    <t>環境管理責任者または事務局は、内部監査員候補を対象に内部監査に必要な力量を持つための教育を行い、内部監査の力量を有するものを内部監査員として選任する。教育記録は様式8-02環境教育訓練記録に残す。</t>
    <rPh sb="0" eb="2">
      <t>カンキョウ</t>
    </rPh>
    <rPh sb="2" eb="4">
      <t>カンリ</t>
    </rPh>
    <rPh sb="4" eb="6">
      <t>セキニン</t>
    </rPh>
    <rPh sb="6" eb="7">
      <t>シャ</t>
    </rPh>
    <rPh sb="10" eb="13">
      <t>ジムキョク</t>
    </rPh>
    <rPh sb="15" eb="17">
      <t>ナイブ</t>
    </rPh>
    <rPh sb="17" eb="19">
      <t>カンサ</t>
    </rPh>
    <rPh sb="19" eb="20">
      <t>イン</t>
    </rPh>
    <rPh sb="20" eb="22">
      <t>コウホ</t>
    </rPh>
    <rPh sb="23" eb="25">
      <t>タイショウ</t>
    </rPh>
    <rPh sb="26" eb="28">
      <t>ナイブ</t>
    </rPh>
    <rPh sb="28" eb="30">
      <t>カンサ</t>
    </rPh>
    <rPh sb="31" eb="33">
      <t>ヒツヨウ</t>
    </rPh>
    <rPh sb="34" eb="36">
      <t>リキリョウ</t>
    </rPh>
    <rPh sb="37" eb="38">
      <t>モ</t>
    </rPh>
    <rPh sb="42" eb="44">
      <t>キョウイク</t>
    </rPh>
    <rPh sb="45" eb="46">
      <t>オコナ</t>
    </rPh>
    <rPh sb="48" eb="50">
      <t>ナイブ</t>
    </rPh>
    <rPh sb="50" eb="52">
      <t>カンサ</t>
    </rPh>
    <rPh sb="53" eb="55">
      <t>リキリョウ</t>
    </rPh>
    <rPh sb="56" eb="57">
      <t>ユウ</t>
    </rPh>
    <rPh sb="62" eb="64">
      <t>ナイブ</t>
    </rPh>
    <rPh sb="64" eb="66">
      <t>カンサ</t>
    </rPh>
    <rPh sb="66" eb="67">
      <t>イン</t>
    </rPh>
    <rPh sb="70" eb="72">
      <t>センニン</t>
    </rPh>
    <rPh sb="75" eb="77">
      <t>キョウイク</t>
    </rPh>
    <rPh sb="77" eb="79">
      <t>キロク</t>
    </rPh>
    <rPh sb="80" eb="82">
      <t>ヨウシキ</t>
    </rPh>
    <rPh sb="86" eb="88">
      <t>カンキョウ</t>
    </rPh>
    <rPh sb="88" eb="90">
      <t>キョウイク</t>
    </rPh>
    <rPh sb="90" eb="92">
      <t>クンレン</t>
    </rPh>
    <rPh sb="92" eb="94">
      <t>キロク</t>
    </rPh>
    <rPh sb="95" eb="96">
      <t>ノコ</t>
    </rPh>
    <phoneticPr fontId="131"/>
  </si>
  <si>
    <r>
      <t>様式：</t>
    </r>
    <r>
      <rPr>
        <sz val="10"/>
        <rFont val="Century"/>
        <family val="1"/>
      </rPr>
      <t>13-04</t>
    </r>
    <r>
      <rPr>
        <sz val="10"/>
        <rFont val="ＭＳ 明朝"/>
        <family val="1"/>
        <charset val="128"/>
      </rPr>
      <t/>
    </r>
    <phoneticPr fontId="131"/>
  </si>
  <si>
    <t>２．代表者による経営上の課題とチャンスの明確化</t>
    <rPh sb="2" eb="5">
      <t>ダイヒョウシャ</t>
    </rPh>
    <rPh sb="8" eb="10">
      <t>ケイエイ</t>
    </rPh>
    <rPh sb="10" eb="11">
      <t>ジョウ</t>
    </rPh>
    <rPh sb="12" eb="14">
      <t>カダイ</t>
    </rPh>
    <rPh sb="20" eb="23">
      <t>メイカクカ</t>
    </rPh>
    <phoneticPr fontId="15"/>
  </si>
  <si>
    <t>2-1</t>
    <phoneticPr fontId="131"/>
  </si>
  <si>
    <t>代表者は課題とチャンスを明確にしていますか</t>
    <rPh sb="0" eb="3">
      <t>ダイヒョウシャ</t>
    </rPh>
    <rPh sb="4" eb="6">
      <t>カダイ</t>
    </rPh>
    <rPh sb="12" eb="14">
      <t>メイカク</t>
    </rPh>
    <phoneticPr fontId="15"/>
  </si>
  <si>
    <t>2-2-</t>
    <phoneticPr fontId="131"/>
  </si>
  <si>
    <t>課題とチャンスを方針や目標に展開していますか</t>
    <rPh sb="0" eb="2">
      <t>カダイ</t>
    </rPh>
    <rPh sb="8" eb="10">
      <t>ホウシン</t>
    </rPh>
    <rPh sb="11" eb="13">
      <t>モクヒョウ</t>
    </rPh>
    <rPh sb="14" eb="16">
      <t>テンカイ</t>
    </rPh>
    <phoneticPr fontId="15"/>
  </si>
  <si>
    <t>掲示や朝礼等により、全ての従業員（常駐業者も含む）に周知していますか</t>
    <rPh sb="0" eb="2">
      <t>ケイジ</t>
    </rPh>
    <phoneticPr fontId="15"/>
  </si>
  <si>
    <t>Ｂ</t>
  </si>
  <si>
    <t xml:space="preserve">４．環境への負荷と環境への取組状況の把握及び評価 </t>
    <phoneticPr fontId="15"/>
  </si>
  <si>
    <t>4-1</t>
    <phoneticPr fontId="131"/>
  </si>
  <si>
    <t>PRTR対象の化学物資が把握されていません</t>
    <rPh sb="4" eb="6">
      <t>タイショウ</t>
    </rPh>
    <rPh sb="7" eb="9">
      <t>カガク</t>
    </rPh>
    <rPh sb="9" eb="11">
      <t>ブッシ</t>
    </rPh>
    <rPh sb="12" eb="14">
      <t>ハアク</t>
    </rPh>
    <phoneticPr fontId="15"/>
  </si>
  <si>
    <t>4-2</t>
    <phoneticPr fontId="131"/>
  </si>
  <si>
    <t>環境への取組の自己チェックリストを活用していますか</t>
    <rPh sb="0" eb="2">
      <t>カンキョウ</t>
    </rPh>
    <rPh sb="4" eb="6">
      <t>トリクミ</t>
    </rPh>
    <rPh sb="7" eb="9">
      <t>ジコ</t>
    </rPh>
    <rPh sb="17" eb="19">
      <t>カツヨウ</t>
    </rPh>
    <phoneticPr fontId="15"/>
  </si>
  <si>
    <r>
      <t>12</t>
    </r>
    <r>
      <rPr>
        <b/>
        <sz val="10"/>
        <color theme="1"/>
        <rFont val="ＭＳ 明朝"/>
        <family val="1"/>
        <charset val="128"/>
      </rPr>
      <t>．環境関連文書の作成・管理</t>
    </r>
    <phoneticPr fontId="15"/>
  </si>
  <si>
    <t>廃棄物置き場
　表示：産廃は60×60cm以上か
　分別状況：改善の余地はないか</t>
    <rPh sb="8" eb="10">
      <t>ヒョウジ</t>
    </rPh>
    <rPh sb="11" eb="13">
      <t>サンパイ</t>
    </rPh>
    <rPh sb="21" eb="23">
      <t>イジョウ</t>
    </rPh>
    <rPh sb="26" eb="28">
      <t>ブンベツ</t>
    </rPh>
    <rPh sb="28" eb="30">
      <t>ジョウキョウ</t>
    </rPh>
    <rPh sb="31" eb="33">
      <t>カイゼン</t>
    </rPh>
    <rPh sb="34" eb="36">
      <t>ヨチ</t>
    </rPh>
    <phoneticPr fontId="15"/>
  </si>
  <si>
    <t>危険物置き場
　表示：適切か
　量：規定量を超えていないか
　保管状況：漏れ、飛散等ないか</t>
    <rPh sb="8" eb="10">
      <t>ヒョウジ</t>
    </rPh>
    <rPh sb="11" eb="13">
      <t>テキセツ</t>
    </rPh>
    <rPh sb="16" eb="17">
      <t>リョウ</t>
    </rPh>
    <rPh sb="18" eb="20">
      <t>キテイ</t>
    </rPh>
    <rPh sb="20" eb="21">
      <t>リョウ</t>
    </rPh>
    <rPh sb="22" eb="23">
      <t>コ</t>
    </rPh>
    <rPh sb="31" eb="33">
      <t>ホカン</t>
    </rPh>
    <rPh sb="33" eb="35">
      <t>ジョウキョウ</t>
    </rPh>
    <rPh sb="36" eb="37">
      <t>モ</t>
    </rPh>
    <rPh sb="39" eb="41">
      <t>ヒサン</t>
    </rPh>
    <rPh sb="41" eb="42">
      <t>トウ</t>
    </rPh>
    <phoneticPr fontId="15"/>
  </si>
  <si>
    <t>薬品保管庫
　表示：毒物→赤地に白文字、劇物→白地に赤文字
　盗難防止：施錠管理しているか</t>
    <rPh sb="7" eb="9">
      <t>ヒョウジ</t>
    </rPh>
    <rPh sb="20" eb="22">
      <t>ゲキブツ</t>
    </rPh>
    <rPh sb="23" eb="25">
      <t>シロジ</t>
    </rPh>
    <rPh sb="26" eb="27">
      <t>アカ</t>
    </rPh>
    <rPh sb="27" eb="29">
      <t>モジ</t>
    </rPh>
    <rPh sb="31" eb="33">
      <t>トウナン</t>
    </rPh>
    <rPh sb="33" eb="35">
      <t>ボウシ</t>
    </rPh>
    <rPh sb="36" eb="38">
      <t>セジョウ</t>
    </rPh>
    <rPh sb="38" eb="40">
      <t>カンリ</t>
    </rPh>
    <phoneticPr fontId="15"/>
  </si>
  <si>
    <t>排水処理施設
　排水の状況：色、臭気は異状ないか
　（測定値がある場合：規制値を超えていないか）</t>
    <rPh sb="2" eb="4">
      <t>ショリ</t>
    </rPh>
    <rPh sb="4" eb="6">
      <t>シセツ</t>
    </rPh>
    <rPh sb="8" eb="10">
      <t>ハイスイ</t>
    </rPh>
    <rPh sb="11" eb="13">
      <t>ジョウキョウ</t>
    </rPh>
    <rPh sb="14" eb="15">
      <t>イロ</t>
    </rPh>
    <rPh sb="16" eb="18">
      <t>シュウキ</t>
    </rPh>
    <rPh sb="19" eb="21">
      <t>イジョウ</t>
    </rPh>
    <rPh sb="27" eb="30">
      <t>ソクテイチ</t>
    </rPh>
    <rPh sb="33" eb="35">
      <t>バアイ</t>
    </rPh>
    <rPh sb="36" eb="39">
      <t>キセイチ</t>
    </rPh>
    <rPh sb="40" eb="41">
      <t>コ</t>
    </rPh>
    <phoneticPr fontId="15"/>
  </si>
  <si>
    <t>５Ｓ（整理、整頓、清掃、清潔、躾）</t>
    <rPh sb="3" eb="5">
      <t>セイリ</t>
    </rPh>
    <rPh sb="6" eb="8">
      <t>セイトン</t>
    </rPh>
    <rPh sb="9" eb="11">
      <t>セイソウ</t>
    </rPh>
    <rPh sb="12" eb="14">
      <t>セイケツ</t>
    </rPh>
    <rPh sb="15" eb="16">
      <t>シツケ</t>
    </rPh>
    <phoneticPr fontId="15"/>
  </si>
  <si>
    <t>□化学物質使用量（今期分）</t>
    <rPh sb="1" eb="3">
      <t>カガク</t>
    </rPh>
    <rPh sb="3" eb="5">
      <t>ブッシツ</t>
    </rPh>
    <rPh sb="5" eb="8">
      <t>シヨウリョウ</t>
    </rPh>
    <rPh sb="9" eb="11">
      <t>コンキ</t>
    </rPh>
    <rPh sb="11" eb="12">
      <t>ブン</t>
    </rPh>
    <phoneticPr fontId="15"/>
  </si>
  <si>
    <t>円/㎥</t>
    <rPh sb="0" eb="1">
      <t>エン</t>
    </rPh>
    <phoneticPr fontId="15"/>
  </si>
  <si>
    <t>円/kg</t>
    <rPh sb="0" eb="1">
      <t>エン</t>
    </rPh>
    <phoneticPr fontId="15"/>
  </si>
  <si>
    <t>廃棄物の発生抑制につとめ、建設副産物のリサイクル率の向上に努めます。</t>
    <rPh sb="0" eb="3">
      <t>ハイキブツ</t>
    </rPh>
    <rPh sb="4" eb="6">
      <t>ハッセイ</t>
    </rPh>
    <rPh sb="6" eb="8">
      <t>ヨクセイ</t>
    </rPh>
    <rPh sb="13" eb="15">
      <t>ケンセツ</t>
    </rPh>
    <rPh sb="15" eb="18">
      <t>フクサンブツ</t>
    </rPh>
    <rPh sb="24" eb="25">
      <t>リツ</t>
    </rPh>
    <rPh sb="26" eb="28">
      <t>コウジョウ</t>
    </rPh>
    <rPh sb="29" eb="30">
      <t>ツト</t>
    </rPh>
    <phoneticPr fontId="15"/>
  </si>
  <si>
    <t>塗料や接着剤など適正管理に努めます。</t>
    <rPh sb="0" eb="2">
      <t>トリョウ</t>
    </rPh>
    <rPh sb="3" eb="6">
      <t>セッチャクザイ</t>
    </rPh>
    <rPh sb="8" eb="10">
      <t>テキセイ</t>
    </rPh>
    <rPh sb="10" eb="12">
      <t>カンリ</t>
    </rPh>
    <rPh sb="13" eb="14">
      <t>ツト</t>
    </rPh>
    <phoneticPr fontId="15"/>
  </si>
  <si>
    <t>・経営方針や品質方針と統合してもよい。
・単独でなくてもよい。</t>
    <rPh sb="1" eb="3">
      <t>ケイエイ</t>
    </rPh>
    <rPh sb="3" eb="5">
      <t>ホウシン</t>
    </rPh>
    <rPh sb="6" eb="8">
      <t>ヒンシツ</t>
    </rPh>
    <rPh sb="8" eb="10">
      <t>ホウシン</t>
    </rPh>
    <rPh sb="11" eb="13">
      <t>トウゴウ</t>
    </rPh>
    <rPh sb="21" eb="23">
      <t>タンドク</t>
    </rPh>
    <phoneticPr fontId="15"/>
  </si>
  <si>
    <t>はじめに</t>
    <phoneticPr fontId="15"/>
  </si>
  <si>
    <t>・この様式集は、中堅・中小規模の事業者の皆さまがエコアクション21に取り組む際の参考となるように作成したものです。</t>
    <phoneticPr fontId="15"/>
  </si>
  <si>
    <t>・各様式は、皆さまエコアクション21を取り組む際の参考にしていただく一例です。業種や規模、自組織の特性に応じて、自組織に見合った内容に変更してお使いください。</t>
    <phoneticPr fontId="15"/>
  </si>
  <si>
    <t>・この様式集が、皆さまがエコアクション21に取り組む一助となり、経験を重ねられることによって、自組織により適した様式集に改善が加えられることを期待しています。</t>
    <phoneticPr fontId="15"/>
  </si>
  <si>
    <t>業種別ガイドラインへの対応</t>
    <rPh sb="0" eb="2">
      <t>ギョウシュ</t>
    </rPh>
    <rPh sb="2" eb="3">
      <t>ベツ</t>
    </rPh>
    <rPh sb="11" eb="13">
      <t>タイオウ</t>
    </rPh>
    <phoneticPr fontId="15"/>
  </si>
  <si>
    <t>・この様式集を基本として、業種別の要求事項を「環境経営方針」「環境経営計画書」「環境への負荷の自己チェックシート」「環境への取組の自己チェックリスト」「環境関連法規等取りまとめ表」に追加して使用します。</t>
    <rPh sb="7" eb="9">
      <t>キホン</t>
    </rPh>
    <rPh sb="13" eb="15">
      <t>ギョウシュ</t>
    </rPh>
    <rPh sb="15" eb="16">
      <t>ベツ</t>
    </rPh>
    <rPh sb="17" eb="19">
      <t>ヨウキュウ</t>
    </rPh>
    <rPh sb="19" eb="21">
      <t>ジコウ</t>
    </rPh>
    <rPh sb="23" eb="25">
      <t>カンキョウ</t>
    </rPh>
    <rPh sb="25" eb="27">
      <t>ケイエイ</t>
    </rPh>
    <rPh sb="27" eb="29">
      <t>ホウシン</t>
    </rPh>
    <rPh sb="31" eb="33">
      <t>カンキョウ</t>
    </rPh>
    <rPh sb="33" eb="35">
      <t>ケイエイ</t>
    </rPh>
    <rPh sb="35" eb="37">
      <t>ケイカク</t>
    </rPh>
    <rPh sb="37" eb="38">
      <t>ショ</t>
    </rPh>
    <rPh sb="40" eb="42">
      <t>カンキョウ</t>
    </rPh>
    <rPh sb="44" eb="46">
      <t>フカ</t>
    </rPh>
    <rPh sb="47" eb="49">
      <t>ジコ</t>
    </rPh>
    <rPh sb="58" eb="60">
      <t>カンキョウ</t>
    </rPh>
    <rPh sb="62" eb="64">
      <t>トリクミ</t>
    </rPh>
    <rPh sb="65" eb="67">
      <t>ジコ</t>
    </rPh>
    <rPh sb="76" eb="78">
      <t>カンキョウ</t>
    </rPh>
    <rPh sb="78" eb="80">
      <t>カンレン</t>
    </rPh>
    <rPh sb="80" eb="82">
      <t>ホウキ</t>
    </rPh>
    <rPh sb="82" eb="83">
      <t>トウ</t>
    </rPh>
    <rPh sb="83" eb="84">
      <t>ト</t>
    </rPh>
    <rPh sb="88" eb="89">
      <t>ヒョウ</t>
    </rPh>
    <rPh sb="91" eb="93">
      <t>ツイカ</t>
    </rPh>
    <rPh sb="95" eb="97">
      <t>シヨウ</t>
    </rPh>
    <phoneticPr fontId="15"/>
  </si>
  <si>
    <t>複数サイトの場合の様式の使い方</t>
    <rPh sb="0" eb="2">
      <t>フクスウ</t>
    </rPh>
    <rPh sb="6" eb="8">
      <t>バアイ</t>
    </rPh>
    <rPh sb="9" eb="11">
      <t>ヨウシキ</t>
    </rPh>
    <rPh sb="12" eb="13">
      <t>ツカ</t>
    </rPh>
    <rPh sb="14" eb="15">
      <t>カタ</t>
    </rPh>
    <phoneticPr fontId="15"/>
  </si>
  <si>
    <t>・サイトが複数の場合は、組織全体のデータで環境経営計画書と環境経営レポートをまとめてください。
・個々のサイトごとに、負荷記録表と環境経営計画書を追加するか、負荷記録表と環境経営計画書をセットで別のファイルにして使ってください。</t>
    <rPh sb="5" eb="7">
      <t>フクスウ</t>
    </rPh>
    <rPh sb="8" eb="10">
      <t>バアイ</t>
    </rPh>
    <rPh sb="12" eb="14">
      <t>ソシキ</t>
    </rPh>
    <rPh sb="14" eb="16">
      <t>ゼンタイ</t>
    </rPh>
    <rPh sb="21" eb="23">
      <t>カンキョウ</t>
    </rPh>
    <rPh sb="23" eb="25">
      <t>ケイエイ</t>
    </rPh>
    <rPh sb="25" eb="27">
      <t>ケイカク</t>
    </rPh>
    <rPh sb="27" eb="28">
      <t>ショ</t>
    </rPh>
    <rPh sb="29" eb="31">
      <t>カンキョウ</t>
    </rPh>
    <rPh sb="31" eb="33">
      <t>ケイエイ</t>
    </rPh>
    <rPh sb="49" eb="51">
      <t>ココ</t>
    </rPh>
    <rPh sb="106" eb="107">
      <t>ツカ</t>
    </rPh>
    <phoneticPr fontId="15"/>
  </si>
  <si>
    <t>日付と名前</t>
    <rPh sb="0" eb="2">
      <t>ヒヅケ</t>
    </rPh>
    <rPh sb="3" eb="5">
      <t>ナマエ</t>
    </rPh>
    <phoneticPr fontId="15"/>
  </si>
  <si>
    <t>ワンポイント</t>
    <phoneticPr fontId="15"/>
  </si>
  <si>
    <t>各様式には作成日・更新日、制定日・改定日等の日付を入れる</t>
    <rPh sb="0" eb="3">
      <t>カクヨウシキ</t>
    </rPh>
    <rPh sb="5" eb="8">
      <t>サクセイビ</t>
    </rPh>
    <rPh sb="9" eb="12">
      <t>コウシンビ</t>
    </rPh>
    <rPh sb="13" eb="16">
      <t>セイテイビ</t>
    </rPh>
    <rPh sb="17" eb="20">
      <t>カイテイビ</t>
    </rPh>
    <rPh sb="20" eb="21">
      <t>トウ</t>
    </rPh>
    <rPh sb="22" eb="24">
      <t>ヒヅケ</t>
    </rPh>
    <rPh sb="25" eb="26">
      <t>イ</t>
    </rPh>
    <phoneticPr fontId="15"/>
  </si>
  <si>
    <t>4/1　と入力で　20**年4月1日　と表示される</t>
    <rPh sb="5" eb="7">
      <t>ニュウリョク</t>
    </rPh>
    <rPh sb="13" eb="14">
      <t>ネン</t>
    </rPh>
    <rPh sb="15" eb="16">
      <t>ガツ</t>
    </rPh>
    <rPh sb="17" eb="18">
      <t>ニチ</t>
    </rPh>
    <rPh sb="20" eb="22">
      <t>ヒョウジ</t>
    </rPh>
    <phoneticPr fontId="15"/>
  </si>
  <si>
    <t>各様式には作成者、確認者、承認者等の名前を入れる</t>
    <rPh sb="0" eb="3">
      <t>カクヨウシキ</t>
    </rPh>
    <rPh sb="5" eb="8">
      <t>サクセイシャ</t>
    </rPh>
    <rPh sb="9" eb="11">
      <t>カクニン</t>
    </rPh>
    <rPh sb="11" eb="12">
      <t>シャ</t>
    </rPh>
    <rPh sb="13" eb="16">
      <t>ショウニンシャ</t>
    </rPh>
    <rPh sb="16" eb="17">
      <t>トウ</t>
    </rPh>
    <rPh sb="18" eb="20">
      <t>ナマエ</t>
    </rPh>
    <rPh sb="21" eb="22">
      <t>イ</t>
    </rPh>
    <phoneticPr fontId="15"/>
  </si>
  <si>
    <t>準備</t>
    <rPh sb="0" eb="2">
      <t>ジュンビ</t>
    </rPh>
    <phoneticPr fontId="15"/>
  </si>
  <si>
    <t>「トップ」のシートに自組織名と事業期間を入れる</t>
    <rPh sb="10" eb="11">
      <t>ジ</t>
    </rPh>
    <rPh sb="11" eb="13">
      <t>ソシキ</t>
    </rPh>
    <rPh sb="13" eb="14">
      <t>メイ</t>
    </rPh>
    <rPh sb="15" eb="17">
      <t>ジギョウ</t>
    </rPh>
    <rPh sb="17" eb="19">
      <t>キカン</t>
    </rPh>
    <rPh sb="20" eb="21">
      <t>イ</t>
    </rPh>
    <phoneticPr fontId="15"/>
  </si>
  <si>
    <t>「負荷記録表」に事業年度に応じた月を入れる</t>
    <rPh sb="1" eb="3">
      <t>フカ</t>
    </rPh>
    <rPh sb="3" eb="5">
      <t>キロク</t>
    </rPh>
    <rPh sb="5" eb="6">
      <t>ヒョウ</t>
    </rPh>
    <rPh sb="8" eb="10">
      <t>ジギョウ</t>
    </rPh>
    <rPh sb="10" eb="12">
      <t>ネンド</t>
    </rPh>
    <rPh sb="13" eb="14">
      <t>オウ</t>
    </rPh>
    <rPh sb="16" eb="17">
      <t>ツキ</t>
    </rPh>
    <rPh sb="18" eb="19">
      <t>イ</t>
    </rPh>
    <phoneticPr fontId="15"/>
  </si>
  <si>
    <t>作成の手順</t>
    <rPh sb="0" eb="2">
      <t>サクセイ</t>
    </rPh>
    <rPh sb="3" eb="5">
      <t>テジュン</t>
    </rPh>
    <phoneticPr fontId="15"/>
  </si>
  <si>
    <t>構築メニューに従って順次作成する</t>
    <rPh sb="0" eb="2">
      <t>コウチク</t>
    </rPh>
    <rPh sb="7" eb="8">
      <t>シタガ</t>
    </rPh>
    <rPh sb="10" eb="12">
      <t>ジュンジ</t>
    </rPh>
    <rPh sb="12" eb="14">
      <t>サクセイ</t>
    </rPh>
    <phoneticPr fontId="15"/>
  </si>
  <si>
    <t>各様式の右欄外のガイドライン要求事項・構築のポイントを参考にして作成する</t>
    <rPh sb="0" eb="3">
      <t>カクヨウシキ</t>
    </rPh>
    <rPh sb="4" eb="5">
      <t>ミギ</t>
    </rPh>
    <rPh sb="5" eb="7">
      <t>ランガイ</t>
    </rPh>
    <rPh sb="14" eb="16">
      <t>ヨウキュウ</t>
    </rPh>
    <rPh sb="16" eb="18">
      <t>ジコウ</t>
    </rPh>
    <rPh sb="19" eb="21">
      <t>コウチク</t>
    </rPh>
    <rPh sb="27" eb="29">
      <t>サンコウ</t>
    </rPh>
    <rPh sb="32" eb="34">
      <t>サクセイ</t>
    </rPh>
    <phoneticPr fontId="15"/>
  </si>
  <si>
    <t>作成の際は各様式のセルのコメントを参考にする</t>
    <rPh sb="0" eb="2">
      <t>サクセイ</t>
    </rPh>
    <rPh sb="3" eb="4">
      <t>サイ</t>
    </rPh>
    <rPh sb="5" eb="8">
      <t>カクヨウシキ</t>
    </rPh>
    <rPh sb="17" eb="19">
      <t>サンコウ</t>
    </rPh>
    <phoneticPr fontId="15"/>
  </si>
  <si>
    <t>従業員数が概ね100名上の事業所は内部監査が必要なため手順書とチェックリストを準備する</t>
    <rPh sb="0" eb="3">
      <t>ジュウギョウイン</t>
    </rPh>
    <rPh sb="3" eb="4">
      <t>スウ</t>
    </rPh>
    <rPh sb="5" eb="6">
      <t>オオム</t>
    </rPh>
    <rPh sb="10" eb="11">
      <t>メイ</t>
    </rPh>
    <rPh sb="11" eb="12">
      <t>ジョウ</t>
    </rPh>
    <rPh sb="13" eb="16">
      <t>ジギョウショ</t>
    </rPh>
    <rPh sb="17" eb="19">
      <t>ナイブ</t>
    </rPh>
    <rPh sb="19" eb="21">
      <t>カンサ</t>
    </rPh>
    <rPh sb="22" eb="24">
      <t>ヒツヨウ</t>
    </rPh>
    <rPh sb="27" eb="30">
      <t>テジュンショ</t>
    </rPh>
    <rPh sb="39" eb="41">
      <t>ジュンビ</t>
    </rPh>
    <phoneticPr fontId="15"/>
  </si>
  <si>
    <t>年度の切り替え処理</t>
    <rPh sb="0" eb="2">
      <t>ネンド</t>
    </rPh>
    <rPh sb="3" eb="4">
      <t>キ</t>
    </rPh>
    <rPh sb="5" eb="6">
      <t>カ</t>
    </rPh>
    <rPh sb="7" eb="9">
      <t>ショリ</t>
    </rPh>
    <phoneticPr fontId="15"/>
  </si>
  <si>
    <t>今使っている様式集をコピーし、コピーした様式集のファイル名を新年度の名前に書き換える。</t>
    <rPh sb="0" eb="1">
      <t>イマ</t>
    </rPh>
    <rPh sb="1" eb="2">
      <t>ツカ</t>
    </rPh>
    <rPh sb="6" eb="8">
      <t>ヨウシキ</t>
    </rPh>
    <rPh sb="8" eb="9">
      <t>シュウ</t>
    </rPh>
    <rPh sb="20" eb="22">
      <t>ヨウシキ</t>
    </rPh>
    <rPh sb="22" eb="23">
      <t>シュウ</t>
    </rPh>
    <rPh sb="28" eb="29">
      <t>メイ</t>
    </rPh>
    <rPh sb="30" eb="33">
      <t>シンネンド</t>
    </rPh>
    <rPh sb="34" eb="36">
      <t>ナマエ</t>
    </rPh>
    <rPh sb="37" eb="38">
      <t>カ</t>
    </rPh>
    <rPh sb="39" eb="40">
      <t>カ</t>
    </rPh>
    <phoneticPr fontId="15"/>
  </si>
  <si>
    <t>（今使っている様式集をコピーして、コピーした様式集を前年度の記録として保存する考え方でもよい）</t>
    <rPh sb="1" eb="2">
      <t>イマ</t>
    </rPh>
    <rPh sb="2" eb="3">
      <t>ツカ</t>
    </rPh>
    <rPh sb="7" eb="9">
      <t>ヨウシキ</t>
    </rPh>
    <rPh sb="9" eb="10">
      <t>シュウ</t>
    </rPh>
    <rPh sb="22" eb="24">
      <t>ヨウシキ</t>
    </rPh>
    <rPh sb="24" eb="25">
      <t>シュウ</t>
    </rPh>
    <rPh sb="26" eb="29">
      <t>ゼンネンド</t>
    </rPh>
    <rPh sb="30" eb="32">
      <t>キロク</t>
    </rPh>
    <rPh sb="35" eb="37">
      <t>ホゾン</t>
    </rPh>
    <rPh sb="39" eb="40">
      <t>カンガ</t>
    </rPh>
    <rPh sb="41" eb="42">
      <t>カタ</t>
    </rPh>
    <phoneticPr fontId="15"/>
  </si>
  <si>
    <t>新年度の様式集の「トップ」の年度を変更する</t>
    <rPh sb="0" eb="3">
      <t>シンネンド</t>
    </rPh>
    <rPh sb="4" eb="6">
      <t>ヨウシキ</t>
    </rPh>
    <rPh sb="6" eb="7">
      <t>シュウ</t>
    </rPh>
    <rPh sb="14" eb="16">
      <t>ネンド</t>
    </rPh>
    <rPh sb="17" eb="19">
      <t>ヘンコウ</t>
    </rPh>
    <phoneticPr fontId="15"/>
  </si>
  <si>
    <t>3負荷の「取りまとめ表」の各年度データを左の欄にコピー（数値のみ）する</t>
    <rPh sb="1" eb="3">
      <t>フカ</t>
    </rPh>
    <rPh sb="5" eb="6">
      <t>ト</t>
    </rPh>
    <rPh sb="10" eb="11">
      <t>ヒョウ</t>
    </rPh>
    <rPh sb="13" eb="14">
      <t>カク</t>
    </rPh>
    <rPh sb="14" eb="16">
      <t>ネンド</t>
    </rPh>
    <rPh sb="20" eb="21">
      <t>ヒダリ</t>
    </rPh>
    <rPh sb="22" eb="23">
      <t>ラン</t>
    </rPh>
    <rPh sb="28" eb="30">
      <t>スウチ</t>
    </rPh>
    <phoneticPr fontId="15"/>
  </si>
  <si>
    <t>3負荷（基準年）は使わないので非表示にする</t>
    <rPh sb="1" eb="3">
      <t>フカ</t>
    </rPh>
    <rPh sb="4" eb="6">
      <t>キジュン</t>
    </rPh>
    <rPh sb="6" eb="7">
      <t>ネン</t>
    </rPh>
    <rPh sb="9" eb="10">
      <t>ツカ</t>
    </rPh>
    <rPh sb="15" eb="18">
      <t>ヒヒョウジ</t>
    </rPh>
    <phoneticPr fontId="15"/>
  </si>
  <si>
    <t>「負荷記録表」で基準値・基準年度の変更があれば書き換える</t>
    <rPh sb="1" eb="3">
      <t>フカ</t>
    </rPh>
    <rPh sb="3" eb="5">
      <t>キロク</t>
    </rPh>
    <rPh sb="5" eb="6">
      <t>ヒョウ</t>
    </rPh>
    <rPh sb="8" eb="10">
      <t>キジュン</t>
    </rPh>
    <rPh sb="10" eb="11">
      <t>チ</t>
    </rPh>
    <rPh sb="12" eb="14">
      <t>キジュン</t>
    </rPh>
    <rPh sb="14" eb="16">
      <t>ネンド</t>
    </rPh>
    <rPh sb="17" eb="19">
      <t>ヘンコウ</t>
    </rPh>
    <rPh sb="23" eb="24">
      <t>カ</t>
    </rPh>
    <rPh sb="25" eb="26">
      <t>カ</t>
    </rPh>
    <phoneticPr fontId="15"/>
  </si>
  <si>
    <t>「負荷記録表」の今期のデータを消す</t>
    <rPh sb="1" eb="3">
      <t>フカ</t>
    </rPh>
    <rPh sb="3" eb="5">
      <t>キロク</t>
    </rPh>
    <rPh sb="5" eb="6">
      <t>ヒョウ</t>
    </rPh>
    <rPh sb="8" eb="10">
      <t>コンキ</t>
    </rPh>
    <rPh sb="15" eb="16">
      <t>ケ</t>
    </rPh>
    <phoneticPr fontId="15"/>
  </si>
  <si>
    <t>「負荷記録表」で基準年を変更する場合は「負荷記録表」の基準年のデータを変更する</t>
    <rPh sb="1" eb="3">
      <t>フカ</t>
    </rPh>
    <rPh sb="3" eb="5">
      <t>キロク</t>
    </rPh>
    <rPh sb="5" eb="6">
      <t>ヒョウ</t>
    </rPh>
    <rPh sb="8" eb="10">
      <t>キジュン</t>
    </rPh>
    <rPh sb="10" eb="11">
      <t>ネン</t>
    </rPh>
    <rPh sb="12" eb="14">
      <t>ヘンコウ</t>
    </rPh>
    <rPh sb="16" eb="18">
      <t>バアイ</t>
    </rPh>
    <rPh sb="20" eb="22">
      <t>フカ</t>
    </rPh>
    <rPh sb="22" eb="24">
      <t>キロク</t>
    </rPh>
    <rPh sb="24" eb="25">
      <t>ヒョウ</t>
    </rPh>
    <rPh sb="27" eb="29">
      <t>キジュン</t>
    </rPh>
    <rPh sb="29" eb="30">
      <t>ネン</t>
    </rPh>
    <rPh sb="35" eb="37">
      <t>ヘンコウ</t>
    </rPh>
    <phoneticPr fontId="15"/>
  </si>
  <si>
    <t>「環境経営計画書」の目標を前期実績を考慮して見直す</t>
    <rPh sb="1" eb="3">
      <t>カンキョウ</t>
    </rPh>
    <rPh sb="3" eb="5">
      <t>ケイエイ</t>
    </rPh>
    <rPh sb="5" eb="7">
      <t>ケイカク</t>
    </rPh>
    <rPh sb="7" eb="8">
      <t>ショ</t>
    </rPh>
    <rPh sb="10" eb="12">
      <t>モクヒョウ</t>
    </rPh>
    <rPh sb="13" eb="15">
      <t>ゼンキ</t>
    </rPh>
    <rPh sb="15" eb="17">
      <t>ジッセキ</t>
    </rPh>
    <rPh sb="18" eb="20">
      <t>コウリョ</t>
    </rPh>
    <rPh sb="22" eb="24">
      <t>ミナオ</t>
    </rPh>
    <phoneticPr fontId="15"/>
  </si>
  <si>
    <t>「環境経営計画書」の目標達成手段を見直す</t>
    <rPh sb="1" eb="3">
      <t>カンキョウ</t>
    </rPh>
    <rPh sb="3" eb="5">
      <t>ケイエイ</t>
    </rPh>
    <rPh sb="5" eb="7">
      <t>ケイカク</t>
    </rPh>
    <rPh sb="7" eb="8">
      <t>ショ</t>
    </rPh>
    <rPh sb="10" eb="12">
      <t>モクヒョウ</t>
    </rPh>
    <rPh sb="12" eb="14">
      <t>タッセイ</t>
    </rPh>
    <rPh sb="14" eb="16">
      <t>シュダン</t>
    </rPh>
    <rPh sb="17" eb="19">
      <t>ミナオ</t>
    </rPh>
    <phoneticPr fontId="15"/>
  </si>
  <si>
    <t>⑨</t>
    <phoneticPr fontId="15"/>
  </si>
  <si>
    <t>「環境経営計画書」の確認評価欄を消す</t>
    <rPh sb="1" eb="3">
      <t>カンキョウ</t>
    </rPh>
    <rPh sb="3" eb="5">
      <t>ケイエイ</t>
    </rPh>
    <rPh sb="5" eb="7">
      <t>ケイカク</t>
    </rPh>
    <rPh sb="7" eb="8">
      <t>ショ</t>
    </rPh>
    <rPh sb="10" eb="12">
      <t>カクニン</t>
    </rPh>
    <rPh sb="12" eb="14">
      <t>ヒョウカ</t>
    </rPh>
    <rPh sb="14" eb="15">
      <t>ラン</t>
    </rPh>
    <rPh sb="16" eb="17">
      <t>ケ</t>
    </rPh>
    <phoneticPr fontId="15"/>
  </si>
  <si>
    <t>環境経営レポートの初回審査のため期の途中でまとめる場合の手順</t>
    <rPh sb="0" eb="2">
      <t>カンキョウ</t>
    </rPh>
    <rPh sb="2" eb="4">
      <t>ケイエイ</t>
    </rPh>
    <rPh sb="9" eb="11">
      <t>ショカイ</t>
    </rPh>
    <rPh sb="11" eb="13">
      <t>シンサ</t>
    </rPh>
    <rPh sb="16" eb="17">
      <t>キ</t>
    </rPh>
    <rPh sb="18" eb="20">
      <t>トチュウ</t>
    </rPh>
    <rPh sb="25" eb="27">
      <t>バアイ</t>
    </rPh>
    <rPh sb="28" eb="30">
      <t>テジュン</t>
    </rPh>
    <phoneticPr fontId="15"/>
  </si>
  <si>
    <t>対象期間は年度初めから途中で締めた期間に変更する（年度終了後に年間のレポートをまとめるため、必ず期初からのデータでまとめる）</t>
    <rPh sb="0" eb="2">
      <t>タイショウ</t>
    </rPh>
    <rPh sb="2" eb="4">
      <t>キカン</t>
    </rPh>
    <rPh sb="5" eb="7">
      <t>ネンド</t>
    </rPh>
    <rPh sb="7" eb="8">
      <t>ハジ</t>
    </rPh>
    <rPh sb="11" eb="13">
      <t>トチュウ</t>
    </rPh>
    <rPh sb="14" eb="15">
      <t>シ</t>
    </rPh>
    <rPh sb="17" eb="19">
      <t>キカン</t>
    </rPh>
    <rPh sb="20" eb="22">
      <t>ヘンコウ</t>
    </rPh>
    <rPh sb="25" eb="27">
      <t>ネンド</t>
    </rPh>
    <rPh sb="27" eb="30">
      <t>シュウリョウゴ</t>
    </rPh>
    <rPh sb="31" eb="33">
      <t>ネンカン</t>
    </rPh>
    <rPh sb="46" eb="47">
      <t>カナラ</t>
    </rPh>
    <rPh sb="48" eb="50">
      <t>キショ</t>
    </rPh>
    <phoneticPr fontId="15"/>
  </si>
  <si>
    <t>評価は期初からでも、取組対象期間の数値を用いてもよい</t>
    <rPh sb="0" eb="2">
      <t>ヒョウカ</t>
    </rPh>
    <rPh sb="3" eb="5">
      <t>キショ</t>
    </rPh>
    <rPh sb="10" eb="12">
      <t>トリクミ</t>
    </rPh>
    <rPh sb="12" eb="14">
      <t>タイショウ</t>
    </rPh>
    <rPh sb="14" eb="16">
      <t>キカン</t>
    </rPh>
    <rPh sb="17" eb="19">
      <t>スウチ</t>
    </rPh>
    <rPh sb="20" eb="21">
      <t>モチ</t>
    </rPh>
    <phoneticPr fontId="15"/>
  </si>
  <si>
    <t>表紙の対象期間は期初から途中までの期間に変更する</t>
    <rPh sb="0" eb="2">
      <t>ヒョウシ</t>
    </rPh>
    <rPh sb="3" eb="5">
      <t>タイショウ</t>
    </rPh>
    <rPh sb="5" eb="7">
      <t>キカン</t>
    </rPh>
    <rPh sb="8" eb="10">
      <t>キショ</t>
    </rPh>
    <rPh sb="12" eb="14">
      <t>トチュウ</t>
    </rPh>
    <rPh sb="17" eb="19">
      <t>キカン</t>
    </rPh>
    <rPh sb="20" eb="22">
      <t>ヘンコウ</t>
    </rPh>
    <phoneticPr fontId="15"/>
  </si>
  <si>
    <t>作成（発行）後更新した場合は更新日を入れる</t>
    <rPh sb="0" eb="2">
      <t>サクセイ</t>
    </rPh>
    <rPh sb="3" eb="5">
      <t>ハッコウ</t>
    </rPh>
    <rPh sb="6" eb="7">
      <t>ゴ</t>
    </rPh>
    <rPh sb="7" eb="9">
      <t>コウシン</t>
    </rPh>
    <rPh sb="11" eb="13">
      <t>バアイ</t>
    </rPh>
    <rPh sb="14" eb="17">
      <t>コウシンビ</t>
    </rPh>
    <rPh sb="18" eb="19">
      <t>イ</t>
    </rPh>
    <phoneticPr fontId="15"/>
  </si>
  <si>
    <t>作成の手順テクニック</t>
    <rPh sb="0" eb="2">
      <t>サクセイ</t>
    </rPh>
    <rPh sb="3" eb="5">
      <t>テジュン</t>
    </rPh>
    <phoneticPr fontId="15"/>
  </si>
  <si>
    <t>各様式の不要な行は非表示する（行番号を右クリック→非表示）</t>
    <rPh sb="0" eb="3">
      <t>カクヨウシキ</t>
    </rPh>
    <rPh sb="4" eb="6">
      <t>フヨウ</t>
    </rPh>
    <rPh sb="7" eb="8">
      <t>ギョウ</t>
    </rPh>
    <rPh sb="9" eb="12">
      <t>ヒヒョウジ</t>
    </rPh>
    <rPh sb="15" eb="18">
      <t>ギョウバンゴウ</t>
    </rPh>
    <rPh sb="19" eb="20">
      <t>ミギ</t>
    </rPh>
    <rPh sb="25" eb="28">
      <t>ヒヒョウジ</t>
    </rPh>
    <phoneticPr fontId="15"/>
  </si>
  <si>
    <t>セルの中での改行：alt+enter</t>
    <rPh sb="3" eb="4">
      <t>ナカ</t>
    </rPh>
    <rPh sb="6" eb="8">
      <t>カイギョウ</t>
    </rPh>
    <phoneticPr fontId="15"/>
  </si>
  <si>
    <t>他シートのセルからの自動転記：転記したいセルに＋→目的のセルに移動→enterキー</t>
    <rPh sb="0" eb="1">
      <t>タ</t>
    </rPh>
    <rPh sb="10" eb="12">
      <t>ジドウ</t>
    </rPh>
    <rPh sb="12" eb="14">
      <t>テンキ</t>
    </rPh>
    <rPh sb="15" eb="17">
      <t>テンキ</t>
    </rPh>
    <rPh sb="25" eb="27">
      <t>モクテキ</t>
    </rPh>
    <rPh sb="31" eb="33">
      <t>イドウ</t>
    </rPh>
    <phoneticPr fontId="15"/>
  </si>
  <si>
    <t>③焼却・埋立</t>
    <rPh sb="1" eb="3">
      <t>ショウキャク</t>
    </rPh>
    <rPh sb="4" eb="6">
      <t>ウメタテ</t>
    </rPh>
    <phoneticPr fontId="15"/>
  </si>
  <si>
    <t>単位：ｔ</t>
    <rPh sb="0" eb="2">
      <t>タンイ</t>
    </rPh>
    <phoneticPr fontId="15"/>
  </si>
  <si>
    <t>②再資源化量</t>
    <rPh sb="1" eb="5">
      <t>サイシゲンカ</t>
    </rPh>
    <rPh sb="5" eb="6">
      <t>リョウ</t>
    </rPh>
    <phoneticPr fontId="15"/>
  </si>
  <si>
    <t>工事部長</t>
    <rPh sb="0" eb="2">
      <t>コウジ</t>
    </rPh>
    <rPh sb="2" eb="4">
      <t>ブチョウ</t>
    </rPh>
    <phoneticPr fontId="15"/>
  </si>
  <si>
    <t>①受託量</t>
    <rPh sb="1" eb="3">
      <t>ジュタク</t>
    </rPh>
    <rPh sb="3" eb="4">
      <t>リョウ</t>
    </rPh>
    <phoneticPr fontId="15"/>
  </si>
  <si>
    <t>上半期</t>
    <rPh sb="0" eb="3">
      <t>カミハンキ</t>
    </rPh>
    <phoneticPr fontId="15"/>
  </si>
  <si>
    <t>油類・有害物質の保管</t>
    <rPh sb="0" eb="1">
      <t>アブラ</t>
    </rPh>
    <rPh sb="1" eb="2">
      <t>ルイ</t>
    </rPh>
    <rPh sb="3" eb="5">
      <t>ユウガイ</t>
    </rPh>
    <rPh sb="5" eb="7">
      <t>ブッシツ</t>
    </rPh>
    <rPh sb="8" eb="10">
      <t>ホカン</t>
    </rPh>
    <phoneticPr fontId="15"/>
  </si>
  <si>
    <t>データのリンク</t>
    <phoneticPr fontId="15"/>
  </si>
  <si>
    <t>負荷の自己チェックシート</t>
    <rPh sb="0" eb="2">
      <t>フカ</t>
    </rPh>
    <rPh sb="3" eb="5">
      <t>ジコ</t>
    </rPh>
    <phoneticPr fontId="15"/>
  </si>
  <si>
    <t>環境経営
計画書</t>
    <rPh sb="0" eb="2">
      <t>カンキョウ</t>
    </rPh>
    <rPh sb="2" eb="4">
      <t>ケイエイ</t>
    </rPh>
    <rPh sb="5" eb="7">
      <t>ケイカク</t>
    </rPh>
    <rPh sb="7" eb="8">
      <t>ショ</t>
    </rPh>
    <phoneticPr fontId="15"/>
  </si>
  <si>
    <t>環境経営
レポート</t>
    <rPh sb="0" eb="2">
      <t>カンキョウ</t>
    </rPh>
    <rPh sb="2" eb="4">
      <t>ケイエイ</t>
    </rPh>
    <phoneticPr fontId="15"/>
  </si>
  <si>
    <t>基準値
今期</t>
    <rPh sb="0" eb="2">
      <t>キジュン</t>
    </rPh>
    <rPh sb="2" eb="3">
      <t>チ</t>
    </rPh>
    <rPh sb="4" eb="6">
      <t>コンキ</t>
    </rPh>
    <phoneticPr fontId="15"/>
  </si>
  <si>
    <t>4負荷(基準年)
4負荷</t>
    <rPh sb="1" eb="3">
      <t>フカ</t>
    </rPh>
    <rPh sb="4" eb="6">
      <t>キジュン</t>
    </rPh>
    <rPh sb="6" eb="7">
      <t>ネン</t>
    </rPh>
    <rPh sb="10" eb="12">
      <t>フカ</t>
    </rPh>
    <phoneticPr fontId="15"/>
  </si>
  <si>
    <t>売上等</t>
    <rPh sb="0" eb="2">
      <t>ウリアゲ</t>
    </rPh>
    <rPh sb="2" eb="3">
      <t>トウ</t>
    </rPh>
    <phoneticPr fontId="15"/>
  </si>
  <si>
    <t>(原単位計算用)</t>
    <rPh sb="1" eb="4">
      <t>ゲンタンイ</t>
    </rPh>
    <rPh sb="4" eb="6">
      <t>ケイサン</t>
    </rPh>
    <rPh sb="6" eb="7">
      <t>ヨウ</t>
    </rPh>
    <phoneticPr fontId="15"/>
  </si>
  <si>
    <t>○○廃棄物</t>
    <rPh sb="2" eb="5">
      <t>ハイキブツ</t>
    </rPh>
    <phoneticPr fontId="15"/>
  </si>
  <si>
    <t>化学物質</t>
    <rPh sb="0" eb="4">
      <t>カガクブッシツ</t>
    </rPh>
    <phoneticPr fontId="15"/>
  </si>
  <si>
    <t>二酸化炭素総排出量</t>
    <rPh sb="0" eb="3">
      <t>ニサンカ</t>
    </rPh>
    <rPh sb="3" eb="5">
      <t>タンソ</t>
    </rPh>
    <rPh sb="5" eb="6">
      <t>ソウ</t>
    </rPh>
    <rPh sb="6" eb="8">
      <t>ハイシュツ</t>
    </rPh>
    <rPh sb="8" eb="9">
      <t>リョウ</t>
    </rPh>
    <phoneticPr fontId="15"/>
  </si>
  <si>
    <t>一般廃棄物総排出量</t>
    <rPh sb="0" eb="2">
      <t>イッパン</t>
    </rPh>
    <rPh sb="2" eb="5">
      <t>ハイキブツ</t>
    </rPh>
    <rPh sb="5" eb="6">
      <t>ソウ</t>
    </rPh>
    <rPh sb="6" eb="8">
      <t>ハイシュツ</t>
    </rPh>
    <rPh sb="8" eb="9">
      <t>リョウ</t>
    </rPh>
    <phoneticPr fontId="15"/>
  </si>
  <si>
    <t>産業廃棄物総排出量</t>
    <rPh sb="0" eb="2">
      <t>サンギョウ</t>
    </rPh>
    <rPh sb="2" eb="5">
      <t>ハイキブツ</t>
    </rPh>
    <rPh sb="5" eb="6">
      <t>ソウ</t>
    </rPh>
    <rPh sb="6" eb="8">
      <t>ハイシュツ</t>
    </rPh>
    <rPh sb="8" eb="9">
      <t>リョウ</t>
    </rPh>
    <phoneticPr fontId="15"/>
  </si>
  <si>
    <t>評価・総括</t>
    <rPh sb="0" eb="2">
      <t>ヒョウカ</t>
    </rPh>
    <rPh sb="3" eb="5">
      <t>ソウカツ</t>
    </rPh>
    <phoneticPr fontId="15"/>
  </si>
  <si>
    <t>計画と評価
次年度取組</t>
    <rPh sb="0" eb="2">
      <t>ケイカク</t>
    </rPh>
    <rPh sb="3" eb="5">
      <t>ヒョウカ</t>
    </rPh>
    <rPh sb="6" eb="9">
      <t>ジネンド</t>
    </rPh>
    <rPh sb="9" eb="11">
      <t>トリクミ</t>
    </rPh>
    <phoneticPr fontId="15"/>
  </si>
  <si>
    <t>□許可の内容</t>
    <rPh sb="1" eb="3">
      <t>キョカ</t>
    </rPh>
    <rPh sb="4" eb="6">
      <t>ナイヨウ</t>
    </rPh>
    <phoneticPr fontId="15"/>
  </si>
  <si>
    <t>　　一般廃棄物収集運搬業許可の内容</t>
    <rPh sb="2" eb="4">
      <t>イッパン</t>
    </rPh>
    <rPh sb="4" eb="7">
      <t>ハイキブツ</t>
    </rPh>
    <rPh sb="7" eb="9">
      <t>シュウシュウ</t>
    </rPh>
    <rPh sb="9" eb="11">
      <t>ウンパン</t>
    </rPh>
    <rPh sb="11" eb="12">
      <t>ギョウ</t>
    </rPh>
    <rPh sb="12" eb="14">
      <t>キョカ</t>
    </rPh>
    <rPh sb="15" eb="17">
      <t>ナイヨウ</t>
    </rPh>
    <phoneticPr fontId="15"/>
  </si>
  <si>
    <t>許可区域</t>
    <rPh sb="0" eb="2">
      <t>キョカ</t>
    </rPh>
    <rPh sb="2" eb="4">
      <t>クイキ</t>
    </rPh>
    <phoneticPr fontId="15"/>
  </si>
  <si>
    <t>許可番号</t>
    <rPh sb="0" eb="2">
      <t>キョカ</t>
    </rPh>
    <rPh sb="2" eb="4">
      <t>バンゴウ</t>
    </rPh>
    <phoneticPr fontId="15"/>
  </si>
  <si>
    <t>許可年月日</t>
    <rPh sb="0" eb="2">
      <t>キョカ</t>
    </rPh>
    <rPh sb="2" eb="5">
      <t>ネンガッピ</t>
    </rPh>
    <phoneticPr fontId="15"/>
  </si>
  <si>
    <t>許可有効年月日</t>
    <rPh sb="0" eb="2">
      <t>キョカ</t>
    </rPh>
    <rPh sb="2" eb="4">
      <t>ユウコウ</t>
    </rPh>
    <rPh sb="4" eb="7">
      <t>ネンガッピ</t>
    </rPh>
    <phoneticPr fontId="15"/>
  </si>
  <si>
    <t>備　　　考</t>
    <rPh sb="0" eb="1">
      <t>ソナエ</t>
    </rPh>
    <rPh sb="4" eb="5">
      <t>コウ</t>
    </rPh>
    <phoneticPr fontId="15"/>
  </si>
  <si>
    <t>○○県</t>
    <rPh sb="2" eb="3">
      <t>ケン</t>
    </rPh>
    <phoneticPr fontId="15"/>
  </si>
  <si>
    <t>**********</t>
    <phoneticPr fontId="15"/>
  </si>
  <si>
    <t>○○市</t>
    <rPh sb="2" eb="3">
      <t>シ</t>
    </rPh>
    <phoneticPr fontId="15"/>
  </si>
  <si>
    <t>　　産業廃棄物収集運搬業許可の内容</t>
    <rPh sb="2" eb="4">
      <t>サンギョウ</t>
    </rPh>
    <rPh sb="4" eb="7">
      <t>ハイキブツ</t>
    </rPh>
    <rPh sb="7" eb="9">
      <t>シュウシュウ</t>
    </rPh>
    <rPh sb="9" eb="11">
      <t>ウンパン</t>
    </rPh>
    <rPh sb="11" eb="12">
      <t>ギョウ</t>
    </rPh>
    <rPh sb="12" eb="14">
      <t>キョカ</t>
    </rPh>
    <rPh sb="15" eb="17">
      <t>ナイヨウ</t>
    </rPh>
    <phoneticPr fontId="15"/>
  </si>
  <si>
    <t>積替保管</t>
    <rPh sb="0" eb="1">
      <t>ツ</t>
    </rPh>
    <rPh sb="1" eb="2">
      <t>カ</t>
    </rPh>
    <rPh sb="2" eb="4">
      <t>ホカン</t>
    </rPh>
    <phoneticPr fontId="15"/>
  </si>
  <si>
    <t>廃棄物の種類</t>
    <rPh sb="0" eb="3">
      <t>ハイキブツ</t>
    </rPh>
    <rPh sb="4" eb="6">
      <t>シュルイ</t>
    </rPh>
    <phoneticPr fontId="15"/>
  </si>
  <si>
    <t>燃え殻</t>
    <rPh sb="0" eb="1">
      <t>モ</t>
    </rPh>
    <rPh sb="2" eb="3">
      <t>ガラ</t>
    </rPh>
    <phoneticPr fontId="15"/>
  </si>
  <si>
    <t>汚泥</t>
    <rPh sb="0" eb="2">
      <t>オデイ</t>
    </rPh>
    <phoneticPr fontId="15"/>
  </si>
  <si>
    <t>木くず</t>
    <rPh sb="0" eb="1">
      <t>キ</t>
    </rPh>
    <phoneticPr fontId="15"/>
  </si>
  <si>
    <t>紙くず</t>
    <rPh sb="0" eb="1">
      <t>カミ</t>
    </rPh>
    <phoneticPr fontId="15"/>
  </si>
  <si>
    <t>繊維くず</t>
    <rPh sb="0" eb="2">
      <t>センイ</t>
    </rPh>
    <phoneticPr fontId="15"/>
  </si>
  <si>
    <t>ゴムくず</t>
    <phoneticPr fontId="15"/>
  </si>
  <si>
    <t>ガラス・コンクリート・陶器くず</t>
    <rPh sb="11" eb="13">
      <t>トウキ</t>
    </rPh>
    <phoneticPr fontId="15"/>
  </si>
  <si>
    <t>がれき類</t>
    <rPh sb="3" eb="4">
      <t>ルイ</t>
    </rPh>
    <phoneticPr fontId="15"/>
  </si>
  <si>
    <t>廃酸</t>
    <rPh sb="0" eb="2">
      <t>ハイサン</t>
    </rPh>
    <phoneticPr fontId="15"/>
  </si>
  <si>
    <t>廃アルカリ</t>
    <rPh sb="0" eb="1">
      <t>ハイ</t>
    </rPh>
    <phoneticPr fontId="15"/>
  </si>
  <si>
    <t>金属くず</t>
    <rPh sb="0" eb="2">
      <t>キンゾク</t>
    </rPh>
    <phoneticPr fontId="15"/>
  </si>
  <si>
    <t>動植物性残さ</t>
    <rPh sb="0" eb="3">
      <t>ドウショクブツ</t>
    </rPh>
    <rPh sb="3" eb="4">
      <t>セイ</t>
    </rPh>
    <rPh sb="4" eb="5">
      <t>ザン</t>
    </rPh>
    <phoneticPr fontId="15"/>
  </si>
  <si>
    <t>鉱さい</t>
    <rPh sb="0" eb="1">
      <t>コウ</t>
    </rPh>
    <phoneticPr fontId="15"/>
  </si>
  <si>
    <t>有</t>
    <rPh sb="0" eb="1">
      <t>アリ</t>
    </rPh>
    <phoneticPr fontId="15"/>
  </si>
  <si>
    <t>無</t>
    <rPh sb="0" eb="1">
      <t>ナシ</t>
    </rPh>
    <phoneticPr fontId="15"/>
  </si>
  <si>
    <t>　　特別管理産業廃棄物収集運搬業許可の内容</t>
    <rPh sb="2" eb="4">
      <t>トクベツ</t>
    </rPh>
    <rPh sb="4" eb="6">
      <t>カンリ</t>
    </rPh>
    <rPh sb="6" eb="8">
      <t>サンギョウ</t>
    </rPh>
    <rPh sb="8" eb="11">
      <t>ハイキブツ</t>
    </rPh>
    <rPh sb="11" eb="13">
      <t>シュウシュウ</t>
    </rPh>
    <rPh sb="13" eb="15">
      <t>ウンパン</t>
    </rPh>
    <rPh sb="15" eb="16">
      <t>ギョウ</t>
    </rPh>
    <rPh sb="16" eb="18">
      <t>キョカ</t>
    </rPh>
    <rPh sb="19" eb="21">
      <t>ナイヨウ</t>
    </rPh>
    <phoneticPr fontId="15"/>
  </si>
  <si>
    <t>　　産業廃棄物処分許可の内容</t>
    <rPh sb="2" eb="4">
      <t>サンギョウ</t>
    </rPh>
    <rPh sb="4" eb="7">
      <t>ハイキブツ</t>
    </rPh>
    <rPh sb="7" eb="9">
      <t>ショブン</t>
    </rPh>
    <rPh sb="9" eb="11">
      <t>キョカ</t>
    </rPh>
    <rPh sb="12" eb="14">
      <t>ナイヨウ</t>
    </rPh>
    <phoneticPr fontId="15"/>
  </si>
  <si>
    <t>事業の範囲</t>
    <rPh sb="0" eb="2">
      <t>ジギョウ</t>
    </rPh>
    <rPh sb="3" eb="5">
      <t>ハンイ</t>
    </rPh>
    <phoneticPr fontId="15"/>
  </si>
  <si>
    <t>中間処理</t>
    <rPh sb="0" eb="2">
      <t>チュウカン</t>
    </rPh>
    <rPh sb="2" eb="4">
      <t>ショリ</t>
    </rPh>
    <phoneticPr fontId="15"/>
  </si>
  <si>
    <t>圧縮</t>
    <rPh sb="0" eb="2">
      <t>アッシュク</t>
    </rPh>
    <phoneticPr fontId="15"/>
  </si>
  <si>
    <t>選別</t>
    <rPh sb="0" eb="2">
      <t>センベツ</t>
    </rPh>
    <phoneticPr fontId="15"/>
  </si>
  <si>
    <t>破砕</t>
    <rPh sb="0" eb="2">
      <t>ハサイ</t>
    </rPh>
    <phoneticPr fontId="15"/>
  </si>
  <si>
    <t>□廃棄物処理フロー</t>
    <rPh sb="1" eb="4">
      <t>ハイキブツ</t>
    </rPh>
    <rPh sb="4" eb="6">
      <t>ショリ</t>
    </rPh>
    <phoneticPr fontId="15"/>
  </si>
  <si>
    <t>計量</t>
    <rPh sb="0" eb="2">
      <t>ケイリョウ</t>
    </rPh>
    <phoneticPr fontId="15"/>
  </si>
  <si>
    <t>選別作業</t>
    <rPh sb="0" eb="2">
      <t>センベツ</t>
    </rPh>
    <rPh sb="2" eb="4">
      <t>サギョウ</t>
    </rPh>
    <phoneticPr fontId="15"/>
  </si>
  <si>
    <t>減容処理</t>
    <rPh sb="0" eb="1">
      <t>ゲン</t>
    </rPh>
    <rPh sb="1" eb="2">
      <t>ヨウ</t>
    </rPh>
    <rPh sb="2" eb="4">
      <t>ショリ</t>
    </rPh>
    <phoneticPr fontId="15"/>
  </si>
  <si>
    <t>　　収集運搬</t>
    <rPh sb="2" eb="4">
      <t>シュウシュウ</t>
    </rPh>
    <rPh sb="4" eb="6">
      <t>ウンパン</t>
    </rPh>
    <phoneticPr fontId="15"/>
  </si>
  <si>
    <t>（プラ類）</t>
    <rPh sb="3" eb="4">
      <t>ルイ</t>
    </rPh>
    <phoneticPr fontId="15"/>
  </si>
  <si>
    <t>有価物</t>
    <rPh sb="0" eb="3">
      <t>ユウカブツ</t>
    </rPh>
    <phoneticPr fontId="15"/>
  </si>
  <si>
    <t>（・・・・・・）</t>
    <phoneticPr fontId="15"/>
  </si>
  <si>
    <t>（社外処理）</t>
    <rPh sb="1" eb="3">
      <t>シャガイ</t>
    </rPh>
    <rPh sb="3" eb="5">
      <t>ショリ</t>
    </rPh>
    <phoneticPr fontId="15"/>
  </si>
  <si>
    <t>（ビン類）</t>
    <rPh sb="3" eb="4">
      <t>ルイ</t>
    </rPh>
    <phoneticPr fontId="15"/>
  </si>
  <si>
    <t>不適物最終処分</t>
    <rPh sb="0" eb="2">
      <t>フテキ</t>
    </rPh>
    <rPh sb="2" eb="3">
      <t>ブツ</t>
    </rPh>
    <rPh sb="3" eb="5">
      <t>サイシュウ</t>
    </rPh>
    <rPh sb="5" eb="7">
      <t>ショブン</t>
    </rPh>
    <phoneticPr fontId="15"/>
  </si>
  <si>
    <t>行政引渡し</t>
    <rPh sb="0" eb="2">
      <t>ギョウセイ</t>
    </rPh>
    <rPh sb="2" eb="4">
      <t>ヒキワタ</t>
    </rPh>
    <phoneticPr fontId="15"/>
  </si>
  <si>
    <t>（社内）</t>
    <rPh sb="1" eb="3">
      <t>シャナイ</t>
    </rPh>
    <phoneticPr fontId="15"/>
  </si>
  <si>
    <t>特管産業廃棄物</t>
    <rPh sb="0" eb="1">
      <t>トク</t>
    </rPh>
    <rPh sb="1" eb="2">
      <t>カン</t>
    </rPh>
    <rPh sb="2" eb="4">
      <t>サンギョウ</t>
    </rPh>
    <rPh sb="4" eb="7">
      <t>ハイキブツ</t>
    </rPh>
    <phoneticPr fontId="15"/>
  </si>
  <si>
    <t>環境への負荷の自己チェック表</t>
    <rPh sb="0" eb="2">
      <t>カンキョウ</t>
    </rPh>
    <rPh sb="4" eb="6">
      <t>フカ</t>
    </rPh>
    <rPh sb="7" eb="9">
      <t>ジコ</t>
    </rPh>
    <rPh sb="13" eb="14">
      <t>ヒョウ</t>
    </rPh>
    <phoneticPr fontId="15"/>
  </si>
  <si>
    <r>
      <t>様式：4-02　</t>
    </r>
    <r>
      <rPr>
        <b/>
        <sz val="16"/>
        <rFont val="ＭＳ 明朝"/>
        <family val="1"/>
        <charset val="128"/>
      </rPr>
      <t>環境への取組の自己チェック表</t>
    </r>
    <rPh sb="0" eb="2">
      <t>ヨウシキ</t>
    </rPh>
    <rPh sb="8" eb="10">
      <t>カンキョウ</t>
    </rPh>
    <rPh sb="12" eb="14">
      <t>トリクミ</t>
    </rPh>
    <rPh sb="15" eb="17">
      <t>ジコ</t>
    </rPh>
    <rPh sb="21" eb="22">
      <t>ヒョウ</t>
    </rPh>
    <phoneticPr fontId="15"/>
  </si>
  <si>
    <t>環境への負荷の自己チェック表への記録</t>
    <rPh sb="0" eb="2">
      <t>カンキョウ</t>
    </rPh>
    <rPh sb="4" eb="6">
      <t>フカ</t>
    </rPh>
    <rPh sb="7" eb="9">
      <t>ジコ</t>
    </rPh>
    <rPh sb="13" eb="14">
      <t>ヒョウ</t>
    </rPh>
    <rPh sb="16" eb="18">
      <t>キロク</t>
    </rPh>
    <phoneticPr fontId="15"/>
  </si>
  <si>
    <t>環境への取組の自己チェック表の実施</t>
    <rPh sb="0" eb="2">
      <t>カンキョウ</t>
    </rPh>
    <rPh sb="4" eb="6">
      <t>トリクミ</t>
    </rPh>
    <rPh sb="7" eb="9">
      <t>ジコ</t>
    </rPh>
    <rPh sb="13" eb="14">
      <t>ヒョウ</t>
    </rPh>
    <rPh sb="15" eb="17">
      <t>ジッシ</t>
    </rPh>
    <phoneticPr fontId="15"/>
  </si>
  <si>
    <t>様式：4-01　環境への負荷の自己チェック表（補助資料）</t>
    <rPh sb="21" eb="22">
      <t>ヒョウ</t>
    </rPh>
    <rPh sb="23" eb="25">
      <t>ホジョ</t>
    </rPh>
    <rPh sb="25" eb="27">
      <t>シリョウ</t>
    </rPh>
    <phoneticPr fontId="15"/>
  </si>
  <si>
    <t>ボイラ50Ｌ/時</t>
    <rPh sb="7" eb="8">
      <t>ジ</t>
    </rPh>
    <phoneticPr fontId="15"/>
  </si>
  <si>
    <t>・委託基準：産廃収集運搬・処分業者の許可の確認、契約</t>
    <rPh sb="1" eb="3">
      <t>イタク</t>
    </rPh>
    <rPh sb="3" eb="5">
      <t>キジュン</t>
    </rPh>
    <rPh sb="6" eb="8">
      <t>サンハイ</t>
    </rPh>
    <rPh sb="8" eb="10">
      <t>シュウシュウ</t>
    </rPh>
    <rPh sb="13" eb="15">
      <t>ショブン</t>
    </rPh>
    <rPh sb="18" eb="20">
      <t>キョカ</t>
    </rPh>
    <rPh sb="21" eb="23">
      <t>カクニン</t>
    </rPh>
    <phoneticPr fontId="15"/>
  </si>
  <si>
    <t>環境関連法規等取りまとめ表（遵守評価記録）</t>
    <rPh sb="0" eb="2">
      <t>カンキョウ</t>
    </rPh>
    <rPh sb="2" eb="4">
      <t>カンレン</t>
    </rPh>
    <rPh sb="7" eb="8">
      <t>ト</t>
    </rPh>
    <rPh sb="12" eb="13">
      <t>ヒョウ</t>
    </rPh>
    <rPh sb="14" eb="16">
      <t>ジュンシュ</t>
    </rPh>
    <phoneticPr fontId="15"/>
  </si>
  <si>
    <t>　（８．教育・訓練の実施）</t>
    <phoneticPr fontId="15"/>
  </si>
  <si>
    <t>（５．環境関連法規などの取りまとめ）</t>
    <rPh sb="3" eb="5">
      <t>カンキョウ</t>
    </rPh>
    <rPh sb="5" eb="7">
      <t>カンレン</t>
    </rPh>
    <rPh sb="7" eb="9">
      <t>ホウキ</t>
    </rPh>
    <rPh sb="12" eb="13">
      <t>ト</t>
    </rPh>
    <phoneticPr fontId="15"/>
  </si>
  <si>
    <t>取りまとめ表</t>
    <rPh sb="0" eb="1">
      <t>ト</t>
    </rPh>
    <rPh sb="5" eb="6">
      <t>ヒョウ</t>
    </rPh>
    <phoneticPr fontId="15"/>
  </si>
  <si>
    <t>様式：13-02　（１３．取組状況の確認・評価、並びに問題の是正及び予防）</t>
    <rPh sb="0" eb="2">
      <t>ヨウシキ</t>
    </rPh>
    <rPh sb="13" eb="15">
      <t>トリクミ</t>
    </rPh>
    <rPh sb="15" eb="17">
      <t>ジョウキョウ</t>
    </rPh>
    <rPh sb="18" eb="20">
      <t>カクニン</t>
    </rPh>
    <rPh sb="21" eb="23">
      <t>ヒョウカ</t>
    </rPh>
    <rPh sb="24" eb="25">
      <t>ナラ</t>
    </rPh>
    <rPh sb="27" eb="29">
      <t>モンダイ</t>
    </rPh>
    <rPh sb="30" eb="32">
      <t>ゼセイ</t>
    </rPh>
    <rPh sb="32" eb="33">
      <t>オヨ</t>
    </rPh>
    <rPh sb="34" eb="36">
      <t>ヨボウ</t>
    </rPh>
    <phoneticPr fontId="15"/>
  </si>
  <si>
    <t>環境関連法規等の遵守評価記録</t>
    <rPh sb="0" eb="2">
      <t>カンキョウ</t>
    </rPh>
    <rPh sb="2" eb="4">
      <t>カンレン</t>
    </rPh>
    <rPh sb="4" eb="7">
      <t>ホウキナド</t>
    </rPh>
    <rPh sb="8" eb="10">
      <t>ジュンシュ</t>
    </rPh>
    <rPh sb="10" eb="12">
      <t>ヒョウカ</t>
    </rPh>
    <rPh sb="12" eb="14">
      <t>キロク</t>
    </rPh>
    <phoneticPr fontId="15"/>
  </si>
  <si>
    <t xml:space="preserve">要求事項 ５ 環境関連法規などの取りまとめ </t>
    <phoneticPr fontId="15"/>
  </si>
  <si>
    <t>但し、次の事項は所定の様式を用いてもよい　環境経営目標・計画の未達成：環境経営計画書、苦情：環境コミュニケーション記録</t>
    <rPh sb="21" eb="23">
      <t>カンキョウ</t>
    </rPh>
    <rPh sb="23" eb="25">
      <t>ケイエイ</t>
    </rPh>
    <rPh sb="28" eb="30">
      <t>ケイカク</t>
    </rPh>
    <rPh sb="37" eb="39">
      <t>ケイエイ</t>
    </rPh>
    <rPh sb="46" eb="48">
      <t>カンキョウ</t>
    </rPh>
    <phoneticPr fontId="15"/>
  </si>
  <si>
    <t>問題点（不適合）とは：環境関連法規制の逸脱、決められた事項が守られていない状況、審査員からの指摘事項、その他代表者及び環境管理責任者が問題点として指摘した事項</t>
    <rPh sb="0" eb="3">
      <t>モンダイテン</t>
    </rPh>
    <rPh sb="40" eb="42">
      <t>シンサ</t>
    </rPh>
    <rPh sb="42" eb="43">
      <t>イン</t>
    </rPh>
    <rPh sb="46" eb="48">
      <t>シテキ</t>
    </rPh>
    <rPh sb="48" eb="50">
      <t>ジコウ</t>
    </rPh>
    <rPh sb="53" eb="54">
      <t>タ</t>
    </rPh>
    <phoneticPr fontId="15"/>
  </si>
  <si>
    <t>様式：4-02　環境への取組の自己チェック表</t>
    <rPh sb="8" eb="10">
      <t>カンキョウ</t>
    </rPh>
    <rPh sb="12" eb="14">
      <t>トリクミ</t>
    </rPh>
    <rPh sb="15" eb="17">
      <t>ジコ</t>
    </rPh>
    <rPh sb="21" eb="22">
      <t>ヒョウ</t>
    </rPh>
    <phoneticPr fontId="15"/>
  </si>
  <si>
    <t>組織の環境への取組状況について、本チェック表（Excelファイル）を基に把握してください。</t>
    <rPh sb="0" eb="2">
      <t>ソシキ</t>
    </rPh>
    <rPh sb="3" eb="5">
      <t>カンキョウ</t>
    </rPh>
    <rPh sb="7" eb="9">
      <t>トリクミ</t>
    </rPh>
    <rPh sb="9" eb="11">
      <t>ジョウキョウ</t>
    </rPh>
    <rPh sb="16" eb="17">
      <t>ホン</t>
    </rPh>
    <rPh sb="21" eb="22">
      <t>ヒョウ</t>
    </rPh>
    <rPh sb="34" eb="35">
      <t>モト</t>
    </rPh>
    <rPh sb="36" eb="38">
      <t>ハアク</t>
    </rPh>
    <phoneticPr fontId="15"/>
  </si>
  <si>
    <t>追加する取組がある場合には、それぞれの項目の下の空欄に取組の内容を記入してください。</t>
    <rPh sb="0" eb="2">
      <t>ツイカ</t>
    </rPh>
    <rPh sb="4" eb="6">
      <t>トリクミ</t>
    </rPh>
    <rPh sb="9" eb="11">
      <t>バアイ</t>
    </rPh>
    <rPh sb="19" eb="21">
      <t>コウモク</t>
    </rPh>
    <rPh sb="22" eb="23">
      <t>シタ</t>
    </rPh>
    <rPh sb="24" eb="26">
      <t>クウラン</t>
    </rPh>
    <rPh sb="27" eb="29">
      <t>トリクミ</t>
    </rPh>
    <rPh sb="30" eb="32">
      <t>ナイヨウ</t>
    </rPh>
    <rPh sb="33" eb="35">
      <t>キニュウ</t>
    </rPh>
    <phoneticPr fontId="15"/>
  </si>
  <si>
    <t>関連する取組についてのみ、左の「チェック」の欄に「1」を入力してください。</t>
    <rPh sb="0" eb="2">
      <t>カンレン</t>
    </rPh>
    <rPh sb="4" eb="6">
      <t>トリクミ</t>
    </rPh>
    <rPh sb="13" eb="14">
      <t>ヒダリ</t>
    </rPh>
    <rPh sb="22" eb="23">
      <t>ラン</t>
    </rPh>
    <rPh sb="28" eb="30">
      <t>ニュウリョク</t>
    </rPh>
    <phoneticPr fontId="15"/>
  </si>
  <si>
    <t>「重要度」の欄に、環境経営に著しい効果があると考えられる項目には「3」を、かなり効果がある項目には「2」を、多少効果がある項目には「1」を入力してください。</t>
    <rPh sb="1" eb="4">
      <t>ジュウヨウド</t>
    </rPh>
    <rPh sb="6" eb="7">
      <t>ラン</t>
    </rPh>
    <rPh sb="9" eb="11">
      <t>カンキョウ</t>
    </rPh>
    <rPh sb="11" eb="13">
      <t>ケイエイ</t>
    </rPh>
    <rPh sb="14" eb="15">
      <t>イチジル</t>
    </rPh>
    <rPh sb="17" eb="19">
      <t>コウカ</t>
    </rPh>
    <rPh sb="23" eb="24">
      <t>カンガ</t>
    </rPh>
    <rPh sb="28" eb="30">
      <t>コウモク</t>
    </rPh>
    <rPh sb="40" eb="42">
      <t>コウカ</t>
    </rPh>
    <rPh sb="45" eb="47">
      <t>コウモク</t>
    </rPh>
    <rPh sb="54" eb="56">
      <t>タショウ</t>
    </rPh>
    <rPh sb="56" eb="58">
      <t>コウカ</t>
    </rPh>
    <rPh sb="61" eb="63">
      <t>コウモク</t>
    </rPh>
    <rPh sb="69" eb="71">
      <t>ニュウリョク</t>
    </rPh>
    <phoneticPr fontId="15"/>
  </si>
  <si>
    <t>「取組」の欄に、既に取り組んでいる活動には「2」を、さらに取組が必要は活動には「1」を、取り組んでいない活動には「0」を入力してください。</t>
    <rPh sb="1" eb="3">
      <t>トリクミ</t>
    </rPh>
    <rPh sb="5" eb="6">
      <t>ラン</t>
    </rPh>
    <rPh sb="8" eb="9">
      <t>スデ</t>
    </rPh>
    <rPh sb="10" eb="11">
      <t>ト</t>
    </rPh>
    <rPh sb="12" eb="13">
      <t>ク</t>
    </rPh>
    <rPh sb="17" eb="19">
      <t>カツドウ</t>
    </rPh>
    <rPh sb="29" eb="31">
      <t>トリクミ</t>
    </rPh>
    <rPh sb="32" eb="34">
      <t>ヒツヨウ</t>
    </rPh>
    <rPh sb="35" eb="37">
      <t>カツドウ</t>
    </rPh>
    <rPh sb="44" eb="45">
      <t>ト</t>
    </rPh>
    <rPh sb="46" eb="47">
      <t>ク</t>
    </rPh>
    <rPh sb="52" eb="54">
      <t>カツドウ</t>
    </rPh>
    <rPh sb="60" eb="62">
      <t>ニュウリョク</t>
    </rPh>
    <phoneticPr fontId="15"/>
  </si>
  <si>
    <t>評価点及び結果の点数は、自動で入力されます。</t>
    <rPh sb="0" eb="3">
      <t>ヒョウカテン</t>
    </rPh>
    <rPh sb="3" eb="4">
      <t>オヨ</t>
    </rPh>
    <rPh sb="5" eb="7">
      <t>ケッカ</t>
    </rPh>
    <rPh sb="8" eb="10">
      <t>テンスウ</t>
    </rPh>
    <rPh sb="12" eb="14">
      <t>ジドウ</t>
    </rPh>
    <rPh sb="15" eb="17">
      <t>ニュウリョク</t>
    </rPh>
    <phoneticPr fontId="15"/>
  </si>
  <si>
    <t>重点取組を行う項目に◎〇△を入れてください（◎は今期の環境経営計画書に記載、〇は今期取り組む、△は今後取り組む）</t>
    <rPh sb="0" eb="2">
      <t>ジュウテン</t>
    </rPh>
    <rPh sb="2" eb="4">
      <t>トリクミ</t>
    </rPh>
    <rPh sb="5" eb="6">
      <t>オコナ</t>
    </rPh>
    <rPh sb="7" eb="9">
      <t>コウモク</t>
    </rPh>
    <rPh sb="14" eb="15">
      <t>イ</t>
    </rPh>
    <rPh sb="24" eb="26">
      <t>コンキ</t>
    </rPh>
    <rPh sb="27" eb="29">
      <t>カンキョウ</t>
    </rPh>
    <rPh sb="29" eb="31">
      <t>ケイエイ</t>
    </rPh>
    <rPh sb="31" eb="33">
      <t>ケイカク</t>
    </rPh>
    <rPh sb="33" eb="34">
      <t>ショ</t>
    </rPh>
    <rPh sb="35" eb="37">
      <t>キサイ</t>
    </rPh>
    <rPh sb="40" eb="42">
      <t>コンキ</t>
    </rPh>
    <rPh sb="42" eb="43">
      <t>ト</t>
    </rPh>
    <rPh sb="44" eb="45">
      <t>ク</t>
    </rPh>
    <rPh sb="49" eb="51">
      <t>コンゴ</t>
    </rPh>
    <rPh sb="51" eb="52">
      <t>ト</t>
    </rPh>
    <rPh sb="53" eb="54">
      <t>ク</t>
    </rPh>
    <phoneticPr fontId="15"/>
  </si>
  <si>
    <t>年度環境経営計画策定時及び目標未達成時の挽回策として活用してください。</t>
    <rPh sb="0" eb="2">
      <t>ネンド</t>
    </rPh>
    <rPh sb="2" eb="4">
      <t>カンキョウ</t>
    </rPh>
    <rPh sb="4" eb="6">
      <t>ケイエイ</t>
    </rPh>
    <rPh sb="6" eb="8">
      <t>ケイカク</t>
    </rPh>
    <rPh sb="8" eb="10">
      <t>サクテイ</t>
    </rPh>
    <rPh sb="10" eb="11">
      <t>ジ</t>
    </rPh>
    <rPh sb="11" eb="12">
      <t>オヨ</t>
    </rPh>
    <rPh sb="13" eb="15">
      <t>モクヒョウ</t>
    </rPh>
    <rPh sb="15" eb="18">
      <t>ミタッセイ</t>
    </rPh>
    <rPh sb="18" eb="19">
      <t>ジ</t>
    </rPh>
    <rPh sb="20" eb="22">
      <t>バンカイ</t>
    </rPh>
    <rPh sb="22" eb="23">
      <t>サク</t>
    </rPh>
    <rPh sb="26" eb="28">
      <t>カツヨウ</t>
    </rPh>
    <phoneticPr fontId="15"/>
  </si>
  <si>
    <t>１．事業活動へのインプットに関する項目</t>
    <phoneticPr fontId="15"/>
  </si>
  <si>
    <t>１）省エネルギー（アウトプットである温室効果ガスの排出抑制にも効果がある取組）</t>
    <phoneticPr fontId="15"/>
  </si>
  <si>
    <t>①エネルギーの効率的利用及び日常的なエネルギーの節約</t>
  </si>
  <si>
    <t>ﾁｪｯｸ</t>
    <phoneticPr fontId="15"/>
  </si>
  <si>
    <t>具体的な取組内容</t>
    <rPh sb="0" eb="3">
      <t>グタイテキ</t>
    </rPh>
    <rPh sb="4" eb="6">
      <t>トリク</t>
    </rPh>
    <rPh sb="6" eb="8">
      <t>ナイヨウ</t>
    </rPh>
    <phoneticPr fontId="15"/>
  </si>
  <si>
    <t>取組段階の目安
導入
発展
継続的発展</t>
    <rPh sb="0" eb="1">
      <t>ト</t>
    </rPh>
    <rPh sb="1" eb="2">
      <t>ク</t>
    </rPh>
    <rPh sb="2" eb="4">
      <t>ダンカイ</t>
    </rPh>
    <rPh sb="5" eb="7">
      <t>メヤス</t>
    </rPh>
    <rPh sb="8" eb="10">
      <t>ドウニュウ</t>
    </rPh>
    <rPh sb="11" eb="13">
      <t>ハッテン</t>
    </rPh>
    <rPh sb="14" eb="17">
      <t>ケイゾクテキ</t>
    </rPh>
    <rPh sb="17" eb="19">
      <t>ハッテン</t>
    </rPh>
    <phoneticPr fontId="15"/>
  </si>
  <si>
    <t>重要度</t>
    <rPh sb="0" eb="3">
      <t>ジュウヨウド</t>
    </rPh>
    <phoneticPr fontId="15"/>
  </si>
  <si>
    <t>取組</t>
    <rPh sb="0" eb="2">
      <t>トリクミ</t>
    </rPh>
    <phoneticPr fontId="15"/>
  </si>
  <si>
    <t>評価点</t>
    <rPh sb="0" eb="2">
      <t>ヒョウカ</t>
    </rPh>
    <rPh sb="2" eb="3">
      <t>テン</t>
    </rPh>
    <phoneticPr fontId="15"/>
  </si>
  <si>
    <t>重点取組</t>
    <rPh sb="0" eb="2">
      <t>ジュウテン</t>
    </rPh>
    <rPh sb="2" eb="4">
      <t>トリクミ</t>
    </rPh>
    <phoneticPr fontId="15"/>
  </si>
  <si>
    <t>事務室、工場などの照明は、昼休み、残業時など、不必要な時は消灯している</t>
    <phoneticPr fontId="15"/>
  </si>
  <si>
    <t>導入</t>
    <rPh sb="0" eb="2">
      <t>ドウニュウ</t>
    </rPh>
    <phoneticPr fontId="15"/>
  </si>
  <si>
    <t>ロッカー室や倉庫、使用頻度が低いトイレなど、照明は普段は消灯し、使用時のみ点灯している</t>
    <phoneticPr fontId="15"/>
  </si>
  <si>
    <t>パソコン、コピー機などのOA機器は、省電力設定にしている</t>
  </si>
  <si>
    <t>夜間、休日は、パソコン、プリンターなどの主電源を切っている</t>
  </si>
  <si>
    <t>エレベーターの使用を控え、階段を使用している</t>
    <phoneticPr fontId="15"/>
  </si>
  <si>
    <t>空調の適温化（冷房28℃程度、暖房20℃程度）を徹底している</t>
  </si>
  <si>
    <t>使用していない部屋の空調を停止している</t>
  </si>
  <si>
    <t>ブラインドやカーテンの利用などにより、熱の出入りを調節している</t>
  </si>
  <si>
    <t>夏季における軽装（クールビズ）、冬季における重ね着（ウォームビズ）など服装の工夫をして、冷暖房の使用を抑えている</t>
  </si>
  <si>
    <t>達成時期を定めた具体的な数値目標を設定している</t>
  </si>
  <si>
    <t>緑のカーテンを設置している</t>
  </si>
  <si>
    <t>すだれや庇の取り付けで窓からの日射の侵入を防いでいる</t>
  </si>
  <si>
    <t>屋外機の冷却対策（よしず、日陰、散水など）をしている</t>
  </si>
  <si>
    <t>窓に断熱シート（プチプチマットなど）を貼付け、熱のロスを防いでいる</t>
  </si>
  <si>
    <t>屋上に野菜などを植えて屋上緑化をしている</t>
  </si>
  <si>
    <t>発展</t>
    <rPh sb="0" eb="2">
      <t>ハッテン</t>
    </rPh>
    <phoneticPr fontId="15"/>
  </si>
  <si>
    <t>空調を必要な区域や時間に限定して使用している</t>
  </si>
  <si>
    <t>人感センサー、照度センサー等による管理を行っている</t>
    <rPh sb="7" eb="9">
      <t>ショウド</t>
    </rPh>
    <rPh sb="13" eb="14">
      <t>トウ</t>
    </rPh>
    <rPh sb="17" eb="19">
      <t>カンリ</t>
    </rPh>
    <rPh sb="20" eb="21">
      <t>オコナ</t>
    </rPh>
    <phoneticPr fontId="15"/>
  </si>
  <si>
    <t>間引き照明を実施している</t>
  </si>
  <si>
    <t>既存製造方法を見直し、エネルギーの効率的利用をしている</t>
    <rPh sb="0" eb="2">
      <t>キゾン</t>
    </rPh>
    <rPh sb="2" eb="4">
      <t>セイゾウ</t>
    </rPh>
    <rPh sb="4" eb="6">
      <t>ホウホウ</t>
    </rPh>
    <rPh sb="7" eb="9">
      <t>ミナオ</t>
    </rPh>
    <rPh sb="17" eb="20">
      <t>コウリツテキ</t>
    </rPh>
    <rPh sb="20" eb="22">
      <t>リヨウ</t>
    </rPh>
    <phoneticPr fontId="15"/>
  </si>
  <si>
    <t>継続的発展</t>
    <rPh sb="0" eb="5">
      <t>ケイゾクテキハッテン</t>
    </rPh>
    <phoneticPr fontId="15"/>
  </si>
  <si>
    <t>＜製造工程＞工程間の仕掛かり削減、ラインの並列化や部分統合などにより生産工程の待機時間を短縮している</t>
  </si>
  <si>
    <t>＜製造工程＞前処理、前加工、予熱などを合理化することにより生産工程の時間を短縮している</t>
  </si>
  <si>
    <t>ピークシフトを実施している</t>
  </si>
  <si>
    <t>↑関連する取組についてのみ「1」を入力してください。</t>
    <phoneticPr fontId="15"/>
  </si>
  <si>
    <t>②設備機器などの適正管理</t>
    <phoneticPr fontId="15"/>
  </si>
  <si>
    <t>空調機のフィルターの定期的な清掃・交換など、適正に管理している</t>
    <phoneticPr fontId="15"/>
  </si>
  <si>
    <t>冷暖房終了時間前に熱源機を停止し、装置内の熱を有効利用している（予冷や予熱時には外気の取り入れをしていない）</t>
  </si>
  <si>
    <t>照明器具については、定期的な清掃、交換を行うなど、適正に管理している</t>
  </si>
  <si>
    <t>エレベーターの夜間、休日の部分的停止などを行っている</t>
  </si>
  <si>
    <t>電力不要時には、負荷遮断、変圧器を遮断している</t>
  </si>
  <si>
    <t>熱源機器（冷凍機、ボイラーなど）の冷水・温水出口温度の設定を、運転効率がよくなるよう可能な限り調整をする他、定期点検を行うなど、適正に管理している</t>
  </si>
  <si>
    <t>空気圧縮機については、必要十分なライン圧力に低圧化している</t>
  </si>
  <si>
    <t>外気温度が概ね20～27℃の中間期は、全熱交換器（換気をしながら、冷暖房の熱を回収して再利用する設備）のバイパス運転（普通換気モード、中間制御運転、熱交換ローター停止）を行っている。又は、窓の開閉などにより外気取り入れ量を調整して室温を調節している</t>
  </si>
  <si>
    <t>冬季以外は給湯を停止している</t>
  </si>
  <si>
    <t>共用のコンピューターなどの電源については、管理担当者や使用上のルールを決めるなど、適正に管理している</t>
  </si>
  <si>
    <t>デマンド監視を実施している</t>
  </si>
  <si>
    <t>高効率機器（蓄熱式ヒートポンプなど）を採用している</t>
  </si>
  <si>
    <t>空調：外気浸入による熱損失を防ぐ処置をしている</t>
  </si>
  <si>
    <t>空調：外気利用などで効率の良い運転をしている</t>
  </si>
  <si>
    <t>排熱を利用している</t>
  </si>
  <si>
    <t>③設備の入替・更新時及び施設の改修に当たっての配慮</t>
    <rPh sb="1" eb="3">
      <t>セツビ</t>
    </rPh>
    <rPh sb="4" eb="6">
      <t>イレカエ</t>
    </rPh>
    <rPh sb="7" eb="10">
      <t>コウシンジ</t>
    </rPh>
    <rPh sb="10" eb="11">
      <t>オヨ</t>
    </rPh>
    <rPh sb="12" eb="14">
      <t>シセツ</t>
    </rPh>
    <rPh sb="15" eb="17">
      <t>カイシュウ</t>
    </rPh>
    <rPh sb="18" eb="19">
      <t>ア</t>
    </rPh>
    <rPh sb="23" eb="25">
      <t>ハイリョ</t>
    </rPh>
    <phoneticPr fontId="15"/>
  </si>
  <si>
    <t>昼間の太陽光や人の存在を感知し、必要時のみ点灯する設備を採用している</t>
  </si>
  <si>
    <t>LED照明を採用している</t>
  </si>
  <si>
    <t>複層ガラス、二重サッシなどを採用し、建物の断熱性能を向上させている</t>
  </si>
  <si>
    <t>コピー機、パソコン、プリンターなどのOA機器についは、エネルギー効率の高い機器を導入している</t>
  </si>
  <si>
    <t>あらかじめ設定された時刻や時間帯に、照明の箇所や照度などを自動制御するシステムを導入している</t>
  </si>
  <si>
    <t>熱線吸収ガラス、熱線反射ガラスを採用し、日射を遮断している</t>
  </si>
  <si>
    <t>照明器具の位置を下げるなど照度UPに取り組んでいる</t>
    <phoneticPr fontId="15"/>
  </si>
  <si>
    <t>負荷の変動が予想される動力機器において、回転数制御が可能なインバーターを採用している</t>
  </si>
  <si>
    <t>空気圧縮機、冷凍機、ボイラーなどのエネルギー供給設備については、新規購入及び更新時には省エネルギー型機を導入している</t>
  </si>
  <si>
    <t>換気の際に屋外に排出される熱を回収して利用することのできる全熱交換器を採用している</t>
  </si>
  <si>
    <t>部分換気システムを導入している</t>
  </si>
  <si>
    <t>従来機との比較でAPFの高いヒートポンプエアコンを採用している</t>
  </si>
  <si>
    <t>天然ガスを利用した空調システムなどの省エネルギー型空調設備を導入している</t>
  </si>
  <si>
    <t>天井埋込形エアコンの吹き出しにファンなどを付けて、風を攪乱させる装置を導入している</t>
  </si>
  <si>
    <t>給湯設備の配管などを断熱化している</t>
  </si>
  <si>
    <t>電力損失の少ない高効率変圧器を採用している</t>
  </si>
  <si>
    <t>コージェネレーションシステムを導入している</t>
  </si>
  <si>
    <t>地域冷暖房（地域熱供給）システムを利用している</t>
  </si>
  <si>
    <t>ごみ焼却熱やボイラーなどの廃熱を利用できる回収システムを導入している</t>
  </si>
  <si>
    <t>屋根、壁、床などに断熱材を採用している</t>
  </si>
  <si>
    <t>自然エネルギーの積極的利用を進めている／検討している</t>
  </si>
  <si>
    <t>空調機の屋外機に散水装置を取り付けている（ピークカット対策）</t>
    <phoneticPr fontId="15"/>
  </si>
  <si>
    <t>潜熱回収型湯沸器（熱効率95％）を採用している</t>
  </si>
  <si>
    <t>蒸気配管、加熱装置などの断熱化（保温）している</t>
  </si>
  <si>
    <t>照明器具に個別スイッチ（キャノピースイッチなど）を取り付けている</t>
  </si>
  <si>
    <t>家電製品はトップランナー製品を優先的に選択している（省エネ性能カタログを参考にしている）</t>
  </si>
  <si>
    <t>電力のデマンドコントロールを採用している（ピークカット対策）</t>
  </si>
  <si>
    <t>屋上を遮熱塗装している</t>
  </si>
  <si>
    <t>２）省資源</t>
    <phoneticPr fontId="15"/>
  </si>
  <si>
    <t>社内LAN、データベースなどの利用による文書の電子化に取り組んでいる</t>
  </si>
  <si>
    <t>会議用資料や事務手続書類の簡素化に取り組んでいる</t>
  </si>
  <si>
    <t>打合せや会議の資料などについては、ホワイトボードやプロジェクターの利用により、ペーパーレス化に取り組んでいる</t>
  </si>
  <si>
    <t>印刷物を作成する場合は、その部数が必要最小限の量となるように考慮し、残部が出ないように配慮している</t>
  </si>
  <si>
    <t>両面、集約などの機能を活用した印刷及びコピーを徹底している</t>
  </si>
  <si>
    <t>使用済み用紙、ポスター、カレンダーなどの裏紙が活用できる紙は可能な限り利用するよう工夫している</t>
  </si>
  <si>
    <t>使用済み封筒を再利用している</t>
  </si>
  <si>
    <t>コピー機は、枚数や拡大・縮小の誤りなどのミスコピーを防止するため、使用前に設定を確認するとともに、次に使用する人に配慮し、使用後は必ず設定をリセットしている</t>
  </si>
  <si>
    <t>書面による郵送に代えて電子メールを活用している</t>
  </si>
  <si>
    <t>作成する書類は１枚にまとめる"１枚ベスト運動"に取り組んでいる</t>
    <phoneticPr fontId="15"/>
  </si>
  <si>
    <t>レンタルウエス（工業用ぞうきん）を利用している</t>
  </si>
  <si>
    <t>製品に合わせたスプレーガンの利用で塗料や洗浄剤などの使用量を抑制している</t>
  </si>
  <si>
    <t>生産工程で使用する塗料や洗浄剤などのタンクを集約化することで使用量を抑制する</t>
  </si>
  <si>
    <t>材料加工時による端材などのロスを減らすため、材料取りや設計の見直しなどを行っている</t>
  </si>
  <si>
    <t>溶剤、洗浄剤、触媒といった補助材料を削減するため、原材料の仕様変更などを見直している</t>
  </si>
  <si>
    <t>３）水の効率的利用及び日常的な節水</t>
    <phoneticPr fontId="15"/>
  </si>
  <si>
    <t>節水呼びかけの表示をしている</t>
  </si>
  <si>
    <t>手洗い時、洗い物においては、日常的に節水を励行している</t>
  </si>
  <si>
    <t>社用車の洗車を必要最小限に留め、洗車する場合は節水を励行している</t>
  </si>
  <si>
    <t>トイレに水流し音発生器を取り付けるなど、トイレ用水を節約している</t>
  </si>
  <si>
    <t>蛇口（水栓）をシャワー型にするなど水量を減らす工夫をしている</t>
  </si>
  <si>
    <t>生産工程で使用する水を再利用するための設備を設置し、活用している（中水利用）</t>
  </si>
  <si>
    <t>冷凍機や冷温水発生機などで使用する冷却水について、循環使用している</t>
  </si>
  <si>
    <t>バルブの調整により水量及び水圧の調節を図っている</t>
  </si>
  <si>
    <t>蛇口に節水こま（適量の水を流す機能を持つこま）を設置している</t>
  </si>
  <si>
    <t>水道配管からの漏水を定期的に点検している</t>
  </si>
  <si>
    <t>ホースに手元バルブを取り付けて流し放しを防いでいる</t>
  </si>
  <si>
    <t>自動水栓を取付けている</t>
  </si>
  <si>
    <t>塗装やメッキに使用する洗浄水を多段（カスケード）使用している</t>
  </si>
  <si>
    <t>冷温水発生機、クーリングタワーなどの稼働に伴い使用される水の量が適正に保たれるよう設備の管理を行っている</t>
  </si>
  <si>
    <t>雨水の貯留タンクや雨水利用施設の設置などにより、雨水利用を行っている</t>
  </si>
  <si>
    <t>雨水を地下浸透させる設備（浸透升など）を導入している</t>
  </si>
  <si>
    <t>４）化学物質使用量の抑制及び管理</t>
    <phoneticPr fontId="15"/>
  </si>
  <si>
    <t>屋外での除草剤、殺虫剤の使用の削減に取り組んでいる</t>
  </si>
  <si>
    <t>危険物に該当しない消毒剤を使用している</t>
    <rPh sb="0" eb="3">
      <t>キケンブツ</t>
    </rPh>
    <rPh sb="4" eb="6">
      <t>ガイトウ</t>
    </rPh>
    <rPh sb="9" eb="12">
      <t>ショウドクザイ</t>
    </rPh>
    <rPh sb="13" eb="15">
      <t>シヨウ</t>
    </rPh>
    <phoneticPr fontId="15"/>
  </si>
  <si>
    <t>保管タンク、配管などの漏れ防止を実施している</t>
  </si>
  <si>
    <t>洗浄薬品などは、交換頻度を見直しを行い、使用量の削減に取り組んでいる</t>
    <rPh sb="17" eb="18">
      <t>オコナ</t>
    </rPh>
    <rPh sb="20" eb="23">
      <t>シヨウリョウ</t>
    </rPh>
    <rPh sb="24" eb="26">
      <t>サクゲン</t>
    </rPh>
    <rPh sb="27" eb="28">
      <t>ト</t>
    </rPh>
    <rPh sb="29" eb="30">
      <t>ク</t>
    </rPh>
    <phoneticPr fontId="15"/>
  </si>
  <si>
    <t>燃料油、溶剤、塗料などの揮発を防止するなど、VOCの排出抑制に取り組んでいる</t>
  </si>
  <si>
    <t>有害物質のタンク、パイプ類は漏洩、拡散などを防止できる構造としている</t>
  </si>
  <si>
    <t>化学物質について、その種類、使用量、保管量、使用方法、使用場所、保管場所などを経時的に把握し、記録･管理している</t>
    <phoneticPr fontId="15"/>
  </si>
  <si>
    <t>有害性の化学物質の排出量の計測、推定などを行っている</t>
  </si>
  <si>
    <t>有害性の化学物質の表示を徹底している</t>
  </si>
  <si>
    <t>化学物質の安全性に関する情報伝達のため、SDSにより管理している</t>
  </si>
  <si>
    <t>有害物質のタンク、パイプなどの保守・点検を定期的に行うなど適正管理に努めている</t>
  </si>
  <si>
    <t>＜製造工程＞レイアウト見直しによる使用量の削減をしている</t>
  </si>
  <si>
    <t>１）温室効果ガスの排出抑制、大気汚染などの防止</t>
    <phoneticPr fontId="15"/>
  </si>
  <si>
    <t>都市ガスなどの環境負荷の少ない燃料を優先的に購入、使用している</t>
    <phoneticPr fontId="15"/>
  </si>
  <si>
    <t>自社の車両の運転におけるムダな燃料使用をさけるため、ドライブレコーダーなどを導入し、車両の運転における燃料効率の改善を図っている</t>
  </si>
  <si>
    <t>製品購入の際には、できるだけHFC（ハイドロフルオロカーボン）、PFC（パーフルオロカーボン）、SF６（六フッ化硫黄）などを使用していない製品を選ぶように配慮している</t>
  </si>
  <si>
    <t>HFC（ハイドロフルオロカーボン）、PFC（パーフルオロカーボン）、SF６（六フッ化硫黄）などを使用している製品を廃棄する際の回収に努めている</t>
  </si>
  <si>
    <t>燃料電池システムを導入している</t>
  </si>
  <si>
    <t xml:space="preserve">太陽光発電設備を導入し、太陽エネルギーを電気として利用している </t>
  </si>
  <si>
    <t xml:space="preserve">太陽熱温水器などを導入し、加熱した水を暖房や給湯に利用している </t>
  </si>
  <si>
    <t>マイクロ水力（発電規模100kW程度以下の水力発電）を導入している</t>
    <phoneticPr fontId="15"/>
  </si>
  <si>
    <t>蓄電池やヒートポンプ蓄熱や水素などの蓄エネを行っている</t>
    <rPh sb="0" eb="3">
      <t>チクデンチ</t>
    </rPh>
    <rPh sb="10" eb="12">
      <t>チクネツ</t>
    </rPh>
    <rPh sb="13" eb="15">
      <t>スイソ</t>
    </rPh>
    <rPh sb="18" eb="19">
      <t>チク</t>
    </rPh>
    <rPh sb="22" eb="23">
      <t>オコナ</t>
    </rPh>
    <phoneticPr fontId="15"/>
  </si>
  <si>
    <t>カーボン・オフセットに取り組んでいる商品やサービスを購入又は使用している</t>
  </si>
  <si>
    <t>社用車について、ハイブリッド車や低燃費車、低排出ガス認定車、電気自動車、天然ガス自動車などの低公害車への切替えに取り組んでいる</t>
    <rPh sb="0" eb="3">
      <t>シャヨウシャ</t>
    </rPh>
    <rPh sb="14" eb="15">
      <t>シャ</t>
    </rPh>
    <rPh sb="16" eb="19">
      <t>テイネンピ</t>
    </rPh>
    <rPh sb="19" eb="20">
      <t>シャ</t>
    </rPh>
    <rPh sb="21" eb="24">
      <t>テイハイシュツ</t>
    </rPh>
    <rPh sb="26" eb="29">
      <t>ニンテイシャ</t>
    </rPh>
    <rPh sb="30" eb="32">
      <t>デンキ</t>
    </rPh>
    <rPh sb="32" eb="35">
      <t>ジドウシャ</t>
    </rPh>
    <rPh sb="36" eb="38">
      <t>テンネン</t>
    </rPh>
    <rPh sb="40" eb="43">
      <t>ジドウシャ</t>
    </rPh>
    <rPh sb="46" eb="49">
      <t>テイコウガイ</t>
    </rPh>
    <rPh sb="49" eb="50">
      <t>シャ</t>
    </rPh>
    <rPh sb="52" eb="53">
      <t>キ</t>
    </rPh>
    <rPh sb="53" eb="54">
      <t>カ</t>
    </rPh>
    <rPh sb="56" eb="57">
      <t>ト</t>
    </rPh>
    <rPh sb="58" eb="59">
      <t>ク</t>
    </rPh>
    <phoneticPr fontId="15"/>
  </si>
  <si>
    <t>設備の定期点検と予防保全の実施をしている</t>
  </si>
  <si>
    <t>汚染物質除去装置を設置している</t>
  </si>
  <si>
    <t>大気汚染の少ないプロセスや機器（低NOx燃焼機器など）を採用している</t>
  </si>
  <si>
    <t>日常的に大気汚染防止への配慮（燃焼管理など）を行っている</t>
  </si>
  <si>
    <t>大気汚染について、法令による基準より厳しい自主管理基準を設定し、その遵守に努めている</t>
  </si>
  <si>
    <t>２）廃棄物等の排出抑制、リサイクル、適正処理</t>
  </si>
  <si>
    <t>①廃棄物の発生そのものを抑える取組</t>
  </si>
  <si>
    <t>ゴミ箱の削減、あるいは撤去している</t>
  </si>
  <si>
    <t>ペーパータオルを廃止している</t>
  </si>
  <si>
    <t>廃棄物の分別を徹底をし、可能な場合は売却している</t>
    <rPh sb="2" eb="3">
      <t>ブツ</t>
    </rPh>
    <rPh sb="4" eb="6">
      <t>ブンベツ</t>
    </rPh>
    <rPh sb="12" eb="14">
      <t>カノウ</t>
    </rPh>
    <rPh sb="15" eb="17">
      <t>バアイ</t>
    </rPh>
    <rPh sb="18" eb="20">
      <t>バイキャク</t>
    </rPh>
    <phoneticPr fontId="15"/>
  </si>
  <si>
    <t>使い捨て製品（紙コップ、使い捨て容器入りの弁当など）の使用や購入を抑制している</t>
  </si>
  <si>
    <t>リターナブル容器（ビール瓶、一升瓶など）に入った製品を優先的に購入し、使用している</t>
  </si>
  <si>
    <t>再使用又はリサイクルしやすい製品を優先的に購入し、使用している</t>
  </si>
  <si>
    <t>詰め替え可能な製品の利用や備品の修理などにより、製品などの長期使用を進めている</t>
  </si>
  <si>
    <t>コピー機、パソコン、プリンターなどについて、リサイクルしやすい素材を使用した製品を購入している</t>
  </si>
  <si>
    <t>商品の購入時には、簡易包装のものを優先的に購入している</t>
  </si>
  <si>
    <t>納品の際の梱包、包装資材などの削減に取り組んでいる</t>
  </si>
  <si>
    <t>OA機器などの故障時には、修理可能かどうかをチェックし、可能な限り修理することで長期使用に努めている</t>
  </si>
  <si>
    <t>マイ箸、マイカップ、マイ水筒運動を行っている</t>
  </si>
  <si>
    <t>従業員などにマイバッグ運動を呼びかけている</t>
  </si>
  <si>
    <t>３S（整理・整頓・清掃）活動を実施している</t>
  </si>
  <si>
    <t>帳票など紙類の削減について見直しを行っている</t>
    <rPh sb="4" eb="6">
      <t>カミルイ</t>
    </rPh>
    <rPh sb="7" eb="9">
      <t>サクゲン</t>
    </rPh>
    <rPh sb="13" eb="15">
      <t>ミナオ</t>
    </rPh>
    <rPh sb="17" eb="18">
      <t>オコナ</t>
    </rPh>
    <phoneticPr fontId="15"/>
  </si>
  <si>
    <t>生産工程の歩留まり向上に努めている</t>
  </si>
  <si>
    <t>加工ミスによるロスの低減に努めている</t>
  </si>
  <si>
    <t>廃棄物の重量を正確に把握し、MFCA（マテリアルフローコスト会計）などに基づき廃棄物の原価を計算している</t>
  </si>
  <si>
    <t>クレームによる再工事等が発生しないよう施工等における品質管理に努めている</t>
    <phoneticPr fontId="15"/>
  </si>
  <si>
    <t>廃棄物処理方法の変更をしたり、分別廃棄の徹底を行い、廃棄物を資源化できるようにしている</t>
    <rPh sb="0" eb="3">
      <t>ハイキブツ</t>
    </rPh>
    <rPh sb="3" eb="5">
      <t>ショリ</t>
    </rPh>
    <rPh sb="5" eb="7">
      <t>ホウホウ</t>
    </rPh>
    <rPh sb="8" eb="10">
      <t>ヘンコウ</t>
    </rPh>
    <rPh sb="15" eb="17">
      <t>ブンベツ</t>
    </rPh>
    <rPh sb="17" eb="19">
      <t>ハイキ</t>
    </rPh>
    <rPh sb="20" eb="22">
      <t>テッテイ</t>
    </rPh>
    <rPh sb="23" eb="24">
      <t>オコナ</t>
    </rPh>
    <rPh sb="26" eb="29">
      <t>ハイキブツ</t>
    </rPh>
    <rPh sb="30" eb="33">
      <t>シゲンカ</t>
    </rPh>
    <phoneticPr fontId="15"/>
  </si>
  <si>
    <t>紙、金属缶、ガラスびん、プラスチック、電池などについて、分別回収ボックスの適正配置などにより、ごみの分別を徹底している</t>
  </si>
  <si>
    <t>シュレッダーの使用を機密文書などに限り、シュレッダー処理紙のリサイクルに努めている</t>
  </si>
  <si>
    <t>コピー機、プリンターのトナーカートリッジの回収ルートを確立し、リサイクルを図っている</t>
  </si>
  <si>
    <t>発生したごみは可能な限り、圧縮などを行い、減容している</t>
  </si>
  <si>
    <t>適切なリサイクル業者を特定・選定している</t>
  </si>
  <si>
    <t>メタン発生防止のため、生ごみなどの分別・リサイクルや適正な焼却処分を極力行うことにより、有機物の埋立て処分を抑制している</t>
    <phoneticPr fontId="15"/>
  </si>
  <si>
    <t>生産工程から発生する金属くず、紙くず、廃液、汚泥などの回収・再利用のための設備やラインを設け、活用している</t>
  </si>
  <si>
    <t>③産業廃棄物などの適正処理</t>
    <phoneticPr fontId="15"/>
  </si>
  <si>
    <t>廃棄物焼却の際、塩化ビニールなど焼却に適さない物が混入しないよう徹底するとともに、ばい煙の処理、近隣環境への配慮などを行っている</t>
  </si>
  <si>
    <t>廃棄物を見える化している（量、金額、委託先など）</t>
  </si>
  <si>
    <t>３）排水処理</t>
    <phoneticPr fontId="15"/>
  </si>
  <si>
    <t>排水への有害物質や有機汚濁物質の混入をできるだけ少なくしている</t>
    <rPh sb="0" eb="2">
      <t>ハイスイ</t>
    </rPh>
    <rPh sb="4" eb="8">
      <t>ユウガイブッシツ</t>
    </rPh>
    <rPh sb="9" eb="11">
      <t>ユウキ</t>
    </rPh>
    <rPh sb="11" eb="13">
      <t>オダク</t>
    </rPh>
    <rPh sb="13" eb="15">
      <t>ブッシツ</t>
    </rPh>
    <rPh sb="16" eb="18">
      <t>コンニュウ</t>
    </rPh>
    <rPh sb="24" eb="25">
      <t>スク</t>
    </rPh>
    <phoneticPr fontId="15"/>
  </si>
  <si>
    <t>浄化槽の適切な維持管理を実施している</t>
  </si>
  <si>
    <t>水質汚濁の少ないプロセスや機器（廃液回収・再利用など）を採用している</t>
  </si>
  <si>
    <t>排水処理装置を適切に設置している</t>
  </si>
  <si>
    <t>水質汚濁に関連する法令による基準より厳しい自主管理基準を設定し、その達成に努めている</t>
    <rPh sb="5" eb="7">
      <t>カンレン</t>
    </rPh>
    <phoneticPr fontId="15"/>
  </si>
  <si>
    <t>油水分離槽を設置し、油の分離・回収に努めている</t>
  </si>
  <si>
    <t>年に数回程度油水分離槽の清掃を定期的に行い、油の流出防止に努めている</t>
  </si>
  <si>
    <t>４）その他生活環境に係る保全の取組など</t>
    <phoneticPr fontId="15"/>
  </si>
  <si>
    <t>悪臭防止のため排出口の位置などの配慮を行っている</t>
  </si>
  <si>
    <t>低騒音型機器の使用、防音・防振設備の設置などにより騒音・振動を防止し、日常監視及び測定を実施している</t>
  </si>
  <si>
    <t>３．製品及びサービスに関する項目</t>
    <phoneticPr fontId="15"/>
  </si>
  <si>
    <t>１）グリーン購入（環境に配慮した物品などの購入、使用など）</t>
    <phoneticPr fontId="15"/>
  </si>
  <si>
    <t>再生資源の積極的利用に取り組んでいる</t>
    <rPh sb="0" eb="2">
      <t>サイセイ</t>
    </rPh>
    <rPh sb="2" eb="4">
      <t>シゲン</t>
    </rPh>
    <rPh sb="5" eb="8">
      <t>セッキョクテキ</t>
    </rPh>
    <rPh sb="8" eb="10">
      <t>リヨウ</t>
    </rPh>
    <rPh sb="11" eb="12">
      <t>ト</t>
    </rPh>
    <rPh sb="13" eb="14">
      <t>ク</t>
    </rPh>
    <phoneticPr fontId="15"/>
  </si>
  <si>
    <t>コピー用紙、コンピューター用紙、伝票、事務用箋、印刷物、パンフレット、トイレットペーパー、名刺などの紙について、再生紙又は未利用繊維への転換を図っている</t>
  </si>
  <si>
    <t>節水型の家電製品、水洗トイレなどを積極的に購入している</t>
  </si>
  <si>
    <t>温室効果ガス排出係数の低い小売電気事業者から電力を購入している</t>
  </si>
  <si>
    <t>環境に配慮した物品などの調達に関する方針、基準などを作成し、それらに基づき物品リストを作成し、リストに基づき購入を行っている</t>
  </si>
  <si>
    <t>環境ラベル認定など製品を優先的に購入している</t>
  </si>
  <si>
    <t>省エネルギー基準適合製品を購入している</t>
  </si>
  <si>
    <t>再生材料から作られた製品を優先的に購入、使用している</t>
  </si>
  <si>
    <t>間伐材、未利用資源などを利用した製品を積極的に購入、使用している</t>
  </si>
  <si>
    <t>無漂白製品（衣料品など）、水性塗料などの環境への負荷の少ない製品を優先的に購入、使用している</t>
  </si>
  <si>
    <t>修理や部品交換が可能で、部品の再使用、素材の再生利用が容易な設計の製品を優先的に購入、使用している</t>
  </si>
  <si>
    <t>木材の調達に当たり、跡地の緑化、植林、環境修復が適切に行われていることに配慮している。又は跡地緑化などを考慮している</t>
  </si>
  <si>
    <t>社用車について、ハイブリッド車や低燃費車、低排出ガス認定車、電気自動車、天然ガス自動車などの低公害車への切替えに取り組んでいる（再掲）</t>
    <rPh sb="64" eb="66">
      <t>サイケイ</t>
    </rPh>
    <phoneticPr fontId="15"/>
  </si>
  <si>
    <t>２）製品及びサービスにおける環境配慮</t>
  </si>
  <si>
    <t>①設計、計画などにおける取組</t>
    <phoneticPr fontId="15"/>
  </si>
  <si>
    <t>簡易包装の推進、多重包装の見直しなどを推進している</t>
    <rPh sb="0" eb="2">
      <t>カンイ</t>
    </rPh>
    <rPh sb="2" eb="4">
      <t>ホウソウ</t>
    </rPh>
    <rPh sb="5" eb="7">
      <t>スイシン</t>
    </rPh>
    <rPh sb="8" eb="10">
      <t>タジュウ</t>
    </rPh>
    <rPh sb="10" eb="12">
      <t>ホウソウ</t>
    </rPh>
    <rPh sb="13" eb="15">
      <t>ミナオ</t>
    </rPh>
    <rPh sb="19" eb="21">
      <t>スイシン</t>
    </rPh>
    <phoneticPr fontId="15"/>
  </si>
  <si>
    <t>製品の生産数量と品目を分析するなどして、生産計画を平準化している</t>
  </si>
  <si>
    <t>自社製品及び社外から購入する部品などについて、想定される環境負荷のチェック表を作成している</t>
    <phoneticPr fontId="15"/>
  </si>
  <si>
    <t>既存製品についても計画的に製品アセスメントなどを実施している</t>
  </si>
  <si>
    <t>自社独自の環境保全型商品などの開発に積極的に取り組んでいる</t>
  </si>
  <si>
    <t>製品の小型化、軽量化などにより、同一機能に対して資源使用量のミニマム化を指向している</t>
  </si>
  <si>
    <t>製品の長寿命化を指向している</t>
  </si>
  <si>
    <t>製品の使用過程でのエネルギーの削減を指向している</t>
  </si>
  <si>
    <t>②出荷、輸送などにおける取組</t>
    <phoneticPr fontId="15"/>
  </si>
  <si>
    <t>定期点検を着実に実施している</t>
  </si>
  <si>
    <t>製品などの輸送の際には、繰り返し利用できるパレットや通い箱を利用している</t>
  </si>
  <si>
    <t>使用後の製品、容器包装などの回収・リサイクルに取り組んでいる</t>
    <rPh sb="0" eb="3">
      <t>シヨウゴ</t>
    </rPh>
    <rPh sb="4" eb="6">
      <t>セイヒン</t>
    </rPh>
    <rPh sb="7" eb="9">
      <t>ヨウキ</t>
    </rPh>
    <rPh sb="9" eb="11">
      <t>ホウソウ</t>
    </rPh>
    <rPh sb="14" eb="16">
      <t>カイシュウ</t>
    </rPh>
    <rPh sb="23" eb="24">
      <t>ト</t>
    </rPh>
    <rPh sb="25" eb="26">
      <t>ク</t>
    </rPh>
    <phoneticPr fontId="15"/>
  </si>
  <si>
    <t>エコドライブなど運転方法の配慮（急発進・急加速や空ぶかしの排除、駐停車中のエンジン停止など）を励行している</t>
  </si>
  <si>
    <t>共用自転車を導入して、近距離の用務には社用車を使用せず、自転車を利用するように努めている</t>
  </si>
  <si>
    <t>公共交通機関の利用などにより、社用車の使用削減に努めている</t>
  </si>
  <si>
    <t>タイヤの空気圧を定期的に確認し、適正値（メーカー指定の空気圧）を保つように努めている</t>
  </si>
  <si>
    <t>排気ガスや騒音のレベルを抑えるため適正な車輌整備を行っている</t>
  </si>
  <si>
    <t>共同輸配送、帰り荷の確保に取り組んでいる（積載車の納品・引き取り時）</t>
  </si>
  <si>
    <t>発注・輸送（納品・引き取り）の計画化・平準化、行き過ぎた少量・多頻度輸送やジャスト・イン・タイムサービスの見直しを行っている</t>
  </si>
  <si>
    <t>フロン類の漏洩防止のための留意点など、製品に関する環境への負荷を低減するための消費者への情報提供を行っている</t>
  </si>
  <si>
    <t>エコマーク及び自ら制定したマークや宣言などを製品やパンフレットなどに表示している</t>
  </si>
  <si>
    <t>再生資源を使用した商品、再生可能な商品、繰り返し使える商品、省エネ・省資源型の商品、容器包装を簡素化した商品、環境ラベル認定の製品などを重点的に販売している</t>
  </si>
  <si>
    <t>上記商品の販売目標を定め、販売促進に積極的に取り組んでいる</t>
  </si>
  <si>
    <t>消費者などに環境配慮型商品に関する情報を積極的に提供している</t>
  </si>
  <si>
    <t>販売の際に環境配慮型製品の表示、製品アセスメントの結果の表示などを行っている</t>
  </si>
  <si>
    <t>外部から製品の環境負荷に関するデータの提供の依頼があった場合、協力している</t>
  </si>
  <si>
    <t>修理部品の長期的な確保に自主的に取り組んでいる</t>
  </si>
  <si>
    <t>製品の使用時や廃棄時の環境負荷の量をカタログなどに表示している</t>
  </si>
  <si>
    <t>１）生物多様性の保全と持続可能な利用のための取組</t>
    <phoneticPr fontId="15"/>
  </si>
  <si>
    <t>原材料の生産や採掘が、現地の生物多様性に悪影響を与えるものではないか、先住民の権利は尊重されているかなどについての情報を得ている</t>
    <phoneticPr fontId="15"/>
  </si>
  <si>
    <t>調達する原材料について、認証品（森林認証、漁業認証など）の活用を指向している</t>
  </si>
  <si>
    <t>事業活動が生物多様性に与える影響を公表している</t>
  </si>
  <si>
    <t>事業所周辺の環境や生き物の保全活動（生息地の整備など）を通じ、事業活動を行う地域環境への配慮を行っている</t>
  </si>
  <si>
    <t>敷地内、壁面、屋上などの緑化を行っている（大気浄化、都市気象の緩和にも資する）</t>
    <phoneticPr fontId="15"/>
  </si>
  <si>
    <t>２）環境コミュニケーション及び社会貢献</t>
  </si>
  <si>
    <t>①環境コミュニケーション</t>
  </si>
  <si>
    <t>ウェブサイト上で環境に関する情報を提供する等、消費者などに対して情報提供や啓発活動を行っている</t>
    <rPh sb="21" eb="22">
      <t>トウ</t>
    </rPh>
    <rPh sb="23" eb="26">
      <t>ショウヒシャ</t>
    </rPh>
    <rPh sb="29" eb="30">
      <t>タイ</t>
    </rPh>
    <rPh sb="32" eb="34">
      <t>ジョウホウ</t>
    </rPh>
    <rPh sb="34" eb="36">
      <t>テイキョウ</t>
    </rPh>
    <rPh sb="37" eb="39">
      <t>ケイハツ</t>
    </rPh>
    <rPh sb="39" eb="41">
      <t>カツドウ</t>
    </rPh>
    <rPh sb="42" eb="43">
      <t>オコナ</t>
    </rPh>
    <phoneticPr fontId="15"/>
  </si>
  <si>
    <t xml:space="preserve">行政、地域住民、取引先などへ環境経営レポートを配布している </t>
  </si>
  <si>
    <t>事業活動に伴う重要な環境負荷、環境に関する主要な目標、環境担当者の連絡先などを公表している</t>
  </si>
  <si>
    <t>外部からの情報提供、公表の依頼に対する窓口を置いている</t>
  </si>
  <si>
    <t>意見聴取を定期的に行い、環境への取組の際に考慮している</t>
  </si>
  <si>
    <t>外部関係者の意見を聴取する窓口を設けている</t>
  </si>
  <si>
    <t>人権デューディリジェンスに取組み、情報開示を実施している</t>
    <rPh sb="0" eb="2">
      <t>ジンケン</t>
    </rPh>
    <rPh sb="13" eb="15">
      <t>トリクミ</t>
    </rPh>
    <rPh sb="17" eb="19">
      <t>ジョウホウ</t>
    </rPh>
    <rPh sb="19" eb="21">
      <t>カイジ</t>
    </rPh>
    <rPh sb="22" eb="24">
      <t>ジッシ</t>
    </rPh>
    <phoneticPr fontId="25"/>
  </si>
  <si>
    <t>従業員、顧客、地域社会などの利害関係者を含む人権方針の策定を行っている</t>
    <rPh sb="4" eb="6">
      <t>コキャク</t>
    </rPh>
    <rPh sb="7" eb="9">
      <t>チイキ</t>
    </rPh>
    <rPh sb="9" eb="11">
      <t>シャカイ</t>
    </rPh>
    <rPh sb="14" eb="19">
      <t>リガイカンケイシャ</t>
    </rPh>
    <rPh sb="20" eb="21">
      <t>フク</t>
    </rPh>
    <rPh sb="22" eb="24">
      <t>ジンケン</t>
    </rPh>
    <rPh sb="24" eb="26">
      <t>ホウシン</t>
    </rPh>
    <rPh sb="27" eb="29">
      <t>サクテイ</t>
    </rPh>
    <rPh sb="30" eb="31">
      <t>オコナ</t>
    </rPh>
    <phoneticPr fontId="25"/>
  </si>
  <si>
    <t>同業他社などによる循環型社会形成のための取組などの情報収集を行い、自社内で共有、取組内容の改良に活かしている</t>
    <rPh sb="0" eb="4">
      <t>ドウギョウタシャ</t>
    </rPh>
    <rPh sb="9" eb="12">
      <t>ジュンカンガタ</t>
    </rPh>
    <rPh sb="12" eb="14">
      <t>シャカイ</t>
    </rPh>
    <rPh sb="14" eb="16">
      <t>ケイセイ</t>
    </rPh>
    <rPh sb="20" eb="22">
      <t>トリクミ</t>
    </rPh>
    <rPh sb="25" eb="29">
      <t>ジョウホウシュウシュウ</t>
    </rPh>
    <rPh sb="30" eb="31">
      <t>オコナ</t>
    </rPh>
    <rPh sb="33" eb="35">
      <t>ジシャ</t>
    </rPh>
    <rPh sb="35" eb="36">
      <t>ナイ</t>
    </rPh>
    <rPh sb="37" eb="39">
      <t>キョウユウ</t>
    </rPh>
    <rPh sb="40" eb="42">
      <t>トリクミ</t>
    </rPh>
    <rPh sb="42" eb="44">
      <t>ナイヨウ</t>
    </rPh>
    <rPh sb="45" eb="47">
      <t>カイリョウ</t>
    </rPh>
    <rPh sb="48" eb="49">
      <t>イ</t>
    </rPh>
    <phoneticPr fontId="25"/>
  </si>
  <si>
    <t>SDGｓの目標やターゲットを意識して、中長期の経営計画を策定している</t>
    <rPh sb="5" eb="7">
      <t>モクヒョウ</t>
    </rPh>
    <rPh sb="14" eb="16">
      <t>イシキ</t>
    </rPh>
    <rPh sb="19" eb="22">
      <t>チュウチョウキ</t>
    </rPh>
    <rPh sb="23" eb="25">
      <t>ケイエイ</t>
    </rPh>
    <rPh sb="25" eb="27">
      <t>ケイカク</t>
    </rPh>
    <rPh sb="28" eb="30">
      <t>サクテイ</t>
    </rPh>
    <phoneticPr fontId="25"/>
  </si>
  <si>
    <t>②社会貢献</t>
    <phoneticPr fontId="15"/>
  </si>
  <si>
    <t>地域のボランティア活動などに積極的に参加し、協力や支援を行っている</t>
  </si>
  <si>
    <t>環境に関する研究や活動を行っているサークルなどに対する支援、又は協働を行っている</t>
  </si>
  <si>
    <t>環境に関連する表彰制度を実施している</t>
  </si>
  <si>
    <t>大学に環境関係の寄附講座を開くなど、 研究機関への支援を行っている</t>
  </si>
  <si>
    <t>環境に関する基金・団体の設置、既存の基金・団体を支援している（人材派遣、資金面での援助、従業員の給与の端数を集めた寄付、広報活動への協力など）</t>
  </si>
  <si>
    <t>環境関係の基金などへのマッチングギフト（従業員労働組合などの任意の寄付と同額の寄付を事業主として行うこと）を行っている</t>
  </si>
  <si>
    <t>他社とのBCP策定など、地域社会での連携を強化している</t>
    <rPh sb="0" eb="2">
      <t>タシャ</t>
    </rPh>
    <rPh sb="7" eb="9">
      <t>サクテイ</t>
    </rPh>
    <rPh sb="12" eb="14">
      <t>チイキ</t>
    </rPh>
    <rPh sb="14" eb="16">
      <t>シャカイ</t>
    </rPh>
    <rPh sb="18" eb="20">
      <t>レンケイ</t>
    </rPh>
    <rPh sb="21" eb="23">
      <t>キョウカ</t>
    </rPh>
    <phoneticPr fontId="15"/>
  </si>
  <si>
    <t>３）施主・事業主における建築物の増改築、解体などに当たっての環境配慮</t>
    <rPh sb="25" eb="26">
      <t>ア</t>
    </rPh>
    <phoneticPr fontId="15"/>
  </si>
  <si>
    <t>①設計者及び施工業者（工務店、建設会社など）への依頼・協力要請</t>
    <phoneticPr fontId="15"/>
  </si>
  <si>
    <t>周辺の自然環境（動植物など）への影響を最小限に抑える、又は修復するなど環境に配慮した施工計画の提案を依頼している</t>
  </si>
  <si>
    <t>建築物の老朽化や運用の診断を行い、 改善や環境保全設備の見直しを行っている</t>
  </si>
  <si>
    <t>建築物の耐久性の向上に取り組んでいる</t>
  </si>
  <si>
    <t>排水設備のメンテナンス、 吹き付けアスベストの管理（特に解体時の事前除去）などを行っている</t>
  </si>
  <si>
    <t>様式：4-02</t>
    <rPh sb="0" eb="2">
      <t>ヨウシキ</t>
    </rPh>
    <phoneticPr fontId="15"/>
  </si>
  <si>
    <t>　環境への取組の自己チェック表【建設業向け】</t>
    <rPh sb="16" eb="19">
      <t>ケンセツギョウ</t>
    </rPh>
    <phoneticPr fontId="15"/>
  </si>
  <si>
    <t>Ⅰ．建設業に関する取組</t>
    <phoneticPr fontId="15"/>
  </si>
  <si>
    <t>組織の環境への取組状況について、本チェック表（Excelファイル）を基に把握してください。</t>
    <phoneticPr fontId="15"/>
  </si>
  <si>
    <t>追加する取組がある場合には、それぞれの項目の下の空欄に取組の内容を記入してください。</t>
    <phoneticPr fontId="15"/>
  </si>
  <si>
    <t>関連する取組についてのみ、左の「チェック」の欄に「1」を入力してください。なお、企画・計画、仕入・購入等の「段階」については、会社規模などにより、その区分が異なることが考えられ、表の○はあくまでも目安であり、事業者の実情に合わせて判断してください。</t>
    <phoneticPr fontId="15"/>
  </si>
  <si>
    <t>「重要度」の欄に、環境経営に著しい効果があると考えられる項目には「3」を、かなり効果がある項目には「2」を、多少効果がある項目には「1」を入力してください。</t>
    <phoneticPr fontId="15"/>
  </si>
  <si>
    <t>「取組」の欄に、既に取り組んでいる活動には「2」を、さらに取組が必要は活動には「1」を、取り組んでいない活動には「0」を入力してください。</t>
    <phoneticPr fontId="15"/>
  </si>
  <si>
    <t>評価点及び結果の点数は、自動で入力されます。</t>
    <phoneticPr fontId="15"/>
  </si>
  <si>
    <t xml:space="preserve">１．建設業の取組に関する項目 </t>
    <phoneticPr fontId="15"/>
  </si>
  <si>
    <t>１）省エネルギー</t>
    <phoneticPr fontId="15"/>
  </si>
  <si>
    <t>①エネルギーの効率的利用及び日常的なエネルギーの節約</t>
    <phoneticPr fontId="15"/>
  </si>
  <si>
    <t>チェック</t>
    <phoneticPr fontId="15"/>
  </si>
  <si>
    <t>段階</t>
    <rPh sb="0" eb="2">
      <t>ダンカイ</t>
    </rPh>
    <phoneticPr fontId="15"/>
  </si>
  <si>
    <t>具体的な取組</t>
    <phoneticPr fontId="15"/>
  </si>
  <si>
    <t>設計・調達</t>
    <rPh sb="0" eb="2">
      <t>セッケイ</t>
    </rPh>
    <rPh sb="3" eb="5">
      <t>チョウタツ</t>
    </rPh>
    <phoneticPr fontId="15"/>
  </si>
  <si>
    <t>施工管理</t>
    <rPh sb="0" eb="2">
      <t>セコウ</t>
    </rPh>
    <rPh sb="2" eb="4">
      <t>カンリ</t>
    </rPh>
    <phoneticPr fontId="15"/>
  </si>
  <si>
    <t>保守点検</t>
    <rPh sb="0" eb="2">
      <t>ホシュ</t>
    </rPh>
    <rPh sb="2" eb="4">
      <t>テンケン</t>
    </rPh>
    <phoneticPr fontId="15"/>
  </si>
  <si>
    <t>施工方法や作業方法を見直し、エネルギーの効率的利用をしている</t>
    <phoneticPr fontId="15"/>
  </si>
  <si>
    <t>ICTの活用など、既存の工法を変更し、エネルギーの消費を抑えている</t>
    <phoneticPr fontId="15"/>
  </si>
  <si>
    <t>建設現場の作業規模に応じた建設機械などの種類や規格を用いることでエネルギーの消費を抑えている</t>
    <phoneticPr fontId="15"/>
  </si>
  <si>
    <t>生コンクリートの打設など、気温や湿度、天候、季節に左右される工種は、最適時期に施工するよう工程を工夫している</t>
    <phoneticPr fontId="15"/>
  </si>
  <si>
    <t>運搬計画を見直し、エネルギー消費の少ない運搬を行っている</t>
    <phoneticPr fontId="15"/>
  </si>
  <si>
    <t>使用する建設機械、機械を効率的使用の観点からから見直し、エネルギーの消費を抑えている（建設機械を大型化し作業日数を短縮する、資材納入車両を大型化し運搬回数を減少させる、連絡車を普通自動車から軽自動車に変更する、鉄骨材を設計変更により軽量化しクレーンを小型化する等）</t>
    <phoneticPr fontId="15"/>
  </si>
  <si>
    <t>建設副産物、建設発生土、資材の運搬場所、運搬ルートを見直し、運搬・輸送距離の短縮を図っている</t>
    <phoneticPr fontId="15"/>
  </si>
  <si>
    <t>仮設照明は白熱球を取りやめ、LEDに切り替える</t>
    <phoneticPr fontId="15"/>
  </si>
  <si>
    <t>②建設機械及び設備機器などの適正管理</t>
    <phoneticPr fontId="15"/>
  </si>
  <si>
    <t>建設機械（ショベル、ブルドーザー、クレーンなど）の省燃費運転を行っている</t>
    <phoneticPr fontId="15"/>
  </si>
  <si>
    <t>建設機械の事前事後の点検整備を怠りなく行っている</t>
    <phoneticPr fontId="15"/>
  </si>
  <si>
    <t>排出車両（ダンプトラックなど）における過積載を行わないよう教育し、監視している</t>
    <phoneticPr fontId="15"/>
  </si>
  <si>
    <t>エンジンオイルは環境に配慮した製品を用いている</t>
    <phoneticPr fontId="15"/>
  </si>
  <si>
    <t>バイオ燃料（廃食用油からの再生燃料など）も現場車両に用いている</t>
    <phoneticPr fontId="15"/>
  </si>
  <si>
    <t>ハイブリット建機、電気駆動建機などを導入している</t>
    <phoneticPr fontId="15"/>
  </si>
  <si>
    <t>低騒音、低振動建機を利用している</t>
    <phoneticPr fontId="15"/>
  </si>
  <si>
    <t>施工に合わせて、スプレーガンなどの利用で塗料や洗浄剤などの使用量を抑制している</t>
    <phoneticPr fontId="15"/>
  </si>
  <si>
    <t>仮設材料を工夫し、安全を重視しつつ再利用するなど環境に配慮している</t>
    <rPh sb="0" eb="2">
      <t>カセツ</t>
    </rPh>
    <rPh sb="2" eb="4">
      <t>ザイリョウ</t>
    </rPh>
    <rPh sb="5" eb="7">
      <t>クフウ</t>
    </rPh>
    <rPh sb="9" eb="11">
      <t>アンゼン</t>
    </rPh>
    <rPh sb="12" eb="14">
      <t>ジュウシ</t>
    </rPh>
    <rPh sb="17" eb="20">
      <t>サイリヨウ</t>
    </rPh>
    <rPh sb="24" eb="26">
      <t>カンキョウ</t>
    </rPh>
    <rPh sb="27" eb="29">
      <t>ハイリョ</t>
    </rPh>
    <phoneticPr fontId="15"/>
  </si>
  <si>
    <t>建設発生土の場内利用や、再利用を図る工夫をしている</t>
    <rPh sb="0" eb="2">
      <t>ケンセツ</t>
    </rPh>
    <rPh sb="2" eb="5">
      <t>ハッセイド</t>
    </rPh>
    <rPh sb="6" eb="8">
      <t>ジョウナイ</t>
    </rPh>
    <rPh sb="8" eb="10">
      <t>リヨウ</t>
    </rPh>
    <rPh sb="12" eb="15">
      <t>サイリヨウ</t>
    </rPh>
    <rPh sb="16" eb="17">
      <t>ハカ</t>
    </rPh>
    <rPh sb="18" eb="20">
      <t>クフウ</t>
    </rPh>
    <phoneticPr fontId="15"/>
  </si>
  <si>
    <t>建設現場など（道路路面への散水など）や資機材置場で使用する水を再利用するための設備を設置し、活用している（中水利用）</t>
    <phoneticPr fontId="15"/>
  </si>
  <si>
    <t>粉塵飛散防止のための散水や打ち水によるクールダウンには雨水や中水を有効に利用している</t>
    <phoneticPr fontId="15"/>
  </si>
  <si>
    <t>雨水の貯留タンクや雨水利用施設の設置などにより、雨水利用を行っている</t>
    <phoneticPr fontId="15"/>
  </si>
  <si>
    <t>舗装工事の舗設で使用する散水用の水は、排水路の水や雨水などを利用している</t>
    <phoneticPr fontId="15"/>
  </si>
  <si>
    <t>街路樹や公園緑化の植栽工事で使用する散水用の水は、排水路の水や雨水などを利用している</t>
    <phoneticPr fontId="15"/>
  </si>
  <si>
    <t>建設機械などの洗車には、排水路の水や雨水などを利用している</t>
    <phoneticPr fontId="15"/>
  </si>
  <si>
    <t>建設機械などを洗車する場合は、泥などを落としてから行っている</t>
    <phoneticPr fontId="15"/>
  </si>
  <si>
    <t>建設機械などの洗車などに使用するホースの先には、ストッパーを付けている</t>
    <phoneticPr fontId="15"/>
  </si>
  <si>
    <t>建設現場などで使用する有害性の化学物質（塗料に含まれるシンナーやトルエン、硬化剤に含まれるアシン類など）は、流出防止対策を徹底している</t>
    <phoneticPr fontId="15"/>
  </si>
  <si>
    <t>建設現場などで使用する有害性の化学物質（塗料に含まれるシンナーやトルエン、硬化剤に含まれるアシン類など）の拡散防止対策を徹底している</t>
    <phoneticPr fontId="15"/>
  </si>
  <si>
    <t>接着剤、防水剤、塗料などに含まれる有害性の化学物質（塗料に含まれるシンナーやトルエン、硬化剤に含まれるアシン類など）の削減に取り組んでいる</t>
    <phoneticPr fontId="15"/>
  </si>
  <si>
    <t>建設現場などで使用する化学物質は、生分解性などの環境にやさしい製品の使用促進を行っている</t>
    <phoneticPr fontId="15"/>
  </si>
  <si>
    <t>建設現場などにおける化学物質は必要最小限の使用量とし、保管は原則行わないようにしている</t>
    <phoneticPr fontId="15"/>
  </si>
  <si>
    <t>消毒用アルコールを非危険物のものにしている</t>
    <phoneticPr fontId="15"/>
  </si>
  <si>
    <t>保管タンク、配管などの漏れ防止を実施している</t>
    <phoneticPr fontId="15"/>
  </si>
  <si>
    <t>洗浄薬品などは、交換頻度の見直を行っている（品質維持必須）</t>
    <phoneticPr fontId="15"/>
  </si>
  <si>
    <t>燃料油、溶剤、塗料などは揮発を防止するなど、VOCの排出抑制に取り組んでいる</t>
    <phoneticPr fontId="15"/>
  </si>
  <si>
    <t>２．事業活動からのアウトプットに関する項目</t>
    <phoneticPr fontId="15"/>
  </si>
  <si>
    <t>大項目結果</t>
    <rPh sb="0" eb="1">
      <t>ダイ</t>
    </rPh>
    <rPh sb="1" eb="3">
      <t>コウモク</t>
    </rPh>
    <rPh sb="3" eb="5">
      <t>ケッカ</t>
    </rPh>
    <phoneticPr fontId="15"/>
  </si>
  <si>
    <t>燃料消費の少ない施工方法や作業方法を採用している</t>
    <phoneticPr fontId="15"/>
  </si>
  <si>
    <t>施工方法や作業方法によって、燃料消費の少ない建設機械などや設備機器を選定している</t>
    <phoneticPr fontId="15"/>
  </si>
  <si>
    <t>燃料消費の少ない建設機械などや設備機器の組み合わせを推進している</t>
    <phoneticPr fontId="15"/>
  </si>
  <si>
    <t>燃料消費の少ない運搬経路や資材搬入経路を検討し、採用している</t>
    <phoneticPr fontId="15"/>
  </si>
  <si>
    <t>建設車両のタイヤ空気圧の適正維持を行っている</t>
    <phoneticPr fontId="15"/>
  </si>
  <si>
    <t>建設機械などの省エネ運転を推進している</t>
    <phoneticPr fontId="15"/>
  </si>
  <si>
    <t>建設機械などのアイドリングストップを行っている</t>
    <phoneticPr fontId="15"/>
  </si>
  <si>
    <t>国土交通省の建設施工における地球温暖化防止の手引きに従い、取り組んでいる</t>
    <phoneticPr fontId="15"/>
  </si>
  <si>
    <t>低炭素型建設機械の導入を図っている</t>
    <phoneticPr fontId="15"/>
  </si>
  <si>
    <t>燃料消費の少ない工法への変更に取り組んでいる</t>
    <phoneticPr fontId="15"/>
  </si>
  <si>
    <t>情報化施工による低燃費施工の導入を図っている</t>
    <phoneticPr fontId="15"/>
  </si>
  <si>
    <t>排出ガス低減効果のある燃料やオイルを使用している</t>
    <phoneticPr fontId="15"/>
  </si>
  <si>
    <t>建設機械などの定期的自主点検の他、施工開始時などに点検を実施している</t>
    <phoneticPr fontId="15"/>
  </si>
  <si>
    <t>定期的に吸気口の清掃をしている</t>
    <phoneticPr fontId="15"/>
  </si>
  <si>
    <t>設備の定期点検と予防保全の実施をしている</t>
    <phoneticPr fontId="15"/>
  </si>
  <si>
    <t>汚染物質除去装置を設置している</t>
    <phoneticPr fontId="15"/>
  </si>
  <si>
    <t>２）廃棄物などの排出抑制、リサイクル、適正処理</t>
    <phoneticPr fontId="15"/>
  </si>
  <si>
    <t>①廃棄物の発生そのものを抑える取組</t>
    <phoneticPr fontId="15"/>
  </si>
  <si>
    <t xml:space="preserve">施工温度の影響による品質劣化を防ぐため温度管理を徹底している </t>
    <phoneticPr fontId="15"/>
  </si>
  <si>
    <t>施工方法や作業方法を見直し、廃棄物の発生量の抑制に取り組んでいる</t>
    <phoneticPr fontId="15"/>
  </si>
  <si>
    <t>施工時、作業時における資材ロスの低減に努めている</t>
    <phoneticPr fontId="15"/>
  </si>
  <si>
    <t>廃棄物の発生量の把握と削減目標を設定している（維持管理含む）</t>
    <phoneticPr fontId="15"/>
  </si>
  <si>
    <t>劣化などによる不良在庫を減らすため、在庫数量の適正化など在庫管理を徹底している</t>
    <phoneticPr fontId="15"/>
  </si>
  <si>
    <t>電子マニュフェストを導入している</t>
    <phoneticPr fontId="15"/>
  </si>
  <si>
    <t>施工管理の出来型管理計画時に、設計基準に上乗せした自主基準を設けて、生コンクリートやアスファルト・コンクリートの廃棄を抑制している</t>
    <phoneticPr fontId="15"/>
  </si>
  <si>
    <t>建設資材発注時に使用数量を再チェックし、残余建設資材の廃棄を抑制している</t>
    <phoneticPr fontId="15"/>
  </si>
  <si>
    <t>建設現場などで発生する建設副産物の再利用率向上のため、分別などを行い、工夫をしている（建設発生木材のチップ化など建設資材として再利用している）</t>
    <phoneticPr fontId="15"/>
  </si>
  <si>
    <t>建設現場などで発生する混合廃棄物を分解などして分別し、リユース、リサイクルしている</t>
    <phoneticPr fontId="15"/>
  </si>
  <si>
    <t>建設現場などで発生する廃棄物を混合廃棄物としないよう徹底している</t>
    <phoneticPr fontId="15"/>
  </si>
  <si>
    <t>建設現場などで周辺の生活環境に影響の少ない時間帯での施工を行っている</t>
    <phoneticPr fontId="15"/>
  </si>
  <si>
    <t>建設現場などで周辺の生活環境に影響の少ない施工方法や作業方法を検討し、施工している</t>
    <phoneticPr fontId="15"/>
  </si>
  <si>
    <t>建設現場などで周辺の生活環境に影響の少ない工法を提案し、採用している</t>
    <phoneticPr fontId="15"/>
  </si>
  <si>
    <t>木材の調達（伐採）に当たり、跡地の緑化、植林、環境修復が適切に行われていることに配慮している。又は跡地緑化などを考慮している</t>
    <phoneticPr fontId="15"/>
  </si>
  <si>
    <t>環境負荷の少ない建築材（合板型枠などの木材、高炉セメント、エコセメント、再生素材など）の調達を行っている</t>
    <phoneticPr fontId="15"/>
  </si>
  <si>
    <t>地域産の木材などを積極的に購入し、使用している</t>
    <phoneticPr fontId="15"/>
  </si>
  <si>
    <t>再生可能、有害性の化学物質（塗料に含まれるシンナー等）の含有量が少ないなどの建設資材などを購入している</t>
    <phoneticPr fontId="15"/>
  </si>
  <si>
    <t>森林認証などがついた建設資材を用いるよう、グリーン購入を行っている</t>
    <phoneticPr fontId="15"/>
  </si>
  <si>
    <t>２）施工・販売・提供する製品及びサービスにおける環境配慮</t>
    <phoneticPr fontId="15"/>
  </si>
  <si>
    <t>①施工などにおける取組</t>
    <phoneticPr fontId="15"/>
  </si>
  <si>
    <t>建設現場などで事前環境調査の実施及び対策を実施している</t>
    <phoneticPr fontId="15"/>
  </si>
  <si>
    <t>環境配慮型工法の採用や環境配慮型施工の提案をしている</t>
    <phoneticPr fontId="15"/>
  </si>
  <si>
    <t>建設現場などで周辺の自然との共生と調和を指向している</t>
    <phoneticPr fontId="15"/>
  </si>
  <si>
    <t>建築物・工作物などの長寿命化を指向している</t>
    <phoneticPr fontId="15"/>
  </si>
  <si>
    <t>建築物・工作物などの使用過程でのエネルギーの削減と省資源化を指向している</t>
    <phoneticPr fontId="15"/>
  </si>
  <si>
    <t>再生資源の積極的利用に取り組んでいる</t>
    <phoneticPr fontId="15"/>
  </si>
  <si>
    <t>環境負荷の少ない建築材の使用、建築材の使用合理化への取組を指向している（合板型枠などの木材の使用合理化、高炉セメント、エコセメント、再生素材の積極的使用など）</t>
    <phoneticPr fontId="15"/>
  </si>
  <si>
    <t>環境負荷の少ない施工や工法を採用している</t>
    <phoneticPr fontId="15"/>
  </si>
  <si>
    <t>リサイクルしやすいよう素材の種類や製品の部品点数の削減や、ネジの数を減らすことなどによる解体しやすい構造を指向している</t>
    <phoneticPr fontId="15"/>
  </si>
  <si>
    <t>環境負荷の少ない施工のための設計、計画の策定に取り組んでいる</t>
    <phoneticPr fontId="15"/>
  </si>
  <si>
    <t>施主に対し、環境負荷の少ない建築物・工作物の施工設計・計画を提案している</t>
    <phoneticPr fontId="15"/>
  </si>
  <si>
    <t>購入する原材料の仕様を変更し、端材などの削減に取り組んでいる</t>
    <phoneticPr fontId="15"/>
  </si>
  <si>
    <t>②出荷、運搬、輸送などにおける取組</t>
    <phoneticPr fontId="15"/>
  </si>
  <si>
    <t>帰り荷や複数現場への共積み、乗り合いを励行している</t>
    <phoneticPr fontId="15"/>
  </si>
  <si>
    <t>４．その他</t>
    <phoneticPr fontId="15"/>
  </si>
  <si>
    <t>建設現場などで周辺の生物多様性保全に取り組んでいる</t>
    <phoneticPr fontId="15"/>
  </si>
  <si>
    <t>建設現場及び周辺の自然環境の把握をしている</t>
    <phoneticPr fontId="15"/>
  </si>
  <si>
    <t>地元の自然資源の積極的な利用を図り、 地産地消を推進している</t>
    <phoneticPr fontId="15"/>
  </si>
  <si>
    <t>２）環境コミュニケーション及び社会貢献</t>
    <phoneticPr fontId="15"/>
  </si>
  <si>
    <t>①環境コミュニケーション</t>
    <phoneticPr fontId="15"/>
  </si>
  <si>
    <t>建設現場など周辺の自然環境などの状態を把握し、周辺地域の関係者に説明し、情報を共有する</t>
    <phoneticPr fontId="15"/>
  </si>
  <si>
    <t>建設現場など周辺の生物多様性保全の取組を、地域と協働して取り組んでいる</t>
    <phoneticPr fontId="15"/>
  </si>
  <si>
    <t>事務所及び建設現場など周辺の景観や生物多様性保全に取り組んでいる</t>
    <phoneticPr fontId="15"/>
  </si>
  <si>
    <t>環境負荷の少ない建築材の使用、建築材の使用合理化など（合板型枠などの木材の使用合理化、高炉セメント、エコセメント、再生素材の積極的使用など）を依頼している</t>
    <phoneticPr fontId="15"/>
  </si>
  <si>
    <t>発注元</t>
    <rPh sb="0" eb="2">
      <t>ハッチュウ</t>
    </rPh>
    <rPh sb="2" eb="3">
      <t>モト</t>
    </rPh>
    <phoneticPr fontId="15"/>
  </si>
  <si>
    <t>内容・工事期間</t>
    <rPh sb="0" eb="2">
      <t>ナイヨウ</t>
    </rPh>
    <rPh sb="3" eb="5">
      <t>コウジ</t>
    </rPh>
    <rPh sb="5" eb="7">
      <t>キカン</t>
    </rPh>
    <phoneticPr fontId="15"/>
  </si>
  <si>
    <t>(kg-CO2/L)</t>
  </si>
  <si>
    <t>(kg-CO2/㎥)</t>
  </si>
  <si>
    <t>(kg-CO2/kg)</t>
  </si>
  <si>
    <t>（A案かB案どちらかを使って整理する）</t>
    <rPh sb="2" eb="3">
      <t>アン</t>
    </rPh>
    <rPh sb="5" eb="6">
      <t>アン</t>
    </rPh>
    <rPh sb="11" eb="12">
      <t>ツカ</t>
    </rPh>
    <rPh sb="14" eb="16">
      <t>セイリ</t>
    </rPh>
    <phoneticPr fontId="15"/>
  </si>
  <si>
    <t>（手法A案）課題とチャンスの整理</t>
    <rPh sb="1" eb="3">
      <t>シュホウ</t>
    </rPh>
    <rPh sb="4" eb="5">
      <t>アン</t>
    </rPh>
    <rPh sb="6" eb="8">
      <t>カダイ</t>
    </rPh>
    <rPh sb="14" eb="16">
      <t>セイリ</t>
    </rPh>
    <phoneticPr fontId="15"/>
  </si>
  <si>
    <t xml:space="preserve">(１) 代表者は，経営における課題とチャンスを整理し，明確にする。 
(２) 整理と明確化に当たっては，以下の事項を考慮する。 
・ 事業内容 
・ 事業を取り巻く状況 
・ 事業と環境とのかかわり </t>
    <phoneticPr fontId="15"/>
  </si>
  <si>
    <t>□ 代表者は, 以下の事項を考慮し，経営における課題とチャンスを整理し, 明確にします。課題には組織の外部からのもの，内部にあるもの，チャンスには課題を克服することにより生じる新たな事業発展の機会などがあります。
・ 事業内容：事業活動の内容，設計・施工する建築物，工事の内容など
・ 事業を取り巻く状況：経済状況，社会的状況，技術開発状況，政策状況，利害関係者の要請（例：取引先の要求）など
・ 事業と環境とのかかわり：環境への貢献（例：建設工事等を通じて社会的な環境負荷などを低減, 環境に配慮した建築物，工法等の開発・提供）, 環境への負荷の削減（例：事業活動における二酸化炭素排出などの環境負荷削減）など
□ 経営の課題とチャンスを整理し，それぞれの項目と環境とのかかわりを可能な限り幅広く考えます。
□ 課題とチャンスは，事業内容，事業を取り巻く状況，事業と環境とのかかわりによって変化するため，定期的に見直すとともに, 必要に応じて随時見直します。
□ 明確にした経営における課題とチャンスのうち, 比較的中長期のものは環境経営方針（要求事項３）に, 短期のものは環境経営目標（要求事項６）に, それぞれ可能な範囲で反映させます。</t>
    <phoneticPr fontId="15"/>
  </si>
  <si>
    <t>（手法B）課題とチャンスの整理（ＳＷＯＴ分析）</t>
    <rPh sb="1" eb="3">
      <t>シュホウ</t>
    </rPh>
    <rPh sb="5" eb="7">
      <t>カダイ</t>
    </rPh>
    <rPh sb="13" eb="15">
      <t>セイリ</t>
    </rPh>
    <rPh sb="20" eb="22">
      <t>ブンセキ</t>
    </rPh>
    <phoneticPr fontId="15"/>
  </si>
  <si>
    <t>Ｓｔｒｅｎｇｔｈｓ（強み）</t>
    <phoneticPr fontId="15"/>
  </si>
  <si>
    <t>Ｗｅａｋｎｅｓｓｅｓ（弱み）</t>
    <phoneticPr fontId="15"/>
  </si>
  <si>
    <t>Ｏｐｐｏｒｔｕｎｉｔｉｅｓ（機会）</t>
    <phoneticPr fontId="15"/>
  </si>
  <si>
    <t>□売上高・総費用</t>
    <rPh sb="1" eb="3">
      <t>ウリアゲ</t>
    </rPh>
    <rPh sb="3" eb="4">
      <t>ダカ</t>
    </rPh>
    <rPh sb="5" eb="8">
      <t>ソウヒヨウ</t>
    </rPh>
    <phoneticPr fontId="15"/>
  </si>
  <si>
    <t>https://www.nite.go.jp/chem/prtr/prmate.html</t>
  </si>
  <si>
    <t>契約している電力会社：</t>
    <rPh sb="0" eb="2">
      <t>ケイヤク</t>
    </rPh>
    <rPh sb="6" eb="8">
      <t>デンリョク</t>
    </rPh>
    <rPh sb="8" eb="10">
      <t>カイシャ</t>
    </rPh>
    <phoneticPr fontId="15"/>
  </si>
  <si>
    <t>法6条の2第6項、法6条の2第7項、令4条の4</t>
    <rPh sb="0" eb="1">
      <t>ホウ</t>
    </rPh>
    <rPh sb="2" eb="3">
      <t>ジョウ</t>
    </rPh>
    <rPh sb="5" eb="6">
      <t>ダイ</t>
    </rPh>
    <rPh sb="7" eb="8">
      <t>コウ</t>
    </rPh>
    <rPh sb="14" eb="15">
      <t>ダイ</t>
    </rPh>
    <rPh sb="16" eb="17">
      <t>コウ</t>
    </rPh>
    <rPh sb="18" eb="19">
      <t>レイ</t>
    </rPh>
    <rPh sb="20" eb="21">
      <t>ジョウ</t>
    </rPh>
    <phoneticPr fontId="15"/>
  </si>
  <si>
    <t>法7条、令4条の5、令4条の8</t>
    <rPh sb="0" eb="1">
      <t>ホウ</t>
    </rPh>
    <rPh sb="2" eb="3">
      <t>ジョウ</t>
    </rPh>
    <rPh sb="4" eb="5">
      <t>レイ</t>
    </rPh>
    <rPh sb="6" eb="7">
      <t>ジョウ</t>
    </rPh>
    <rPh sb="10" eb="11">
      <t>レイ</t>
    </rPh>
    <rPh sb="12" eb="13">
      <t>ジョウ</t>
    </rPh>
    <phoneticPr fontId="15"/>
  </si>
  <si>
    <t>（産廃）マニフェスト（紙）の交付を受けずに産廃の引渡しの受託の禁止</t>
    <rPh sb="11" eb="12">
      <t>カミ</t>
    </rPh>
    <rPh sb="28" eb="30">
      <t>ジュタク</t>
    </rPh>
    <rPh sb="31" eb="33">
      <t>キンシ</t>
    </rPh>
    <phoneticPr fontId="15"/>
  </si>
  <si>
    <t>（産廃）収集運搬時マニフェスト・許可書の携帯</t>
    <rPh sb="20" eb="22">
      <t>ケイタイ</t>
    </rPh>
    <phoneticPr fontId="15"/>
  </si>
  <si>
    <t>最終処分場の技術基準・維持管理基準の遵守</t>
    <rPh sb="6" eb="8">
      <t>ギジュツ</t>
    </rPh>
    <phoneticPr fontId="15"/>
  </si>
  <si>
    <t>法15条の2の3第1項</t>
    <rPh sb="0" eb="1">
      <t>ホウ</t>
    </rPh>
    <rPh sb="3" eb="4">
      <t>ジョウ</t>
    </rPh>
    <rPh sb="8" eb="9">
      <t>ダイ</t>
    </rPh>
    <rPh sb="10" eb="11">
      <t>コウ</t>
    </rPh>
    <phoneticPr fontId="15"/>
  </si>
  <si>
    <t>・特別管理産業廃棄物管理責任者の選任</t>
    <rPh sb="16" eb="18">
      <t>センニン</t>
    </rPh>
    <phoneticPr fontId="15"/>
  </si>
  <si>
    <t>法12条の2第8項</t>
    <rPh sb="6" eb="7">
      <t>ダイ</t>
    </rPh>
    <rPh sb="8" eb="9">
      <t>コウ</t>
    </rPh>
    <phoneticPr fontId="15"/>
  </si>
  <si>
    <t>責任者：〇〇</t>
    <rPh sb="0" eb="3">
      <t>セキニンシャ</t>
    </rPh>
    <phoneticPr fontId="15"/>
  </si>
  <si>
    <t>・特別管理産業廃棄物の帳簿の作成</t>
    <rPh sb="1" eb="3">
      <t>トクベツ</t>
    </rPh>
    <rPh sb="3" eb="5">
      <t>カンリ</t>
    </rPh>
    <rPh sb="5" eb="7">
      <t>サンギョウ</t>
    </rPh>
    <rPh sb="7" eb="10">
      <t>ハイキブツ</t>
    </rPh>
    <phoneticPr fontId="15"/>
  </si>
  <si>
    <t>法15条の2の2、法15条の2の3第2項、則12条の5の3</t>
    <rPh sb="0" eb="1">
      <t>ホウ</t>
    </rPh>
    <rPh sb="3" eb="4">
      <t>ジョウ</t>
    </rPh>
    <rPh sb="21" eb="22">
      <t>ソク</t>
    </rPh>
    <rPh sb="24" eb="25">
      <t>ジョウ</t>
    </rPh>
    <phoneticPr fontId="15"/>
  </si>
  <si>
    <t>積替え保管基準の遵守</t>
  </si>
  <si>
    <t>令6条1項</t>
    <rPh sb="0" eb="1">
      <t>レイ</t>
    </rPh>
    <rPh sb="2" eb="3">
      <t>ジョウ</t>
    </rPh>
    <rPh sb="4" eb="5">
      <t>コウ</t>
    </rPh>
    <phoneticPr fontId="15"/>
  </si>
  <si>
    <t>法12条5項、法12条6項、令6条の2、則8条の2の8、則8条の3、8条の4～8条の4の4</t>
    <rPh sb="0" eb="1">
      <t>ホウ</t>
    </rPh>
    <rPh sb="3" eb="4">
      <t>ジョウ</t>
    </rPh>
    <rPh sb="5" eb="6">
      <t>コウ</t>
    </rPh>
    <rPh sb="12" eb="13">
      <t>コウ</t>
    </rPh>
    <rPh sb="14" eb="15">
      <t>レイ</t>
    </rPh>
    <rPh sb="16" eb="17">
      <t>ジョウ</t>
    </rPh>
    <rPh sb="20" eb="21">
      <t>ソク</t>
    </rPh>
    <rPh sb="22" eb="23">
      <t>ジョウ</t>
    </rPh>
    <rPh sb="30" eb="31">
      <t>ジョウ</t>
    </rPh>
    <rPh sb="35" eb="36">
      <t>ジョウ</t>
    </rPh>
    <rPh sb="40" eb="41">
      <t>ジョウ</t>
    </rPh>
    <phoneticPr fontId="15"/>
  </si>
  <si>
    <t>産業廃棄物（金属類・廃プラ類・廃ガラス・廃油・木製パレット、廃水銀使用製品）</t>
    <rPh sb="23" eb="25">
      <t>モクセイ</t>
    </rPh>
    <rPh sb="30" eb="31">
      <t>ハイ</t>
    </rPh>
    <rPh sb="31" eb="33">
      <t>スイギン</t>
    </rPh>
    <rPh sb="33" eb="35">
      <t>シヨウ</t>
    </rPh>
    <rPh sb="35" eb="37">
      <t>セイヒン</t>
    </rPh>
    <phoneticPr fontId="15"/>
  </si>
  <si>
    <t>法12条2項</t>
    <rPh sb="5" eb="6">
      <t>コウ</t>
    </rPh>
    <phoneticPr fontId="15"/>
  </si>
  <si>
    <t xml:space="preserve">□ 環境関連法規には，国が定めた法令，都道府県・市町村などが定めた条例があり，その他の環境関連の要求などには，地域との協定，顧客（納入先・取引先）からの要請，業界団体の取決めなどがあります。 
□ 組織が遵守すべき環境関連法規などを整理し一覧表などに取りまとめます。一覧表などの内容は「組織が遵守をするために必要な程度」であることが必要です。例えば環境関連法規などの適用が多く, 適用内容も複雑で, 関係者も多い場合は，より具体的な記述が必要になります。 
□ 一覧表などには, 組織が遵守のために必要な届出，測定，記録などの内容を含みます。 
□ 取りまとめた一覧表などは, 常に最新のものとする必要があります。定期的又は随時，環境関連法規などの改正情報を入手し，更に組織の活動，製品・サービスの変化に対応して，一覧表などの内容を見直すことが求められます。 
□ 主な環境関連法規は，中央事務局のウェブサイトを参照してください。 
□ 本要求事項に関する文書類（紙又は電子媒体など）を作成し，適切に管理します。
詳細は要求事項 12 (文書類の作成・管理)を参照してください。 </t>
  </si>
  <si>
    <t>法12条の3第1～2項、第6～8項、則8条の19、則8条の21の2、則8条の26～29</t>
    <rPh sb="0" eb="1">
      <t>ホウ</t>
    </rPh>
    <rPh sb="3" eb="4">
      <t>ジョウ</t>
    </rPh>
    <rPh sb="6" eb="7">
      <t>ダイ</t>
    </rPh>
    <rPh sb="10" eb="11">
      <t>コウ</t>
    </rPh>
    <rPh sb="12" eb="13">
      <t>ダイ</t>
    </rPh>
    <rPh sb="16" eb="17">
      <t>コウ</t>
    </rPh>
    <rPh sb="18" eb="19">
      <t>ソク</t>
    </rPh>
    <rPh sb="20" eb="21">
      <t>ジョウ</t>
    </rPh>
    <rPh sb="27" eb="28">
      <t>ジョウ</t>
    </rPh>
    <rPh sb="36" eb="37">
      <t>ジョウ</t>
    </rPh>
    <phoneticPr fontId="15"/>
  </si>
  <si>
    <t>・多量排出事業者の報告（1000トン／年以上、特管物50トン／年以上）</t>
    <rPh sb="9" eb="11">
      <t>ホウコク</t>
    </rPh>
    <rPh sb="19" eb="20">
      <t>ネン</t>
    </rPh>
    <rPh sb="20" eb="22">
      <t>イジョウ</t>
    </rPh>
    <rPh sb="23" eb="25">
      <t>トッカン</t>
    </rPh>
    <rPh sb="24" eb="25">
      <t>カン</t>
    </rPh>
    <rPh sb="25" eb="26">
      <t>ブツ</t>
    </rPh>
    <rPh sb="31" eb="32">
      <t>ネン</t>
    </rPh>
    <rPh sb="32" eb="34">
      <t>イジョウ</t>
    </rPh>
    <phoneticPr fontId="15"/>
  </si>
  <si>
    <t>法12条9～10項、法12条の2第10～11項、令6条の3、令6条の7、則8条の4の5、則8条の4の6、則8条の17の2、則8条の17の3</t>
    <rPh sb="8" eb="9">
      <t>コウ</t>
    </rPh>
    <rPh sb="10" eb="11">
      <t>ホウ</t>
    </rPh>
    <rPh sb="13" eb="14">
      <t>ジョウ</t>
    </rPh>
    <rPh sb="16" eb="17">
      <t>ダイ</t>
    </rPh>
    <rPh sb="22" eb="23">
      <t>コウ</t>
    </rPh>
    <rPh sb="24" eb="25">
      <t>レイ</t>
    </rPh>
    <rPh sb="26" eb="27">
      <t>ジョウ</t>
    </rPh>
    <rPh sb="32" eb="33">
      <t>ジョウ</t>
    </rPh>
    <rPh sb="46" eb="47">
      <t>ジョウ</t>
    </rPh>
    <rPh sb="54" eb="55">
      <t>ジョウ</t>
    </rPh>
    <rPh sb="63" eb="64">
      <t>ジョウ</t>
    </rPh>
    <phoneticPr fontId="15"/>
  </si>
  <si>
    <t>法12条の3第7項、則8条の27</t>
    <rPh sb="0" eb="1">
      <t>ホウ</t>
    </rPh>
    <rPh sb="3" eb="4">
      <t>ジョウ</t>
    </rPh>
    <rPh sb="6" eb="7">
      <t>ダイ</t>
    </rPh>
    <rPh sb="8" eb="9">
      <t>コウ</t>
    </rPh>
    <rPh sb="10" eb="11">
      <t>ソク</t>
    </rPh>
    <rPh sb="12" eb="13">
      <t>ジョウ</t>
    </rPh>
    <phoneticPr fontId="15"/>
  </si>
  <si>
    <t>法12条の3第8項、則8条の28～29</t>
    <rPh sb="10" eb="11">
      <t>ソク</t>
    </rPh>
    <rPh sb="12" eb="13">
      <t>ジョウ</t>
    </rPh>
    <phoneticPr fontId="15"/>
  </si>
  <si>
    <t>法12条7項</t>
    <rPh sb="5" eb="6">
      <t>コウ</t>
    </rPh>
    <phoneticPr fontId="15"/>
  </si>
  <si>
    <t>法9条1項、法16条</t>
    <rPh sb="0" eb="1">
      <t>ホウ</t>
    </rPh>
    <rPh sb="2" eb="3">
      <t>ジョウ</t>
    </rPh>
    <rPh sb="4" eb="5">
      <t>コウ</t>
    </rPh>
    <rPh sb="9" eb="10">
      <t>ジョウ</t>
    </rPh>
    <phoneticPr fontId="15"/>
  </si>
  <si>
    <t>法18条、令5条、則5条～7条</t>
    <rPh sb="0" eb="1">
      <t>ホウ</t>
    </rPh>
    <rPh sb="3" eb="4">
      <t>ジョウ</t>
    </rPh>
    <rPh sb="5" eb="6">
      <t>レイ</t>
    </rPh>
    <rPh sb="7" eb="8">
      <t>ジョウ</t>
    </rPh>
    <rPh sb="9" eb="10">
      <t>ソク</t>
    </rPh>
    <rPh sb="11" eb="12">
      <t>ジョウ</t>
    </rPh>
    <rPh sb="14" eb="15">
      <t>ジョウ</t>
    </rPh>
    <phoneticPr fontId="15"/>
  </si>
  <si>
    <t>法4条1項、2項、S43年厚・建告示1号</t>
    <rPh sb="0" eb="1">
      <t>ホウ</t>
    </rPh>
    <rPh sb="2" eb="3">
      <t>ジョウ</t>
    </rPh>
    <rPh sb="4" eb="5">
      <t>コウ</t>
    </rPh>
    <rPh sb="7" eb="8">
      <t>コウ</t>
    </rPh>
    <rPh sb="12" eb="13">
      <t>ネン</t>
    </rPh>
    <rPh sb="13" eb="14">
      <t>アツシ</t>
    </rPh>
    <rPh sb="15" eb="16">
      <t>ケン</t>
    </rPh>
    <rPh sb="16" eb="18">
      <t>コクジ</t>
    </rPh>
    <rPh sb="19" eb="20">
      <t>ゴウ</t>
    </rPh>
    <phoneticPr fontId="15"/>
  </si>
  <si>
    <t>法4条、S51年環境庁告示90号</t>
    <rPh sb="0" eb="1">
      <t>ホウ</t>
    </rPh>
    <rPh sb="2" eb="3">
      <t>ジョウ</t>
    </rPh>
    <rPh sb="7" eb="8">
      <t>ネン</t>
    </rPh>
    <rPh sb="8" eb="11">
      <t>カンキョウチョウ</t>
    </rPh>
    <rPh sb="11" eb="13">
      <t>コクジ</t>
    </rPh>
    <rPh sb="15" eb="16">
      <t>ゴウ</t>
    </rPh>
    <phoneticPr fontId="15"/>
  </si>
  <si>
    <t>令9条</t>
    <rPh sb="0" eb="1">
      <t>レイ</t>
    </rPh>
    <rPh sb="2" eb="3">
      <t>ジョウ</t>
    </rPh>
    <phoneticPr fontId="15"/>
  </si>
  <si>
    <t>記録は4年間保存</t>
    <rPh sb="0" eb="2">
      <t>キロク</t>
    </rPh>
    <rPh sb="4" eb="6">
      <t>ネンカン</t>
    </rPh>
    <rPh sb="6" eb="8">
      <t>ホゾン</t>
    </rPh>
    <phoneticPr fontId="15"/>
  </si>
  <si>
    <t>法12条の12、則15条</t>
    <rPh sb="0" eb="1">
      <t>ホウ</t>
    </rPh>
    <rPh sb="3" eb="4">
      <t>ジョウ</t>
    </rPh>
    <rPh sb="8" eb="9">
      <t>ソク</t>
    </rPh>
    <rPh sb="11" eb="12">
      <t>ジョウ</t>
    </rPh>
    <phoneticPr fontId="15"/>
  </si>
  <si>
    <t>記録は5年間保存</t>
    <rPh sb="0" eb="2">
      <t>キロク</t>
    </rPh>
    <rPh sb="4" eb="6">
      <t>ネンカン</t>
    </rPh>
    <rPh sb="6" eb="8">
      <t>ホゾン</t>
    </rPh>
    <phoneticPr fontId="15"/>
  </si>
  <si>
    <t>法14条の2</t>
  </si>
  <si>
    <t>油類の保管
水酸化ナトリウムの取扱い</t>
    <rPh sb="0" eb="1">
      <t>アブラ</t>
    </rPh>
    <rPh sb="1" eb="2">
      <t>ルイ</t>
    </rPh>
    <rPh sb="3" eb="5">
      <t>ホカン</t>
    </rPh>
    <rPh sb="6" eb="9">
      <t>スイサンカ</t>
    </rPh>
    <rPh sb="15" eb="17">
      <t>トリアツカ</t>
    </rPh>
    <phoneticPr fontId="15"/>
  </si>
  <si>
    <t>○
事故時</t>
    <phoneticPr fontId="15"/>
  </si>
  <si>
    <t>法5条3項、法7条、法9条</t>
    <rPh sb="0" eb="1">
      <t>ホウ</t>
    </rPh>
    <rPh sb="2" eb="3">
      <t>ジョウ</t>
    </rPh>
    <rPh sb="4" eb="5">
      <t>コウ</t>
    </rPh>
    <rPh sb="6" eb="7">
      <t>ホウ</t>
    </rPh>
    <rPh sb="8" eb="9">
      <t>ジョウ</t>
    </rPh>
    <rPh sb="10" eb="11">
      <t>ホウ</t>
    </rPh>
    <rPh sb="12" eb="13">
      <t>ジョウ</t>
    </rPh>
    <phoneticPr fontId="15"/>
  </si>
  <si>
    <t>トリクロロエチレン、ジクロロメタン</t>
    <phoneticPr fontId="15"/>
  </si>
  <si>
    <t>・有害物質の使用特定施設・貯蔵指定施設の定期点検・記録・保存（3年間）</t>
    <rPh sb="1" eb="3">
      <t>ユウガイ</t>
    </rPh>
    <rPh sb="3" eb="5">
      <t>ブッシツ</t>
    </rPh>
    <rPh sb="6" eb="8">
      <t>シヨウ</t>
    </rPh>
    <rPh sb="8" eb="10">
      <t>トクテイ</t>
    </rPh>
    <rPh sb="10" eb="12">
      <t>シセツ</t>
    </rPh>
    <rPh sb="17" eb="19">
      <t>シセツ</t>
    </rPh>
    <rPh sb="20" eb="22">
      <t>テイキ</t>
    </rPh>
    <rPh sb="22" eb="24">
      <t>テンケン</t>
    </rPh>
    <rPh sb="25" eb="27">
      <t>キロク</t>
    </rPh>
    <rPh sb="28" eb="30">
      <t>ホゾン</t>
    </rPh>
    <phoneticPr fontId="15"/>
  </si>
  <si>
    <t>法14条5項</t>
    <rPh sb="0" eb="1">
      <t>ホウ</t>
    </rPh>
    <rPh sb="3" eb="4">
      <t>ジョウ</t>
    </rPh>
    <rPh sb="5" eb="6">
      <t>コウ</t>
    </rPh>
    <phoneticPr fontId="15"/>
  </si>
  <si>
    <t>法12条の4</t>
    <rPh sb="0" eb="1">
      <t>ホウ</t>
    </rPh>
    <rPh sb="3" eb="4">
      <t>ジョウ</t>
    </rPh>
    <phoneticPr fontId="15"/>
  </si>
  <si>
    <t>・特定施設の届出</t>
    <rPh sb="1" eb="3">
      <t>トクテイ</t>
    </rPh>
    <rPh sb="3" eb="5">
      <t>シセツ</t>
    </rPh>
    <rPh sb="6" eb="8">
      <t>トドケデ</t>
    </rPh>
    <phoneticPr fontId="15"/>
  </si>
  <si>
    <t>法2条2項</t>
    <rPh sb="0" eb="1">
      <t>ホウ</t>
    </rPh>
    <rPh sb="2" eb="3">
      <t>ジョウ</t>
    </rPh>
    <phoneticPr fontId="15"/>
  </si>
  <si>
    <t>湯煮設備他</t>
    <rPh sb="2" eb="4">
      <t>セツビ</t>
    </rPh>
    <rPh sb="4" eb="5">
      <t>タ</t>
    </rPh>
    <phoneticPr fontId="15"/>
  </si>
  <si>
    <t>法14条1～4項、則9条の2、則9条の3</t>
    <rPh sb="0" eb="1">
      <t>ホウ</t>
    </rPh>
    <rPh sb="3" eb="4">
      <t>ジョウ</t>
    </rPh>
    <rPh sb="7" eb="8">
      <t>コウ</t>
    </rPh>
    <rPh sb="15" eb="16">
      <t>ソク</t>
    </rPh>
    <rPh sb="17" eb="18">
      <t>ジョウ</t>
    </rPh>
    <phoneticPr fontId="15"/>
  </si>
  <si>
    <t>則5条</t>
    <rPh sb="0" eb="1">
      <t>ソク</t>
    </rPh>
    <rPh sb="2" eb="3">
      <t>ジョウ</t>
    </rPh>
    <phoneticPr fontId="15"/>
  </si>
  <si>
    <t>法17条</t>
  </si>
  <si>
    <t>・ばい煙発生施設の届出</t>
    <rPh sb="3" eb="4">
      <t>エン</t>
    </rPh>
    <rPh sb="4" eb="6">
      <t>ハッセイ</t>
    </rPh>
    <phoneticPr fontId="15"/>
  </si>
  <si>
    <t>法6条、法8条、則8条</t>
    <rPh sb="0" eb="1">
      <t>ホウ</t>
    </rPh>
    <rPh sb="2" eb="3">
      <t>ジョウ</t>
    </rPh>
    <rPh sb="4" eb="5">
      <t>ホウ</t>
    </rPh>
    <rPh sb="6" eb="7">
      <t>ジョウ</t>
    </rPh>
    <rPh sb="8" eb="9">
      <t>ソク</t>
    </rPh>
    <rPh sb="10" eb="11">
      <t>ジョウ</t>
    </rPh>
    <phoneticPr fontId="15"/>
  </si>
  <si>
    <t>法3条、則3～5条</t>
    <rPh sb="0" eb="1">
      <t>ホウ</t>
    </rPh>
    <rPh sb="2" eb="3">
      <t>ジョウ</t>
    </rPh>
    <rPh sb="4" eb="5">
      <t>ソク</t>
    </rPh>
    <rPh sb="8" eb="9">
      <t>ジョウ</t>
    </rPh>
    <phoneticPr fontId="15"/>
  </si>
  <si>
    <t>法16条、則15条</t>
    <rPh sb="0" eb="1">
      <t>ホウ</t>
    </rPh>
    <rPh sb="3" eb="4">
      <t>ジョウ</t>
    </rPh>
    <phoneticPr fontId="15"/>
  </si>
  <si>
    <t>法7条3項</t>
    <rPh sb="2" eb="3">
      <t>ジョウ</t>
    </rPh>
    <rPh sb="4" eb="5">
      <t>コウ</t>
    </rPh>
    <phoneticPr fontId="15"/>
  </si>
  <si>
    <t>法7条の2、法7条の3
則6条の3、則6条の4、則9条の6</t>
    <rPh sb="2" eb="3">
      <t>ジョウ</t>
    </rPh>
    <rPh sb="6" eb="7">
      <t>ホウ</t>
    </rPh>
    <rPh sb="8" eb="9">
      <t>ジョウ</t>
    </rPh>
    <rPh sb="12" eb="13">
      <t>ソク</t>
    </rPh>
    <rPh sb="14" eb="15">
      <t>ジョウ</t>
    </rPh>
    <rPh sb="20" eb="21">
      <t>ジョウ</t>
    </rPh>
    <rPh sb="26" eb="27">
      <t>ジョウ</t>
    </rPh>
    <phoneticPr fontId="15"/>
  </si>
  <si>
    <t>特定事業者の届出、中長期計画書の定期報告（輸送事業者）
特定事業者の届出、中長期計画書の定期報告（荷主）</t>
    <rPh sb="0" eb="2">
      <t>トクテイ</t>
    </rPh>
    <rPh sb="2" eb="5">
      <t>ジギョウシャ</t>
    </rPh>
    <rPh sb="6" eb="8">
      <t>トドケデ</t>
    </rPh>
    <rPh sb="16" eb="18">
      <t>テイキ</t>
    </rPh>
    <rPh sb="18" eb="20">
      <t>ホウコク</t>
    </rPh>
    <rPh sb="21" eb="23">
      <t>ユソウ</t>
    </rPh>
    <rPh sb="23" eb="26">
      <t>ジギョウシャ</t>
    </rPh>
    <rPh sb="49" eb="51">
      <t>ニヌシ</t>
    </rPh>
    <phoneticPr fontId="15"/>
  </si>
  <si>
    <t>法54条2項、法55条、法56条
法61条2項、法62条、法63条</t>
    <rPh sb="3" eb="4">
      <t>ジョウ</t>
    </rPh>
    <rPh sb="5" eb="6">
      <t>コウ</t>
    </rPh>
    <rPh sb="10" eb="11">
      <t>ジョウ</t>
    </rPh>
    <rPh sb="15" eb="16">
      <t>ジョウ</t>
    </rPh>
    <rPh sb="20" eb="21">
      <t>ジョウ</t>
    </rPh>
    <rPh sb="22" eb="23">
      <t>コウ</t>
    </rPh>
    <rPh sb="27" eb="28">
      <t>ジョウ</t>
    </rPh>
    <rPh sb="32" eb="33">
      <t>ジョウ</t>
    </rPh>
    <phoneticPr fontId="15"/>
  </si>
  <si>
    <t>建築物省エネ法</t>
    <rPh sb="0" eb="2">
      <t>ケンチク</t>
    </rPh>
    <rPh sb="2" eb="3">
      <t>ブツ</t>
    </rPh>
    <rPh sb="3" eb="4">
      <t>ショウ</t>
    </rPh>
    <rPh sb="6" eb="7">
      <t>ホウ</t>
    </rPh>
    <phoneticPr fontId="15"/>
  </si>
  <si>
    <t>特定建築物の建築物エネルギー消費性能基準適合義務、建築物エネルギー消費性能確保計画の適合判定</t>
    <rPh sb="0" eb="2">
      <t>トクテイ</t>
    </rPh>
    <rPh sb="2" eb="5">
      <t>ケンチクブツ</t>
    </rPh>
    <rPh sb="6" eb="8">
      <t>ケンチク</t>
    </rPh>
    <rPh sb="8" eb="9">
      <t>ブツ</t>
    </rPh>
    <rPh sb="14" eb="16">
      <t>ショウヒ</t>
    </rPh>
    <rPh sb="16" eb="18">
      <t>セイノウ</t>
    </rPh>
    <rPh sb="18" eb="20">
      <t>キジュン</t>
    </rPh>
    <rPh sb="20" eb="22">
      <t>テキゴウ</t>
    </rPh>
    <rPh sb="22" eb="24">
      <t>ギム</t>
    </rPh>
    <rPh sb="42" eb="44">
      <t>テキゴウ</t>
    </rPh>
    <rPh sb="44" eb="46">
      <t>ハンテイ</t>
    </rPh>
    <phoneticPr fontId="15"/>
  </si>
  <si>
    <t>法11条、法12条</t>
    <rPh sb="0" eb="1">
      <t>ホウ</t>
    </rPh>
    <rPh sb="3" eb="4">
      <t>ジョウ</t>
    </rPh>
    <rPh sb="5" eb="6">
      <t>ホウ</t>
    </rPh>
    <rPh sb="8" eb="9">
      <t>ジョウ</t>
    </rPh>
    <phoneticPr fontId="15"/>
  </si>
  <si>
    <t>所管行政庁</t>
  </si>
  <si>
    <t>計画</t>
    <rPh sb="0" eb="2">
      <t>ケイカク</t>
    </rPh>
    <phoneticPr fontId="15"/>
  </si>
  <si>
    <t>建築に関する届出</t>
    <rPh sb="0" eb="2">
      <t>ケンチク</t>
    </rPh>
    <rPh sb="3" eb="4">
      <t>カン</t>
    </rPh>
    <rPh sb="6" eb="8">
      <t>トドケデ</t>
    </rPh>
    <phoneticPr fontId="15"/>
  </si>
  <si>
    <t>工事着手の21日前</t>
    <rPh sb="0" eb="2">
      <t>コウジ</t>
    </rPh>
    <rPh sb="2" eb="4">
      <t>チャクシュ</t>
    </rPh>
    <rPh sb="7" eb="8">
      <t>ニチ</t>
    </rPh>
    <rPh sb="8" eb="9">
      <t>マエ</t>
    </rPh>
    <phoneticPr fontId="15"/>
  </si>
  <si>
    <t>法36条</t>
    <rPh sb="0" eb="1">
      <t>ホウ</t>
    </rPh>
    <rPh sb="3" eb="4">
      <t>ジョウ</t>
    </rPh>
    <phoneticPr fontId="15"/>
  </si>
  <si>
    <t>法26条</t>
    <rPh sb="0" eb="1">
      <t>ホウ</t>
    </rPh>
    <rPh sb="3" eb="4">
      <t>ジョウ</t>
    </rPh>
    <phoneticPr fontId="15"/>
  </si>
  <si>
    <t>業務用空調機
業務用空調機（GHP）
エアドライヤ、冷水機</t>
    <rPh sb="0" eb="3">
      <t>ギョウムヨウ</t>
    </rPh>
    <rPh sb="3" eb="6">
      <t>クウチョウキ</t>
    </rPh>
    <rPh sb="26" eb="28">
      <t>レイスイ</t>
    </rPh>
    <rPh sb="28" eb="29">
      <t>キ</t>
    </rPh>
    <phoneticPr fontId="15"/>
  </si>
  <si>
    <t>法43条1項～3項</t>
    <rPh sb="0" eb="1">
      <t>ホウ</t>
    </rPh>
    <rPh sb="3" eb="4">
      <t>ジョウ</t>
    </rPh>
    <rPh sb="5" eb="6">
      <t>コウ</t>
    </rPh>
    <rPh sb="8" eb="9">
      <t>コウ</t>
    </rPh>
    <phoneticPr fontId="15"/>
  </si>
  <si>
    <t>法45条4項</t>
    <rPh sb="0" eb="1">
      <t>ホウ</t>
    </rPh>
    <rPh sb="3" eb="4">
      <t>ジョウ</t>
    </rPh>
    <rPh sb="5" eb="6">
      <t>コウ</t>
    </rPh>
    <phoneticPr fontId="15"/>
  </si>
  <si>
    <t>対象；第1種特定機器
・簡易点検（すべて　１回/3ｹ月以上）</t>
    <rPh sb="0" eb="2">
      <t>タイショウ</t>
    </rPh>
    <rPh sb="3" eb="4">
      <t>ダイ</t>
    </rPh>
    <rPh sb="5" eb="6">
      <t>シュ</t>
    </rPh>
    <rPh sb="6" eb="8">
      <t>トクテイ</t>
    </rPh>
    <rPh sb="8" eb="10">
      <t>キキ</t>
    </rPh>
    <rPh sb="12" eb="14">
      <t>カンイ</t>
    </rPh>
    <rPh sb="14" eb="16">
      <t>テンケン</t>
    </rPh>
    <rPh sb="22" eb="23">
      <t>カイ</t>
    </rPh>
    <rPh sb="26" eb="27">
      <t>ゲツ</t>
    </rPh>
    <rPh sb="27" eb="29">
      <t>イジョウ</t>
    </rPh>
    <phoneticPr fontId="15"/>
  </si>
  <si>
    <t xml:space="preserve">
第1種特定製品の管理者の判断の基準となるべき事項　H26経産・環境省告示第13号</t>
    <rPh sb="1" eb="2">
      <t>ダイ</t>
    </rPh>
    <rPh sb="3" eb="4">
      <t>シュ</t>
    </rPh>
    <rPh sb="4" eb="6">
      <t>トクテイ</t>
    </rPh>
    <rPh sb="6" eb="8">
      <t>セイヒン</t>
    </rPh>
    <rPh sb="9" eb="12">
      <t>カンリシャ</t>
    </rPh>
    <rPh sb="13" eb="15">
      <t>ハンダン</t>
    </rPh>
    <rPh sb="16" eb="18">
      <t>キジュン</t>
    </rPh>
    <rPh sb="23" eb="25">
      <t>ジコウ</t>
    </rPh>
    <rPh sb="29" eb="31">
      <t>ケイサン</t>
    </rPh>
    <rPh sb="32" eb="35">
      <t>カンキョウショウ</t>
    </rPh>
    <rPh sb="35" eb="37">
      <t>コクジ</t>
    </rPh>
    <rPh sb="37" eb="38">
      <t>ダイ</t>
    </rPh>
    <rPh sb="40" eb="41">
      <t>ゴウ</t>
    </rPh>
    <phoneticPr fontId="15"/>
  </si>
  <si>
    <t>・有資格者による定期点検
　空調機器
　　　　 7.5kW以上1回/3年以上
         50kW以上1回/年以上
　冷蔵冷凍機器
        (7.5kW以上 3回/年以上</t>
    <rPh sb="1" eb="2">
      <t>ユウ</t>
    </rPh>
    <rPh sb="2" eb="4">
      <t>シカク</t>
    </rPh>
    <rPh sb="8" eb="10">
      <t>テイキ</t>
    </rPh>
    <rPh sb="10" eb="12">
      <t>テンケン</t>
    </rPh>
    <rPh sb="14" eb="16">
      <t>クウチョウ</t>
    </rPh>
    <rPh sb="16" eb="18">
      <t>キキ</t>
    </rPh>
    <rPh sb="29" eb="31">
      <t>イジョウ</t>
    </rPh>
    <rPh sb="52" eb="54">
      <t>イジョウ</t>
    </rPh>
    <phoneticPr fontId="15"/>
  </si>
  <si>
    <t>法19条1項</t>
    <rPh sb="0" eb="1">
      <t>ホウ</t>
    </rPh>
    <rPh sb="3" eb="4">
      <t>ジョウ</t>
    </rPh>
    <rPh sb="5" eb="6">
      <t>コウ</t>
    </rPh>
    <phoneticPr fontId="15"/>
  </si>
  <si>
    <t>法5条2項、3項、則5条、6条</t>
    <rPh sb="0" eb="1">
      <t>ホウ</t>
    </rPh>
    <rPh sb="2" eb="3">
      <t>ジョウ</t>
    </rPh>
    <rPh sb="4" eb="5">
      <t>コウ</t>
    </rPh>
    <rPh sb="7" eb="8">
      <t>コウ</t>
    </rPh>
    <rPh sb="9" eb="10">
      <t>ソク</t>
    </rPh>
    <rPh sb="11" eb="12">
      <t>ジョウ</t>
    </rPh>
    <rPh sb="14" eb="15">
      <t>ジョウ</t>
    </rPh>
    <phoneticPr fontId="15"/>
  </si>
  <si>
    <t>法14条1項</t>
    <rPh sb="0" eb="1">
      <t>ホウ</t>
    </rPh>
    <rPh sb="3" eb="4">
      <t>ジョウ</t>
    </rPh>
    <rPh sb="5" eb="6">
      <t>コウ</t>
    </rPh>
    <phoneticPr fontId="15"/>
  </si>
  <si>
    <t>自動車NOｘ・PM法</t>
    <rPh sb="0" eb="3">
      <t>ジドウシャ</t>
    </rPh>
    <rPh sb="9" eb="10">
      <t>ホウ</t>
    </rPh>
    <phoneticPr fontId="15"/>
  </si>
  <si>
    <t>法4条、令4条、則3条、則4条</t>
    <rPh sb="0" eb="1">
      <t>ホウ</t>
    </rPh>
    <rPh sb="2" eb="3">
      <t>ジョウ</t>
    </rPh>
    <rPh sb="4" eb="5">
      <t>レイ</t>
    </rPh>
    <rPh sb="6" eb="7">
      <t>ジョウ</t>
    </rPh>
    <rPh sb="8" eb="9">
      <t>ソク</t>
    </rPh>
    <rPh sb="10" eb="11">
      <t>ジョウ</t>
    </rPh>
    <rPh sb="14" eb="15">
      <t>ジョウ</t>
    </rPh>
    <phoneticPr fontId="15"/>
  </si>
  <si>
    <t>・危険物製造・貯蔵・取扱いの指定数量以上の設備の許可申請
・製造所等の危険物保安監督者の届出</t>
    <rPh sb="4" eb="6">
      <t>セイゾウ</t>
    </rPh>
    <rPh sb="7" eb="9">
      <t>チョゾウ</t>
    </rPh>
    <rPh sb="10" eb="12">
      <t>トリアツカイ</t>
    </rPh>
    <rPh sb="21" eb="23">
      <t>セツビ</t>
    </rPh>
    <rPh sb="30" eb="32">
      <t>セイゾウ</t>
    </rPh>
    <rPh sb="32" eb="33">
      <t>ショ</t>
    </rPh>
    <rPh sb="33" eb="34">
      <t>トウ</t>
    </rPh>
    <rPh sb="38" eb="40">
      <t>ホアン</t>
    </rPh>
    <rPh sb="40" eb="43">
      <t>カントクシャ</t>
    </rPh>
    <phoneticPr fontId="15"/>
  </si>
  <si>
    <t>法10条、11条
法13条</t>
  </si>
  <si>
    <t>則7条の2</t>
    <phoneticPr fontId="15"/>
  </si>
  <si>
    <r>
      <t>m</t>
    </r>
    <r>
      <rPr>
        <vertAlign val="superscript"/>
        <sz val="10"/>
        <rFont val="ＭＳ Ｐゴシック"/>
        <family val="3"/>
        <charset val="128"/>
      </rPr>
      <t>3</t>
    </r>
    <phoneticPr fontId="15"/>
  </si>
  <si>
    <t>・事務用品グリーン購入</t>
    <rPh sb="1" eb="3">
      <t>ジム</t>
    </rPh>
    <rPh sb="3" eb="5">
      <t>ヨウヒン</t>
    </rPh>
    <rPh sb="9" eb="11">
      <t>コウニュウ</t>
    </rPh>
    <phoneticPr fontId="15"/>
  </si>
  <si>
    <t>㎥</t>
    <phoneticPr fontId="15"/>
  </si>
  <si>
    <t>③排水</t>
    <rPh sb="1" eb="3">
      <t>ハイスイ</t>
    </rPh>
    <phoneticPr fontId="15"/>
  </si>
  <si>
    <t>その他</t>
    <rPh sb="2" eb="3">
      <t>タ</t>
    </rPh>
    <phoneticPr fontId="15"/>
  </si>
  <si>
    <t>可燃ごみ</t>
    <phoneticPr fontId="15"/>
  </si>
  <si>
    <t>不燃ごみ</t>
    <rPh sb="0" eb="2">
      <t>フネン</t>
    </rPh>
    <phoneticPr fontId="15"/>
  </si>
  <si>
    <t>⑤　資源等使用量</t>
    <phoneticPr fontId="15"/>
  </si>
  <si>
    <t>⑤　資源等使用量（使用する主な建設資材）</t>
    <rPh sb="9" eb="11">
      <t>シヨウ</t>
    </rPh>
    <rPh sb="13" eb="14">
      <t>オモ</t>
    </rPh>
    <rPh sb="15" eb="17">
      <t>ケンセツ</t>
    </rPh>
    <rPh sb="17" eb="19">
      <t>シザイ</t>
    </rPh>
    <phoneticPr fontId="15"/>
  </si>
  <si>
    <t>③　水</t>
    <rPh sb="2" eb="3">
      <t>ミズ</t>
    </rPh>
    <phoneticPr fontId="15"/>
  </si>
  <si>
    <r>
      <t>Kg-CO</t>
    </r>
    <r>
      <rPr>
        <vertAlign val="subscript"/>
        <sz val="10"/>
        <rFont val="ＭＳ Ｐゴシック"/>
        <family val="3"/>
        <charset val="128"/>
      </rPr>
      <t>3</t>
    </r>
    <r>
      <rPr>
        <sz val="11"/>
        <color theme="1"/>
        <rFont val="ＭＳ Ｐゴシック"/>
        <family val="2"/>
        <charset val="128"/>
        <scheme val="minor"/>
      </rPr>
      <t/>
    </r>
  </si>
  <si>
    <t>t</t>
    <phoneticPr fontId="15"/>
  </si>
  <si>
    <t>Kg-CO3</t>
  </si>
  <si>
    <t>【廃棄物処理業向け】　廃棄物処理に関する取組</t>
    <rPh sb="1" eb="4">
      <t>ハイキブツ</t>
    </rPh>
    <rPh sb="4" eb="6">
      <t>ショリ</t>
    </rPh>
    <rPh sb="6" eb="7">
      <t>ギョウ</t>
    </rPh>
    <rPh sb="7" eb="8">
      <t>ム</t>
    </rPh>
    <phoneticPr fontId="15"/>
  </si>
  <si>
    <t>１．廃棄物処理の事業活動に関する項目</t>
    <phoneticPr fontId="15"/>
  </si>
  <si>
    <t>１）受託、または受領した産業廃棄物の収集運搬・処分における環境配慮</t>
    <phoneticPr fontId="15"/>
  </si>
  <si>
    <t>①車両の購入・選択にあたっての配慮</t>
    <phoneticPr fontId="15"/>
  </si>
  <si>
    <t>具体的な取組</t>
    <rPh sb="0" eb="3">
      <t>グタイテキ</t>
    </rPh>
    <rPh sb="4" eb="6">
      <t>トリク</t>
    </rPh>
    <phoneticPr fontId="15"/>
  </si>
  <si>
    <t>A 重要度
(3,2,1)</t>
    <rPh sb="2" eb="5">
      <t>ジュウヨウド</t>
    </rPh>
    <phoneticPr fontId="15"/>
  </si>
  <si>
    <t xml:space="preserve">B 取組(2,1,0)
</t>
    <rPh sb="2" eb="4">
      <t>トリクミ</t>
    </rPh>
    <phoneticPr fontId="15"/>
  </si>
  <si>
    <t>収集運搬</t>
    <rPh sb="0" eb="2">
      <t>シュウシュウ</t>
    </rPh>
    <rPh sb="2" eb="4">
      <t>ウンパン</t>
    </rPh>
    <phoneticPr fontId="15"/>
  </si>
  <si>
    <t>処理処分</t>
    <rPh sb="0" eb="2">
      <t>ショリ</t>
    </rPh>
    <rPh sb="2" eb="4">
      <t>ショブン</t>
    </rPh>
    <phoneticPr fontId="15"/>
  </si>
  <si>
    <t>事務管理</t>
    <rPh sb="0" eb="2">
      <t>ジム</t>
    </rPh>
    <rPh sb="2" eb="4">
      <t>カンリ</t>
    </rPh>
    <phoneticPr fontId="15"/>
  </si>
  <si>
    <t>排出者との
コミュニケーション</t>
    <rPh sb="0" eb="3">
      <t>ハイシュツシャ</t>
    </rPh>
    <phoneticPr fontId="15"/>
  </si>
  <si>
    <t>収集運搬車両の購入の際、排ガスのレベル、燃費、リサイクル素材の使用などを考慮している</t>
  </si>
  <si>
    <t>最新の排ガス規制や騒音規制に適合した車両への代替を進めている</t>
  </si>
  <si>
    <t>②収集運搬システムにおける環境配慮及び効率化</t>
    <phoneticPr fontId="15"/>
  </si>
  <si>
    <t>作業時間や待機時間、走行距離の短縮化を図っている</t>
  </si>
  <si>
    <t>収集運搬取扱量の平準化を行っている</t>
  </si>
  <si>
    <t>運搬経路を選択する際に、幅員、渋滞などの道路条件を考慮している</t>
  </si>
  <si>
    <t>排出事業者の排出状況や運搬先の処理施設などの状況を把握し、適切な収集運搬計画を立てている</t>
  </si>
  <si>
    <t>廃棄物の種類、性状、排出量を把握し、適切な収集運搬機材の選出などを行っている</t>
  </si>
  <si>
    <t>③収集運搬車両の使用にあたっての配慮</t>
    <rPh sb="1" eb="3">
      <t>シュウシュウ</t>
    </rPh>
    <rPh sb="3" eb="5">
      <t>ウンパン</t>
    </rPh>
    <rPh sb="5" eb="7">
      <t>シャリョウ</t>
    </rPh>
    <rPh sb="8" eb="10">
      <t>シヨウ</t>
    </rPh>
    <rPh sb="16" eb="18">
      <t>ハイリョ</t>
    </rPh>
    <phoneticPr fontId="15"/>
  </si>
  <si>
    <t>デジタル式運行記録計、ドライブレコーダーなどエコドライブ関連機器を導入している</t>
  </si>
  <si>
    <t>タイヤの空気圧を定期的に確認し、適正値（メーカー指定の空気圧）を保つようにしている</t>
  </si>
  <si>
    <t>２）産業廃棄物の処理などにおける環境配慮</t>
    <phoneticPr fontId="15"/>
  </si>
  <si>
    <t>①事業場における取組</t>
    <phoneticPr fontId="15"/>
  </si>
  <si>
    <t>受託した産業廃棄物の計測管理、搬入管理を行っている</t>
  </si>
  <si>
    <t>事業場周辺の環境モニタリングなどの環境監視・環境計測を行っている</t>
  </si>
  <si>
    <t>事業場周辺の環境モニタリングなどの結果を公表している</t>
  </si>
  <si>
    <t>施設・設備の運転管理及び維持管理について、会社独自の体制などを設けて実施している</t>
  </si>
  <si>
    <t>事故防止及び事故発生時における対応マニュアルを作成するなど、必要な体制の整備を図っている</t>
  </si>
  <si>
    <t>②中間処理後廃棄物の持ち出し先における環境負荷の低減</t>
    <phoneticPr fontId="15"/>
  </si>
  <si>
    <t>提出先に対して、廃棄物の物性などの情報を提供している</t>
  </si>
  <si>
    <t>委託先の処理内容の定期的なチェックを行っている</t>
  </si>
  <si>
    <t>サプライチェーンの観点で委託後処理されたものの使用用途、適正処理などのチェックを行っている</t>
    <rPh sb="9" eb="11">
      <t>カンテン</t>
    </rPh>
    <rPh sb="14" eb="15">
      <t>ゴ</t>
    </rPh>
    <rPh sb="15" eb="17">
      <t>ショリ</t>
    </rPh>
    <rPh sb="23" eb="25">
      <t>シヨウ</t>
    </rPh>
    <rPh sb="25" eb="27">
      <t>ヨウト</t>
    </rPh>
    <rPh sb="28" eb="32">
      <t>テキセイショリ</t>
    </rPh>
    <rPh sb="40" eb="41">
      <t>オコナ</t>
    </rPh>
    <phoneticPr fontId="15"/>
  </si>
  <si>
    <t>環境マネジメント規格の認証取得業者と契約している</t>
  </si>
  <si>
    <t>処理の結果発生した中間処理後廃棄物は、リサイクルを行うことができる業者に契約している</t>
  </si>
  <si>
    <t>中間処理後の廃棄物を運ぶ最終処分場の視察を定期的に行っている</t>
    <rPh sb="0" eb="2">
      <t>チュウカン</t>
    </rPh>
    <rPh sb="2" eb="4">
      <t>ショリ</t>
    </rPh>
    <rPh sb="4" eb="5">
      <t>ゴ</t>
    </rPh>
    <rPh sb="6" eb="9">
      <t>ハイキブツ</t>
    </rPh>
    <rPh sb="10" eb="11">
      <t>ハコ</t>
    </rPh>
    <rPh sb="12" eb="14">
      <t>サイシュウ</t>
    </rPh>
    <rPh sb="14" eb="17">
      <t>ショブンジョウ</t>
    </rPh>
    <rPh sb="18" eb="20">
      <t>シサツ</t>
    </rPh>
    <rPh sb="21" eb="24">
      <t>テイキテキ</t>
    </rPh>
    <rPh sb="25" eb="26">
      <t>オコナ</t>
    </rPh>
    <phoneticPr fontId="15"/>
  </si>
  <si>
    <t>③再使用、再生利用の実施</t>
    <phoneticPr fontId="15"/>
  </si>
  <si>
    <t>循環型社会形成推進基本法に基づく優先順位に従って、再使用、再生利用又は熱回収の実施に積極的に取り組んでいる</t>
  </si>
  <si>
    <t>再生資源の売却先を定期的に視察し、不適正な処理が行われていないか確認している</t>
    <rPh sb="0" eb="4">
      <t>サイセイシゲン</t>
    </rPh>
    <rPh sb="5" eb="7">
      <t>バイキャク</t>
    </rPh>
    <rPh sb="7" eb="8">
      <t>サキ</t>
    </rPh>
    <rPh sb="9" eb="12">
      <t>テイキテキ</t>
    </rPh>
    <rPh sb="13" eb="15">
      <t>シサツ</t>
    </rPh>
    <rPh sb="17" eb="20">
      <t>フテキセイ</t>
    </rPh>
    <rPh sb="21" eb="23">
      <t>ショリ</t>
    </rPh>
    <rPh sb="24" eb="25">
      <t>オコナ</t>
    </rPh>
    <rPh sb="32" eb="34">
      <t>カクニン</t>
    </rPh>
    <phoneticPr fontId="15"/>
  </si>
  <si>
    <t>リサイクル製品の製造においては、リサイクル製品認定制度の認定を受けるなどを行い、品質確認・品質保証を徹底している</t>
    <rPh sb="8" eb="10">
      <t>セイゾウ</t>
    </rPh>
    <rPh sb="21" eb="23">
      <t>セイヒン</t>
    </rPh>
    <rPh sb="23" eb="25">
      <t>ニンテイ</t>
    </rPh>
    <rPh sb="25" eb="27">
      <t>セイド</t>
    </rPh>
    <rPh sb="28" eb="30">
      <t>ニンテイ</t>
    </rPh>
    <rPh sb="31" eb="32">
      <t>ウ</t>
    </rPh>
    <rPh sb="37" eb="38">
      <t>オコナ</t>
    </rPh>
    <rPh sb="40" eb="42">
      <t>ヒンシツ</t>
    </rPh>
    <rPh sb="42" eb="44">
      <t>カクニン</t>
    </rPh>
    <rPh sb="45" eb="47">
      <t>ヒンシツ</t>
    </rPh>
    <rPh sb="47" eb="49">
      <t>ホショウ</t>
    </rPh>
    <rPh sb="50" eb="52">
      <t>テッテイ</t>
    </rPh>
    <phoneticPr fontId="15"/>
  </si>
  <si>
    <t>リサイクル製品の販売促進に積極的に取り組んでいる</t>
  </si>
  <si>
    <t>④顧客に対する情報提供、および適正な排出に係るコミュニケーションの実施</t>
    <phoneticPr fontId="15"/>
  </si>
  <si>
    <t>優良産廃処理業者認定制度における事業の透明性に係る基準に基づき、情報の公表を行っている</t>
  </si>
  <si>
    <t>排出種類ごとに二次マニフェストの管理を確実に行い、紐付けしている</t>
    <rPh sb="2" eb="4">
      <t>シュルイ</t>
    </rPh>
    <rPh sb="7" eb="9">
      <t>ニジ</t>
    </rPh>
    <rPh sb="16" eb="18">
      <t>カンリ</t>
    </rPh>
    <rPh sb="19" eb="21">
      <t>カクジツ</t>
    </rPh>
    <rPh sb="22" eb="23">
      <t>オコナ</t>
    </rPh>
    <rPh sb="25" eb="26">
      <t>ヒモ</t>
    </rPh>
    <rPh sb="26" eb="27">
      <t>ヅ</t>
    </rPh>
    <phoneticPr fontId="15"/>
  </si>
  <si>
    <t>顧客（排出事業者）に対し、異物除去や分別の徹底について説明を行い、実施してもらっている</t>
    <rPh sb="0" eb="2">
      <t>コキャク</t>
    </rPh>
    <rPh sb="3" eb="8">
      <t>ハイシュツジギョウシャ</t>
    </rPh>
    <rPh sb="10" eb="11">
      <t>タイ</t>
    </rPh>
    <rPh sb="13" eb="15">
      <t>イブツ</t>
    </rPh>
    <rPh sb="15" eb="17">
      <t>ジョキョ</t>
    </rPh>
    <rPh sb="18" eb="20">
      <t>ブンベツ</t>
    </rPh>
    <rPh sb="21" eb="23">
      <t>テッテイ</t>
    </rPh>
    <rPh sb="27" eb="29">
      <t>セツメイ</t>
    </rPh>
    <rPh sb="30" eb="31">
      <t>オコナ</t>
    </rPh>
    <rPh sb="33" eb="35">
      <t>ジッシ</t>
    </rPh>
    <phoneticPr fontId="15"/>
  </si>
  <si>
    <t>顧客（排出事業者）に対し、マニュフェスト、伝票の管理・保管の必要を周知している</t>
    <rPh sb="0" eb="2">
      <t>コキャク</t>
    </rPh>
    <rPh sb="3" eb="5">
      <t>ハイシュツ</t>
    </rPh>
    <rPh sb="5" eb="8">
      <t>ジギョウシャ</t>
    </rPh>
    <rPh sb="10" eb="11">
      <t>タイ</t>
    </rPh>
    <rPh sb="21" eb="23">
      <t>デンピョウ</t>
    </rPh>
    <rPh sb="24" eb="26">
      <t>カンリ</t>
    </rPh>
    <rPh sb="27" eb="29">
      <t>ホカン</t>
    </rPh>
    <rPh sb="30" eb="32">
      <t>ヒツヨウ</t>
    </rPh>
    <rPh sb="33" eb="35">
      <t>シュウチ</t>
    </rPh>
    <phoneticPr fontId="15"/>
  </si>
  <si>
    <t>廃棄物処理法など廃棄物処理に関わる法令をチェックし、顧客への情報提供を行っている</t>
    <rPh sb="0" eb="3">
      <t>ハイキブツ</t>
    </rPh>
    <rPh sb="3" eb="6">
      <t>ショリホウ</t>
    </rPh>
    <rPh sb="8" eb="11">
      <t>ハイキブツ</t>
    </rPh>
    <rPh sb="11" eb="13">
      <t>ショリ</t>
    </rPh>
    <rPh sb="14" eb="15">
      <t>カカ</t>
    </rPh>
    <rPh sb="17" eb="19">
      <t>ホウレイ</t>
    </rPh>
    <rPh sb="26" eb="28">
      <t>コキャク</t>
    </rPh>
    <rPh sb="30" eb="32">
      <t>ジョウホウ</t>
    </rPh>
    <rPh sb="32" eb="34">
      <t>テイキョウ</t>
    </rPh>
    <rPh sb="35" eb="36">
      <t>オコナ</t>
    </rPh>
    <phoneticPr fontId="15"/>
  </si>
  <si>
    <r>
      <t xml:space="preserve">取組項目
</t>
    </r>
    <r>
      <rPr>
        <b/>
        <sz val="9"/>
        <color theme="1"/>
        <rFont val="ＭＳ 明朝"/>
        <family val="1"/>
        <charset val="128"/>
      </rPr>
      <t>(◎〇△)</t>
    </r>
    <rPh sb="0" eb="2">
      <t>トリクミ</t>
    </rPh>
    <rPh sb="2" eb="4">
      <t>コウモク</t>
    </rPh>
    <phoneticPr fontId="15"/>
  </si>
  <si>
    <t>・点検記録の保存（廃棄後3年間）</t>
    <rPh sb="1" eb="3">
      <t>テンケン</t>
    </rPh>
    <rPh sb="3" eb="5">
      <t>キロク</t>
    </rPh>
    <rPh sb="6" eb="8">
      <t>ホゾン</t>
    </rPh>
    <rPh sb="9" eb="11">
      <t>ハイキ</t>
    </rPh>
    <rPh sb="11" eb="12">
      <t>ゴ</t>
    </rPh>
    <rPh sb="13" eb="15">
      <t>ネンカン</t>
    </rPh>
    <phoneticPr fontId="15"/>
  </si>
  <si>
    <t>地球温暖化対策推進法</t>
    <rPh sb="0" eb="2">
      <t>チキュウ</t>
    </rPh>
    <rPh sb="2" eb="5">
      <t>オンダンカ</t>
    </rPh>
    <rPh sb="5" eb="7">
      <t>タイサク</t>
    </rPh>
    <rPh sb="7" eb="9">
      <t>スイシン</t>
    </rPh>
    <rPh sb="9" eb="10">
      <t>ホウ</t>
    </rPh>
    <phoneticPr fontId="15"/>
  </si>
  <si>
    <t>大阪市条例9条
特定建築物の報告
事務所1000㎡以上
工場・倉庫3000㎡以上</t>
    <rPh sb="0" eb="3">
      <t>オオサカシ</t>
    </rPh>
    <rPh sb="3" eb="5">
      <t>ジョウレイ</t>
    </rPh>
    <rPh sb="6" eb="7">
      <t>ジョウ</t>
    </rPh>
    <rPh sb="8" eb="10">
      <t>トクテイ</t>
    </rPh>
    <rPh sb="10" eb="13">
      <t>ケンチクブツ</t>
    </rPh>
    <rPh sb="14" eb="16">
      <t>ホウコク</t>
    </rPh>
    <rPh sb="17" eb="19">
      <t>ジム</t>
    </rPh>
    <rPh sb="19" eb="20">
      <t>ショ</t>
    </rPh>
    <rPh sb="25" eb="27">
      <t>イジョウ</t>
    </rPh>
    <rPh sb="28" eb="30">
      <t>コウジョウ</t>
    </rPh>
    <rPh sb="31" eb="33">
      <t>ソウコ</t>
    </rPh>
    <rPh sb="38" eb="40">
      <t>イジョウ</t>
    </rPh>
    <phoneticPr fontId="15"/>
  </si>
  <si>
    <t>〇</t>
  </si>
  <si>
    <t>202*/**/**</t>
    <phoneticPr fontId="15"/>
  </si>
  <si>
    <t>（基準値)</t>
    <rPh sb="3" eb="4">
      <t>アタイ</t>
    </rPh>
    <phoneticPr fontId="15"/>
  </si>
  <si>
    <t>関西電力</t>
    <rPh sb="0" eb="4">
      <t>カンサイデンリョク</t>
    </rPh>
    <phoneticPr fontId="15"/>
  </si>
  <si>
    <t>種類</t>
    <rPh sb="0" eb="2">
      <t>シュルイ</t>
    </rPh>
    <phoneticPr fontId="15"/>
  </si>
  <si>
    <t>電力/CO2排出係数</t>
    <rPh sb="0" eb="2">
      <t>デンリョク</t>
    </rPh>
    <rPh sb="6" eb="10">
      <t>ハイシュツケイスウ</t>
    </rPh>
    <phoneticPr fontId="15"/>
  </si>
  <si>
    <t>CO2係数(kg-CO2/kWh)</t>
    <rPh sb="3" eb="5">
      <t>ケイスウ</t>
    </rPh>
    <phoneticPr fontId="15"/>
  </si>
  <si>
    <t>202*/*/**</t>
    <phoneticPr fontId="15"/>
  </si>
  <si>
    <t>制定： 202*年*月**日</t>
    <rPh sb="0" eb="2">
      <t>セイテイ</t>
    </rPh>
    <rPh sb="8" eb="9">
      <t>ネン</t>
    </rPh>
    <rPh sb="10" eb="11">
      <t>ツキ</t>
    </rPh>
    <rPh sb="13" eb="14">
      <t>ニチ</t>
    </rPh>
    <phoneticPr fontId="15"/>
  </si>
  <si>
    <t>制定：202*8年**月**日</t>
    <phoneticPr fontId="15"/>
  </si>
  <si>
    <t>　内部監査の指摘事項は、B指摘はチェックリストにより、C指摘は「問題点是正／予防処置票」（様式13-01）により、是正処置を図る。内部監査の結果は被監査部門、内部監査員、環境事務局で共有する。</t>
    <rPh sb="1" eb="3">
      <t>ナイブ</t>
    </rPh>
    <rPh sb="3" eb="5">
      <t>カンサ</t>
    </rPh>
    <rPh sb="6" eb="8">
      <t>シテキ</t>
    </rPh>
    <rPh sb="8" eb="10">
      <t>ジコウ</t>
    </rPh>
    <phoneticPr fontId="131"/>
  </si>
  <si>
    <t>評価基準がB評価の指摘事項と是正処置</t>
    <rPh sb="9" eb="11">
      <t>シテキ</t>
    </rPh>
    <rPh sb="11" eb="13">
      <t>ジコウ</t>
    </rPh>
    <rPh sb="14" eb="16">
      <t>ゼセイ</t>
    </rPh>
    <rPh sb="16" eb="18">
      <t>ショチ</t>
    </rPh>
    <phoneticPr fontId="15"/>
  </si>
  <si>
    <t>指摘内容（内部監査員）</t>
    <rPh sb="0" eb="2">
      <t>シテキ</t>
    </rPh>
    <rPh sb="2" eb="4">
      <t>ナイヨウ</t>
    </rPh>
    <rPh sb="5" eb="7">
      <t>ナイブ</t>
    </rPh>
    <rPh sb="7" eb="9">
      <t>カンサ</t>
    </rPh>
    <rPh sb="9" eb="10">
      <t>イン</t>
    </rPh>
    <phoneticPr fontId="15"/>
  </si>
  <si>
    <t>是正処置（工場責任者）／確認（内部監査員）</t>
    <rPh sb="0" eb="2">
      <t>ゼセイ</t>
    </rPh>
    <rPh sb="2" eb="4">
      <t>ショチ</t>
    </rPh>
    <rPh sb="5" eb="7">
      <t>コウジョウ</t>
    </rPh>
    <rPh sb="7" eb="10">
      <t>セキニンシャ</t>
    </rPh>
    <rPh sb="12" eb="14">
      <t>カクニン</t>
    </rPh>
    <rPh sb="15" eb="17">
      <t>ナイブ</t>
    </rPh>
    <rPh sb="17" eb="19">
      <t>カンサ</t>
    </rPh>
    <rPh sb="19" eb="20">
      <t>イン</t>
    </rPh>
    <phoneticPr fontId="15"/>
  </si>
  <si>
    <t>確認日：　　　　　　　確認者：
確認したもの：</t>
    <rPh sb="0" eb="2">
      <t>カクニン</t>
    </rPh>
    <rPh sb="2" eb="3">
      <t>ビ</t>
    </rPh>
    <rPh sb="11" eb="13">
      <t>カクニン</t>
    </rPh>
    <rPh sb="13" eb="14">
      <t>シャ</t>
    </rPh>
    <rPh sb="16" eb="18">
      <t>カクニン</t>
    </rPh>
    <phoneticPr fontId="15"/>
  </si>
  <si>
    <t>廃棄の有無
リサイクル券</t>
    <rPh sb="0" eb="2">
      <t>ハイキ</t>
    </rPh>
    <rPh sb="3" eb="5">
      <t>ウム</t>
    </rPh>
    <rPh sb="11" eb="12">
      <t>ケン</t>
    </rPh>
    <phoneticPr fontId="15"/>
  </si>
  <si>
    <t>該当する自組織の設備・項目</t>
    <rPh sb="4" eb="7">
      <t>ジソシキ</t>
    </rPh>
    <phoneticPr fontId="15"/>
  </si>
  <si>
    <t>届出書
20**/**</t>
    <rPh sb="0" eb="3">
      <t>トドケデショ</t>
    </rPh>
    <phoneticPr fontId="15"/>
  </si>
  <si>
    <t>報告書
202*/**/*</t>
    <rPh sb="0" eb="3">
      <t>ホウコクショ</t>
    </rPh>
    <phoneticPr fontId="15"/>
  </si>
  <si>
    <t>許可証
○○産業
許可証202*.*.*</t>
    <rPh sb="6" eb="8">
      <t>サンギョウ</t>
    </rPh>
    <rPh sb="9" eb="11">
      <t>キョカ</t>
    </rPh>
    <rPh sb="11" eb="12">
      <t>ショウ</t>
    </rPh>
    <phoneticPr fontId="16"/>
  </si>
  <si>
    <t>許可証
○○産業
許可証202*.*.*</t>
    <rPh sb="6" eb="8">
      <t>サンギョウ</t>
    </rPh>
    <rPh sb="9" eb="11">
      <t>キョカ</t>
    </rPh>
    <rPh sb="11" eb="12">
      <t>ショウ</t>
    </rPh>
    <phoneticPr fontId="15"/>
  </si>
  <si>
    <t>報告書202*.*.*</t>
    <rPh sb="0" eb="3">
      <t>ホウコクショ</t>
    </rPh>
    <phoneticPr fontId="15"/>
  </si>
  <si>
    <t>許可証202*.*.*</t>
  </si>
  <si>
    <t>許可証202*.*.*</t>
    <phoneticPr fontId="15"/>
  </si>
  <si>
    <t>（一廃）収集運搬許可証</t>
    <rPh sb="1" eb="3">
      <t>イッパイ</t>
    </rPh>
    <rPh sb="4" eb="6">
      <t>シュウシュウ</t>
    </rPh>
    <rPh sb="6" eb="8">
      <t>ウンパン</t>
    </rPh>
    <phoneticPr fontId="15"/>
  </si>
  <si>
    <t>（産廃）収集運搬・中間処理許可証</t>
    <rPh sb="1" eb="3">
      <t>サンパイ</t>
    </rPh>
    <rPh sb="4" eb="8">
      <t>シュウシュウウンパン</t>
    </rPh>
    <rPh sb="9" eb="13">
      <t>チュウカンショリ</t>
    </rPh>
    <rPh sb="13" eb="15">
      <t>キョカ</t>
    </rPh>
    <phoneticPr fontId="15"/>
  </si>
  <si>
    <t>原単位目標</t>
    <rPh sb="0" eb="3">
      <t>ゲンタンイ</t>
    </rPh>
    <rPh sb="3" eb="5">
      <t>モクヒョウ</t>
    </rPh>
    <phoneticPr fontId="15"/>
  </si>
  <si>
    <t>遵守評価</t>
    <rPh sb="0" eb="2">
      <t>ジュンシュ</t>
    </rPh>
    <phoneticPr fontId="15"/>
  </si>
  <si>
    <t>課題とチャンスの明確化</t>
    <rPh sb="0" eb="2">
      <t>カダイ</t>
    </rPh>
    <rPh sb="8" eb="11">
      <t>メイカクカ</t>
    </rPh>
    <phoneticPr fontId="15"/>
  </si>
  <si>
    <t>支援</t>
    <rPh sb="0" eb="2">
      <t>シエン</t>
    </rPh>
    <phoneticPr fontId="15"/>
  </si>
  <si>
    <t>・二酸化炭素排出係数の少ない電力の採用</t>
    <rPh sb="1" eb="6">
      <t>ニサンカタンソ</t>
    </rPh>
    <rPh sb="6" eb="10">
      <t>ハイシュツケイスウ</t>
    </rPh>
    <rPh sb="11" eb="12">
      <t>スク</t>
    </rPh>
    <rPh sb="14" eb="16">
      <t>デンリョク</t>
    </rPh>
    <rPh sb="17" eb="19">
      <t>サイヨウ</t>
    </rPh>
    <phoneticPr fontId="15"/>
  </si>
  <si>
    <t>・再エネ電力の採用</t>
    <rPh sb="1" eb="2">
      <t>サイ</t>
    </rPh>
    <rPh sb="4" eb="6">
      <t>デンリョク</t>
    </rPh>
    <rPh sb="7" eb="9">
      <t>サイヨウ</t>
    </rPh>
    <phoneticPr fontId="15"/>
  </si>
  <si>
    <t>・太陽光パネルの設置</t>
    <rPh sb="1" eb="4">
      <t>タイヨウコウ</t>
    </rPh>
    <rPh sb="8" eb="10">
      <t>セッチ</t>
    </rPh>
    <phoneticPr fontId="15"/>
  </si>
  <si>
    <t>・電気自動車の採用</t>
    <rPh sb="1" eb="6">
      <t>デンキジドウシャ</t>
    </rPh>
    <rPh sb="7" eb="9">
      <t>サイヨウ</t>
    </rPh>
    <phoneticPr fontId="15"/>
  </si>
  <si>
    <t>インプット</t>
    <phoneticPr fontId="15"/>
  </si>
  <si>
    <t>前年度比</t>
    <rPh sb="0" eb="4">
      <t>ゼンネンドヒ</t>
    </rPh>
    <phoneticPr fontId="15"/>
  </si>
  <si>
    <t>創意工夫による省エネルギー等により二酸化炭素排出量の削減に努めます。</t>
    <rPh sb="0" eb="2">
      <t>ソウイ</t>
    </rPh>
    <rPh sb="2" eb="4">
      <t>クフウ</t>
    </rPh>
    <rPh sb="7" eb="8">
      <t>ショウ</t>
    </rPh>
    <rPh sb="13" eb="14">
      <t>トウ</t>
    </rPh>
    <rPh sb="29" eb="30">
      <t>ツト</t>
    </rPh>
    <phoneticPr fontId="15"/>
  </si>
  <si>
    <t>大阪府条例による特定施設
・空圧機・送風機　3.7kW以上
・空調機　7.5kW以上
・バックホウ20kW以上</t>
    <rPh sb="0" eb="3">
      <t>オオサカフ</t>
    </rPh>
    <rPh sb="3" eb="5">
      <t>ジョウレイ</t>
    </rPh>
    <rPh sb="8" eb="10">
      <t>トクテイ</t>
    </rPh>
    <rPh sb="10" eb="12">
      <t>シセツ</t>
    </rPh>
    <rPh sb="14" eb="15">
      <t>クウ</t>
    </rPh>
    <rPh sb="15" eb="16">
      <t>アツ</t>
    </rPh>
    <rPh sb="16" eb="17">
      <t>キ</t>
    </rPh>
    <rPh sb="18" eb="21">
      <t>ソウフウキ</t>
    </rPh>
    <rPh sb="27" eb="29">
      <t>イジョウ</t>
    </rPh>
    <rPh sb="31" eb="34">
      <t>クウチョウキ</t>
    </rPh>
    <rPh sb="40" eb="42">
      <t>イジョウ</t>
    </rPh>
    <rPh sb="53" eb="55">
      <t>イジョウ</t>
    </rPh>
    <phoneticPr fontId="15"/>
  </si>
  <si>
    <t>・特定建設作業の届出</t>
    <rPh sb="1" eb="7">
      <t>トクテイケンセツサギョウ</t>
    </rPh>
    <rPh sb="8" eb="10">
      <t>トドケデ</t>
    </rPh>
    <phoneticPr fontId="15"/>
  </si>
  <si>
    <t>府条例による特定施設
・走行クレーン　5t以上 
・バックホウ20kW以上</t>
    <rPh sb="0" eb="1">
      <t>フ</t>
    </rPh>
    <rPh sb="1" eb="3">
      <t>ジョウレイ</t>
    </rPh>
    <rPh sb="6" eb="8">
      <t>トクテイ</t>
    </rPh>
    <rPh sb="8" eb="10">
      <t>シセツ</t>
    </rPh>
    <rPh sb="12" eb="14">
      <t>ソウコウ</t>
    </rPh>
    <rPh sb="21" eb="23">
      <t>イジョウ</t>
    </rPh>
    <phoneticPr fontId="15"/>
  </si>
  <si>
    <t>様式6-02</t>
    <rPh sb="0" eb="2">
      <t>ヨウシキ</t>
    </rPh>
    <phoneticPr fontId="131"/>
  </si>
  <si>
    <t>６．環境経営目標及び環境経営計画の策定（部門目標・計画書）</t>
    <rPh sb="2" eb="4">
      <t>カンキョウ</t>
    </rPh>
    <rPh sb="4" eb="6">
      <t>ケイエイ</t>
    </rPh>
    <rPh sb="6" eb="8">
      <t>モクヒョウ</t>
    </rPh>
    <rPh sb="8" eb="9">
      <t>オヨ</t>
    </rPh>
    <rPh sb="10" eb="12">
      <t>カンキョウ</t>
    </rPh>
    <rPh sb="12" eb="14">
      <t>ケイエイ</t>
    </rPh>
    <rPh sb="14" eb="16">
      <t>ケイカク</t>
    </rPh>
    <rPh sb="17" eb="19">
      <t>サクテイ</t>
    </rPh>
    <phoneticPr fontId="131"/>
  </si>
  <si>
    <t>202*</t>
    <phoneticPr fontId="15"/>
  </si>
  <si>
    <t>年度</t>
    <rPh sb="0" eb="1">
      <t>ネン</t>
    </rPh>
    <rPh sb="1" eb="2">
      <t>ド</t>
    </rPh>
    <phoneticPr fontId="131"/>
  </si>
  <si>
    <t>部門名：</t>
    <rPh sb="0" eb="2">
      <t>ブモン</t>
    </rPh>
    <rPh sb="2" eb="3">
      <t>メイ</t>
    </rPh>
    <phoneticPr fontId="131"/>
  </si>
  <si>
    <t>部門長：</t>
    <rPh sb="0" eb="2">
      <t>ブモン</t>
    </rPh>
    <rPh sb="2" eb="3">
      <t>チョウ</t>
    </rPh>
    <phoneticPr fontId="131"/>
  </si>
  <si>
    <t>担当者：</t>
    <rPh sb="0" eb="3">
      <t>タントウシャ</t>
    </rPh>
    <phoneticPr fontId="131"/>
  </si>
  <si>
    <t>更新日：</t>
    <rPh sb="0" eb="3">
      <t>コウシンビ</t>
    </rPh>
    <phoneticPr fontId="131"/>
  </si>
  <si>
    <t>◆部門の課題とチャンス</t>
    <rPh sb="1" eb="3">
      <t>ブモン</t>
    </rPh>
    <rPh sb="4" eb="6">
      <t>カダイ</t>
    </rPh>
    <phoneticPr fontId="131"/>
  </si>
  <si>
    <t>内部</t>
    <rPh sb="0" eb="2">
      <t>ナイブ</t>
    </rPh>
    <phoneticPr fontId="131"/>
  </si>
  <si>
    <t>外部</t>
    <rPh sb="0" eb="2">
      <t>ガイブ</t>
    </rPh>
    <phoneticPr fontId="131"/>
  </si>
  <si>
    <t>＜取組の紹介写真、資料など＞</t>
    <rPh sb="1" eb="3">
      <t>トリクミ</t>
    </rPh>
    <rPh sb="4" eb="6">
      <t>ショウカイ</t>
    </rPh>
    <rPh sb="6" eb="8">
      <t>シャシン</t>
    </rPh>
    <rPh sb="9" eb="11">
      <t>シリョウ</t>
    </rPh>
    <phoneticPr fontId="131"/>
  </si>
  <si>
    <t>課題</t>
    <rPh sb="0" eb="2">
      <t>カダイ</t>
    </rPh>
    <phoneticPr fontId="131"/>
  </si>
  <si>
    <t>チャンス</t>
    <phoneticPr fontId="131"/>
  </si>
  <si>
    <t>◆部門の課題を改善しチャンスを活かす取組</t>
    <rPh sb="1" eb="3">
      <t>ブモン</t>
    </rPh>
    <rPh sb="4" eb="6">
      <t>カダイ</t>
    </rPh>
    <rPh sb="7" eb="9">
      <t>カイゼン</t>
    </rPh>
    <rPh sb="15" eb="16">
      <t>イ</t>
    </rPh>
    <rPh sb="18" eb="20">
      <t>トリクミ</t>
    </rPh>
    <phoneticPr fontId="131"/>
  </si>
  <si>
    <t>※複数ある場合は行を追加</t>
    <phoneticPr fontId="131"/>
  </si>
  <si>
    <t>取組項目</t>
    <rPh sb="0" eb="2">
      <t>トリクミ</t>
    </rPh>
    <rPh sb="2" eb="4">
      <t>コウモク</t>
    </rPh>
    <phoneticPr fontId="131"/>
  </si>
  <si>
    <t>実施計画</t>
    <rPh sb="0" eb="2">
      <t>ジッシ</t>
    </rPh>
    <rPh sb="2" eb="4">
      <t>ケイカク</t>
    </rPh>
    <phoneticPr fontId="131"/>
  </si>
  <si>
    <t>評　　価</t>
    <rPh sb="0" eb="1">
      <t>ヒョウ</t>
    </rPh>
    <rPh sb="3" eb="4">
      <t>アタイ</t>
    </rPh>
    <phoneticPr fontId="131"/>
  </si>
  <si>
    <t>1/4</t>
    <phoneticPr fontId="131"/>
  </si>
  <si>
    <t>2/4</t>
    <phoneticPr fontId="131"/>
  </si>
  <si>
    <t>3/4</t>
    <phoneticPr fontId="131"/>
  </si>
  <si>
    <t>総括</t>
    <rPh sb="0" eb="2">
      <t>ソウカツ</t>
    </rPh>
    <phoneticPr fontId="131"/>
  </si>
  <si>
    <t>評価・今後の取組</t>
    <rPh sb="0" eb="2">
      <t>ヒョウカ</t>
    </rPh>
    <rPh sb="3" eb="5">
      <t>コンゴ</t>
    </rPh>
    <rPh sb="6" eb="7">
      <t>ト</t>
    </rPh>
    <rPh sb="7" eb="8">
      <t>ク</t>
    </rPh>
    <phoneticPr fontId="131"/>
  </si>
  <si>
    <t>◆エコオフィス活動（CO2削減・廃棄物削減等）</t>
    <rPh sb="7" eb="9">
      <t>カツドウ</t>
    </rPh>
    <rPh sb="13" eb="15">
      <t>サクゲン</t>
    </rPh>
    <rPh sb="16" eb="19">
      <t>ハイキブツ</t>
    </rPh>
    <rPh sb="19" eb="21">
      <t>サクゲン</t>
    </rPh>
    <rPh sb="21" eb="22">
      <t>トウ</t>
    </rPh>
    <phoneticPr fontId="131"/>
  </si>
  <si>
    <t>※独自の取り組みがある場合は追加</t>
    <rPh sb="1" eb="3">
      <t>ドクジ</t>
    </rPh>
    <rPh sb="4" eb="5">
      <t>ト</t>
    </rPh>
    <rPh sb="6" eb="7">
      <t>ク</t>
    </rPh>
    <rPh sb="11" eb="13">
      <t>バアイ</t>
    </rPh>
    <phoneticPr fontId="131"/>
  </si>
  <si>
    <t>評価</t>
    <rPh sb="0" eb="2">
      <t>ヒョウカ</t>
    </rPh>
    <phoneticPr fontId="131"/>
  </si>
  <si>
    <t>△×の評価・今後の取組</t>
    <rPh sb="3" eb="5">
      <t>ヒョウカ</t>
    </rPh>
    <rPh sb="6" eb="8">
      <t>コンゴ</t>
    </rPh>
    <rPh sb="9" eb="10">
      <t>ト</t>
    </rPh>
    <rPh sb="10" eb="11">
      <t>ク</t>
    </rPh>
    <phoneticPr fontId="131"/>
  </si>
  <si>
    <t>執務室空調温度の適正化</t>
    <rPh sb="0" eb="3">
      <t>シツムシツ</t>
    </rPh>
    <rPh sb="3" eb="5">
      <t>クウチョウ</t>
    </rPh>
    <rPh sb="5" eb="7">
      <t>オンド</t>
    </rPh>
    <rPh sb="8" eb="11">
      <t>テキセイカ</t>
    </rPh>
    <phoneticPr fontId="131"/>
  </si>
  <si>
    <t>標準：冷房28℃　暖房20℃</t>
    <rPh sb="0" eb="2">
      <t>ヒョウジュン</t>
    </rPh>
    <rPh sb="3" eb="5">
      <t>レイボウ</t>
    </rPh>
    <rPh sb="9" eb="11">
      <t>ダンボウ</t>
    </rPh>
    <phoneticPr fontId="131"/>
  </si>
  <si>
    <t>徹底されていないので徹底する</t>
    <rPh sb="0" eb="2">
      <t>テッテイ</t>
    </rPh>
    <rPh sb="10" eb="12">
      <t>テッテイ</t>
    </rPh>
    <phoneticPr fontId="131"/>
  </si>
  <si>
    <t>OA機器の省エネ</t>
    <rPh sb="2" eb="4">
      <t>キキ</t>
    </rPh>
    <rPh sb="5" eb="6">
      <t>ショウ</t>
    </rPh>
    <phoneticPr fontId="131"/>
  </si>
  <si>
    <t>離席時に画面オフ</t>
    <rPh sb="0" eb="2">
      <t>リセキ</t>
    </rPh>
    <rPh sb="2" eb="3">
      <t>ジ</t>
    </rPh>
    <rPh sb="4" eb="6">
      <t>ガメン</t>
    </rPh>
    <phoneticPr fontId="131"/>
  </si>
  <si>
    <t>不要照明の消灯</t>
    <rPh sb="0" eb="2">
      <t>フヨウ</t>
    </rPh>
    <rPh sb="2" eb="4">
      <t>ショウメイ</t>
    </rPh>
    <rPh sb="5" eb="7">
      <t>ショウトウ</t>
    </rPh>
    <phoneticPr fontId="131"/>
  </si>
  <si>
    <t>人がいない部屋・部署の消灯</t>
    <rPh sb="0" eb="1">
      <t>ヒト</t>
    </rPh>
    <rPh sb="5" eb="7">
      <t>ヘヤ</t>
    </rPh>
    <rPh sb="8" eb="10">
      <t>ブショ</t>
    </rPh>
    <rPh sb="11" eb="13">
      <t>ショウトウ</t>
    </rPh>
    <phoneticPr fontId="131"/>
  </si>
  <si>
    <t>コピー用紙の効率利用</t>
    <rPh sb="3" eb="5">
      <t>ヨウシ</t>
    </rPh>
    <rPh sb="6" eb="8">
      <t>コウリツ</t>
    </rPh>
    <rPh sb="8" eb="10">
      <t>リヨウ</t>
    </rPh>
    <phoneticPr fontId="131"/>
  </si>
  <si>
    <t>両面コピー・縮小印刷</t>
    <rPh sb="0" eb="2">
      <t>リョウメン</t>
    </rPh>
    <rPh sb="6" eb="8">
      <t>シュクショウ</t>
    </rPh>
    <rPh sb="8" eb="10">
      <t>インサツ</t>
    </rPh>
    <phoneticPr fontId="131"/>
  </si>
  <si>
    <t>廃棄物の発生抑制</t>
    <rPh sb="0" eb="3">
      <t>ハイキブツ</t>
    </rPh>
    <rPh sb="4" eb="6">
      <t>ハッセイ</t>
    </rPh>
    <rPh sb="6" eb="8">
      <t>ヨクセイ</t>
    </rPh>
    <phoneticPr fontId="131"/>
  </si>
  <si>
    <t>マイバッグ、マイ水筒の持参</t>
    <rPh sb="8" eb="10">
      <t>スイトウ</t>
    </rPh>
    <rPh sb="11" eb="13">
      <t>ジサン</t>
    </rPh>
    <phoneticPr fontId="131"/>
  </si>
  <si>
    <t>忘れ場合に備えてエコバッグを設置する</t>
    <rPh sb="0" eb="1">
      <t>ワス</t>
    </rPh>
    <rPh sb="2" eb="4">
      <t>バアイ</t>
    </rPh>
    <rPh sb="5" eb="6">
      <t>ソナ</t>
    </rPh>
    <rPh sb="14" eb="16">
      <t>セッチ</t>
    </rPh>
    <phoneticPr fontId="131"/>
  </si>
  <si>
    <t>廃棄物の分別排出</t>
    <rPh sb="0" eb="3">
      <t>ハイキブツ</t>
    </rPh>
    <rPh sb="4" eb="6">
      <t>ブンベツ</t>
    </rPh>
    <rPh sb="6" eb="8">
      <t>ハイシュツ</t>
    </rPh>
    <phoneticPr fontId="131"/>
  </si>
  <si>
    <t>雑紙の再資源化</t>
    <rPh sb="0" eb="1">
      <t>ザツ</t>
    </rPh>
    <rPh sb="1" eb="2">
      <t>カミ</t>
    </rPh>
    <rPh sb="3" eb="7">
      <t>サイシゲンカ</t>
    </rPh>
    <phoneticPr fontId="131"/>
  </si>
  <si>
    <r>
      <t>様式第三号</t>
    </r>
    <r>
      <rPr>
        <sz val="11"/>
        <rFont val="ＭＳ 明朝"/>
        <family val="1"/>
        <charset val="128"/>
      </rPr>
      <t>（第八条の二十七関係）</t>
    </r>
    <rPh sb="0" eb="2">
      <t>ヨウシキ</t>
    </rPh>
    <rPh sb="2" eb="3">
      <t>ダイ</t>
    </rPh>
    <rPh sb="3" eb="4">
      <t>３</t>
    </rPh>
    <rPh sb="4" eb="5">
      <t>ゴウ</t>
    </rPh>
    <rPh sb="6" eb="7">
      <t>ダイ</t>
    </rPh>
    <rPh sb="7" eb="9">
      <t>ハチジョウ</t>
    </rPh>
    <rPh sb="10" eb="13">
      <t>ニジュウナナ</t>
    </rPh>
    <rPh sb="13" eb="15">
      <t>カンケイ</t>
    </rPh>
    <phoneticPr fontId="189"/>
  </si>
  <si>
    <t>様式A</t>
    <rPh sb="0" eb="2">
      <t>ヨウシキ</t>
    </rPh>
    <phoneticPr fontId="189"/>
  </si>
  <si>
    <t>産業廃棄物管理票交付等状況報告書（平成     年度）</t>
    <rPh sb="0" eb="5">
      <t>サンパイ</t>
    </rPh>
    <rPh sb="5" eb="7">
      <t>カンリ</t>
    </rPh>
    <rPh sb="7" eb="8">
      <t>ヒョウ</t>
    </rPh>
    <rPh sb="8" eb="10">
      <t>コウフ</t>
    </rPh>
    <rPh sb="10" eb="11">
      <t>トウ</t>
    </rPh>
    <rPh sb="11" eb="13">
      <t>ジョウキョウ</t>
    </rPh>
    <rPh sb="13" eb="16">
      <t>ホウコクショ</t>
    </rPh>
    <rPh sb="17" eb="19">
      <t>ヘイセイ</t>
    </rPh>
    <rPh sb="24" eb="26">
      <t>ネンド</t>
    </rPh>
    <phoneticPr fontId="189"/>
  </si>
  <si>
    <t>　○○○知事　殿</t>
    <rPh sb="4" eb="6">
      <t>チジ</t>
    </rPh>
    <rPh sb="7" eb="8">
      <t>ドノ</t>
    </rPh>
    <phoneticPr fontId="189"/>
  </si>
  <si>
    <t>　　（市長）</t>
    <rPh sb="3" eb="5">
      <t>シチョウ</t>
    </rPh>
    <phoneticPr fontId="189"/>
  </si>
  <si>
    <t>報告者</t>
    <rPh sb="0" eb="3">
      <t>ホウコクシャ</t>
    </rPh>
    <phoneticPr fontId="189"/>
  </si>
  <si>
    <t>　住　所</t>
    <rPh sb="1" eb="2">
      <t>ジュウ</t>
    </rPh>
    <rPh sb="3" eb="4">
      <t>ショ</t>
    </rPh>
    <phoneticPr fontId="189"/>
  </si>
  <si>
    <t>　氏　名</t>
    <rPh sb="1" eb="2">
      <t>シ</t>
    </rPh>
    <rPh sb="3" eb="4">
      <t>メイ</t>
    </rPh>
    <phoneticPr fontId="189"/>
  </si>
  <si>
    <t>　（法人にあっては名称及び代表者の氏名）</t>
    <rPh sb="2" eb="4">
      <t>ホウジン</t>
    </rPh>
    <rPh sb="9" eb="11">
      <t>メイショウ</t>
    </rPh>
    <rPh sb="11" eb="12">
      <t>オヨ</t>
    </rPh>
    <rPh sb="13" eb="16">
      <t>ダイヒョウシャ</t>
    </rPh>
    <rPh sb="17" eb="19">
      <t>シメイ</t>
    </rPh>
    <phoneticPr fontId="189"/>
  </si>
  <si>
    <t>　電話番号</t>
    <rPh sb="1" eb="3">
      <t>デンワ</t>
    </rPh>
    <rPh sb="3" eb="5">
      <t>バンゴウ</t>
    </rPh>
    <phoneticPr fontId="189"/>
  </si>
  <si>
    <t>　廃棄物の処理及び清掃に関する法律第１２条の３第６項の規定に基づき、平成　　年度の産業廃棄物管理票に関する報告書を提出します。</t>
    <rPh sb="1" eb="17">
      <t>ハイソホウ</t>
    </rPh>
    <rPh sb="17" eb="18">
      <t>ダイ</t>
    </rPh>
    <rPh sb="20" eb="21">
      <t>ジョウ</t>
    </rPh>
    <rPh sb="23" eb="24">
      <t>ダイ</t>
    </rPh>
    <rPh sb="25" eb="26">
      <t>コウ</t>
    </rPh>
    <rPh sb="27" eb="29">
      <t>キテイ</t>
    </rPh>
    <rPh sb="30" eb="31">
      <t>モト</t>
    </rPh>
    <rPh sb="34" eb="36">
      <t>ヘイセイ</t>
    </rPh>
    <rPh sb="38" eb="40">
      <t>ネンド</t>
    </rPh>
    <rPh sb="41" eb="46">
      <t>サンパイ</t>
    </rPh>
    <rPh sb="46" eb="48">
      <t>カンリ</t>
    </rPh>
    <rPh sb="48" eb="49">
      <t>ヒョウ</t>
    </rPh>
    <rPh sb="50" eb="51">
      <t>カン</t>
    </rPh>
    <rPh sb="53" eb="56">
      <t>ホウコクショ</t>
    </rPh>
    <rPh sb="57" eb="59">
      <t>テイシュツ</t>
    </rPh>
    <phoneticPr fontId="189"/>
  </si>
  <si>
    <t>事業場の名称</t>
    <rPh sb="0" eb="3">
      <t>ジギョウジョウ</t>
    </rPh>
    <rPh sb="4" eb="6">
      <t>メイショウ</t>
    </rPh>
    <phoneticPr fontId="189"/>
  </si>
  <si>
    <t>業種及びコード</t>
    <rPh sb="0" eb="1">
      <t>ギョウ</t>
    </rPh>
    <rPh sb="1" eb="2">
      <t>タネ</t>
    </rPh>
    <rPh sb="2" eb="3">
      <t>オヨ</t>
    </rPh>
    <phoneticPr fontId="189"/>
  </si>
  <si>
    <t>電気機械器具製造業</t>
    <phoneticPr fontId="189"/>
  </si>
  <si>
    <t>事業場の所在地</t>
    <rPh sb="0" eb="3">
      <t>ジギョウジョウ</t>
    </rPh>
    <rPh sb="4" eb="7">
      <t>ショザイチ</t>
    </rPh>
    <phoneticPr fontId="189"/>
  </si>
  <si>
    <t>電話番号</t>
    <phoneticPr fontId="189"/>
  </si>
  <si>
    <t>担当者名</t>
    <rPh sb="0" eb="2">
      <t>タントウ</t>
    </rPh>
    <rPh sb="2" eb="3">
      <t>シャ</t>
    </rPh>
    <rPh sb="3" eb="4">
      <t>メイ</t>
    </rPh>
    <phoneticPr fontId="189"/>
  </si>
  <si>
    <t>番号</t>
    <rPh sb="0" eb="2">
      <t>バンゴウ</t>
    </rPh>
    <phoneticPr fontId="189"/>
  </si>
  <si>
    <t>産業廃棄物の種類及びコード</t>
    <rPh sb="0" eb="5">
      <t>サンパイ</t>
    </rPh>
    <rPh sb="6" eb="8">
      <t>シュルイ</t>
    </rPh>
    <rPh sb="8" eb="9">
      <t>オヨ</t>
    </rPh>
    <phoneticPr fontId="189"/>
  </si>
  <si>
    <t>排出量（ｔ）</t>
    <rPh sb="0" eb="2">
      <t>ハイシュツ</t>
    </rPh>
    <rPh sb="2" eb="3">
      <t>リョウ</t>
    </rPh>
    <phoneticPr fontId="189"/>
  </si>
  <si>
    <t>管理票の交付枚数</t>
    <rPh sb="0" eb="2">
      <t>カンリ</t>
    </rPh>
    <rPh sb="2" eb="3">
      <t>ヒョウ</t>
    </rPh>
    <rPh sb="4" eb="6">
      <t>コウフ</t>
    </rPh>
    <rPh sb="6" eb="8">
      <t>マイスウ</t>
    </rPh>
    <phoneticPr fontId="189"/>
  </si>
  <si>
    <t>運搬受託者の許可番号</t>
    <rPh sb="0" eb="2">
      <t>ウンパン</t>
    </rPh>
    <rPh sb="2" eb="5">
      <t>ジュタクシャ</t>
    </rPh>
    <rPh sb="6" eb="8">
      <t>キョカ</t>
    </rPh>
    <rPh sb="8" eb="10">
      <t>バンゴウ</t>
    </rPh>
    <phoneticPr fontId="189"/>
  </si>
  <si>
    <t>運搬受託者の氏名又は名称</t>
    <rPh sb="0" eb="2">
      <t>ウンパン</t>
    </rPh>
    <rPh sb="2" eb="4">
      <t>ジュタク</t>
    </rPh>
    <rPh sb="4" eb="5">
      <t>シャ</t>
    </rPh>
    <rPh sb="6" eb="8">
      <t>シメイ</t>
    </rPh>
    <rPh sb="8" eb="9">
      <t>マタ</t>
    </rPh>
    <rPh sb="10" eb="12">
      <t>メイショウ</t>
    </rPh>
    <phoneticPr fontId="189"/>
  </si>
  <si>
    <t>運搬先の住所
及びコード</t>
    <rPh sb="0" eb="2">
      <t>ウンパン</t>
    </rPh>
    <rPh sb="2" eb="3">
      <t>サキ</t>
    </rPh>
    <rPh sb="4" eb="6">
      <t>ジュウショ</t>
    </rPh>
    <rPh sb="7" eb="8">
      <t>オヨ</t>
    </rPh>
    <phoneticPr fontId="189"/>
  </si>
  <si>
    <t>処分受託者の許可番号及び処分方法コード</t>
    <rPh sb="0" eb="2">
      <t>ショブン</t>
    </rPh>
    <rPh sb="2" eb="5">
      <t>ジュタクシャ</t>
    </rPh>
    <rPh sb="6" eb="8">
      <t>キョカ</t>
    </rPh>
    <rPh sb="8" eb="10">
      <t>バンゴウ</t>
    </rPh>
    <rPh sb="10" eb="11">
      <t>オヨ</t>
    </rPh>
    <rPh sb="12" eb="14">
      <t>ショブン</t>
    </rPh>
    <rPh sb="14" eb="16">
      <t>ホウホウ</t>
    </rPh>
    <phoneticPr fontId="189"/>
  </si>
  <si>
    <t>処分受託者の氏名
又は名称</t>
    <rPh sb="0" eb="2">
      <t>ショブン</t>
    </rPh>
    <rPh sb="2" eb="5">
      <t>ジュタクシャ</t>
    </rPh>
    <rPh sb="6" eb="8">
      <t>シメイ</t>
    </rPh>
    <rPh sb="9" eb="10">
      <t>マタ</t>
    </rPh>
    <rPh sb="11" eb="13">
      <t>メイショウ</t>
    </rPh>
    <phoneticPr fontId="189"/>
  </si>
  <si>
    <t>処分場所の住所
及びコード</t>
    <rPh sb="0" eb="2">
      <t>ショブン</t>
    </rPh>
    <rPh sb="2" eb="4">
      <t>バショ</t>
    </rPh>
    <rPh sb="5" eb="7">
      <t>ジュウショ</t>
    </rPh>
    <rPh sb="8" eb="9">
      <t>オヨ</t>
    </rPh>
    <phoneticPr fontId="189"/>
  </si>
  <si>
    <t>廃油</t>
    <rPh sb="0" eb="2">
      <t>ハイユ</t>
    </rPh>
    <phoneticPr fontId="189"/>
  </si>
  <si>
    <t>0300</t>
    <phoneticPr fontId="189"/>
  </si>
  <si>
    <t>廃プラスチック類</t>
  </si>
  <si>
    <t>0600</t>
    <phoneticPr fontId="189"/>
  </si>
  <si>
    <t>木くず</t>
  </si>
  <si>
    <t>0800</t>
  </si>
  <si>
    <t>金属くず</t>
  </si>
  <si>
    <t>1200</t>
  </si>
  <si>
    <t>備考</t>
    <rPh sb="0" eb="2">
      <t>ビコウ</t>
    </rPh>
    <phoneticPr fontId="189"/>
  </si>
  <si>
    <t>１　この報告書は、前年４月１日から３月３１日までに交付した産業廃棄物管理票について６月３０日までに提出すること。</t>
    <rPh sb="4" eb="7">
      <t>ホウコクショ</t>
    </rPh>
    <rPh sb="9" eb="11">
      <t>ゼンネン</t>
    </rPh>
    <rPh sb="12" eb="13">
      <t>ガツ</t>
    </rPh>
    <rPh sb="14" eb="15">
      <t>ニチ</t>
    </rPh>
    <rPh sb="18" eb="19">
      <t>ガツ</t>
    </rPh>
    <rPh sb="21" eb="22">
      <t>ニチ</t>
    </rPh>
    <rPh sb="25" eb="27">
      <t>コウフ</t>
    </rPh>
    <rPh sb="29" eb="34">
      <t>サンパイ</t>
    </rPh>
    <rPh sb="34" eb="36">
      <t>カンリ</t>
    </rPh>
    <rPh sb="36" eb="37">
      <t>ヒョウ</t>
    </rPh>
    <rPh sb="42" eb="43">
      <t>ガツ</t>
    </rPh>
    <rPh sb="45" eb="46">
      <t>ニチ</t>
    </rPh>
    <rPh sb="49" eb="51">
      <t>テイシュツ</t>
    </rPh>
    <phoneticPr fontId="189"/>
  </si>
  <si>
    <t>２　同一の都道府県（政令市）の区域内に、設置が短期間であり、又は住所地が一定しない事業場が２以上ある場合には、これらの事業場を１事業場としてまとめた上で提出すること。</t>
    <rPh sb="2" eb="4">
      <t>ドウイツ</t>
    </rPh>
    <rPh sb="5" eb="9">
      <t>トドウフケン</t>
    </rPh>
    <rPh sb="10" eb="13">
      <t>セイレイシ</t>
    </rPh>
    <rPh sb="15" eb="18">
      <t>クイキナイ</t>
    </rPh>
    <rPh sb="20" eb="22">
      <t>セッチ</t>
    </rPh>
    <rPh sb="23" eb="26">
      <t>タンキカン</t>
    </rPh>
    <rPh sb="30" eb="31">
      <t>マタ</t>
    </rPh>
    <rPh sb="32" eb="34">
      <t>ジュウショ</t>
    </rPh>
    <rPh sb="34" eb="35">
      <t>チ</t>
    </rPh>
    <rPh sb="36" eb="38">
      <t>イッテイ</t>
    </rPh>
    <rPh sb="41" eb="44">
      <t>ジギョウジョウ</t>
    </rPh>
    <rPh sb="46" eb="48">
      <t>イジョウ</t>
    </rPh>
    <rPh sb="50" eb="52">
      <t>バアイ</t>
    </rPh>
    <rPh sb="59" eb="62">
      <t>ジギョウジョウ</t>
    </rPh>
    <rPh sb="64" eb="67">
      <t>ジギョウジョウ</t>
    </rPh>
    <rPh sb="74" eb="75">
      <t>ウエ</t>
    </rPh>
    <rPh sb="76" eb="78">
      <t>テイシュツ</t>
    </rPh>
    <phoneticPr fontId="189"/>
  </si>
  <si>
    <t>３　産業廃棄物の種類及び委託先ごとに記入すること。</t>
    <rPh sb="2" eb="7">
      <t>サンパイ</t>
    </rPh>
    <rPh sb="8" eb="10">
      <t>シュルイ</t>
    </rPh>
    <rPh sb="10" eb="11">
      <t>オヨ</t>
    </rPh>
    <rPh sb="12" eb="15">
      <t>イタクサキ</t>
    </rPh>
    <rPh sb="18" eb="20">
      <t>キニュウ</t>
    </rPh>
    <phoneticPr fontId="189"/>
  </si>
  <si>
    <t>４　業種には日本標準産業分類の中分類を記入すること。</t>
    <rPh sb="2" eb="4">
      <t>ギョウシュ</t>
    </rPh>
    <rPh sb="6" eb="8">
      <t>ニホン</t>
    </rPh>
    <rPh sb="8" eb="10">
      <t>ヒョウジュン</t>
    </rPh>
    <rPh sb="10" eb="12">
      <t>サンギョウ</t>
    </rPh>
    <rPh sb="12" eb="14">
      <t>ブンルイ</t>
    </rPh>
    <rPh sb="15" eb="18">
      <t>チュウブンルイ</t>
    </rPh>
    <rPh sb="19" eb="21">
      <t>キニュウ</t>
    </rPh>
    <phoneticPr fontId="189"/>
  </si>
  <si>
    <t>５　運搬又は処分を委託した産業廃棄物に石綿含有産業廃棄物が含まれる場合は、「産業廃棄物の種類」の欄にその旨を記載するとともに、各事項について
　石綿含有産業廃棄物に係るものを明らかにすること。</t>
    <rPh sb="2" eb="4">
      <t>ウンパン</t>
    </rPh>
    <rPh sb="4" eb="5">
      <t>マタ</t>
    </rPh>
    <rPh sb="6" eb="8">
      <t>ショブン</t>
    </rPh>
    <rPh sb="9" eb="11">
      <t>イタク</t>
    </rPh>
    <rPh sb="13" eb="18">
      <t>サンパイ</t>
    </rPh>
    <rPh sb="19" eb="21">
      <t>セキメン</t>
    </rPh>
    <rPh sb="21" eb="23">
      <t>ガンユウ</t>
    </rPh>
    <rPh sb="23" eb="28">
      <t>サンパイ</t>
    </rPh>
    <rPh sb="29" eb="30">
      <t>フク</t>
    </rPh>
    <rPh sb="33" eb="35">
      <t>バアイ</t>
    </rPh>
    <rPh sb="38" eb="43">
      <t>サンパイ</t>
    </rPh>
    <rPh sb="44" eb="46">
      <t>シュルイ</t>
    </rPh>
    <rPh sb="48" eb="49">
      <t>ラン</t>
    </rPh>
    <rPh sb="52" eb="53">
      <t>ムネ</t>
    </rPh>
    <rPh sb="54" eb="56">
      <t>キサイ</t>
    </rPh>
    <rPh sb="63" eb="66">
      <t>カクジコウ</t>
    </rPh>
    <rPh sb="72" eb="74">
      <t>セキメン</t>
    </rPh>
    <rPh sb="74" eb="76">
      <t>ガンユウ</t>
    </rPh>
    <rPh sb="76" eb="81">
      <t>サンパイ</t>
    </rPh>
    <rPh sb="82" eb="83">
      <t>カカ</t>
    </rPh>
    <rPh sb="87" eb="88">
      <t>アキ</t>
    </rPh>
    <phoneticPr fontId="189"/>
  </si>
  <si>
    <t>６　処分場所の住所は、運搬先の住所と同じである場合には記入する必要はないこと。</t>
    <rPh sb="2" eb="4">
      <t>ショブン</t>
    </rPh>
    <rPh sb="4" eb="6">
      <t>バショ</t>
    </rPh>
    <rPh sb="7" eb="9">
      <t>ジュウショ</t>
    </rPh>
    <rPh sb="11" eb="13">
      <t>ウンパン</t>
    </rPh>
    <rPh sb="13" eb="14">
      <t>サキ</t>
    </rPh>
    <rPh sb="15" eb="17">
      <t>ジュウショ</t>
    </rPh>
    <rPh sb="18" eb="19">
      <t>オナ</t>
    </rPh>
    <rPh sb="23" eb="25">
      <t>バアイ</t>
    </rPh>
    <rPh sb="27" eb="29">
      <t>キニュウ</t>
    </rPh>
    <rPh sb="31" eb="33">
      <t>ヒツヨウ</t>
    </rPh>
    <phoneticPr fontId="189"/>
  </si>
  <si>
    <t>７　区間を区切って運搬を委託した場合又は受託者が再委託を行った場合には、区間ごとの運搬受託者又は再受託者についてすべて記入すること。</t>
    <rPh sb="2" eb="4">
      <t>クカン</t>
    </rPh>
    <rPh sb="5" eb="7">
      <t>クギ</t>
    </rPh>
    <rPh sb="9" eb="11">
      <t>ウンパン</t>
    </rPh>
    <rPh sb="12" eb="14">
      <t>イタク</t>
    </rPh>
    <rPh sb="16" eb="18">
      <t>バアイ</t>
    </rPh>
    <rPh sb="18" eb="19">
      <t>マタ</t>
    </rPh>
    <rPh sb="20" eb="23">
      <t>ジュタクシャ</t>
    </rPh>
    <rPh sb="24" eb="27">
      <t>サイイタク</t>
    </rPh>
    <rPh sb="28" eb="29">
      <t>オコナ</t>
    </rPh>
    <rPh sb="31" eb="33">
      <t>バアイ</t>
    </rPh>
    <rPh sb="36" eb="38">
      <t>クカン</t>
    </rPh>
    <rPh sb="41" eb="43">
      <t>ウンパン</t>
    </rPh>
    <rPh sb="43" eb="46">
      <t>ジュタクシャ</t>
    </rPh>
    <rPh sb="46" eb="47">
      <t>マタ</t>
    </rPh>
    <rPh sb="48" eb="49">
      <t>サイ</t>
    </rPh>
    <rPh sb="49" eb="52">
      <t>ジュタクシャ</t>
    </rPh>
    <rPh sb="59" eb="61">
      <t>キニュウ</t>
    </rPh>
    <phoneticPr fontId="189"/>
  </si>
  <si>
    <t>（日本工業規格　Ａ列４番）</t>
    <rPh sb="1" eb="3">
      <t>ニホン</t>
    </rPh>
    <rPh sb="3" eb="5">
      <t>コウギョウ</t>
    </rPh>
    <rPh sb="5" eb="7">
      <t>キカク</t>
    </rPh>
    <rPh sb="9" eb="10">
      <t>レツ</t>
    </rPh>
    <rPh sb="11" eb="12">
      <t>バン</t>
    </rPh>
    <phoneticPr fontId="189"/>
  </si>
  <si>
    <t>フロン排出抑制法に基づく簡易点検表</t>
    <rPh sb="3" eb="5">
      <t>ハイシュツ</t>
    </rPh>
    <rPh sb="5" eb="7">
      <t>ヨクセイ</t>
    </rPh>
    <rPh sb="7" eb="8">
      <t>ホウ</t>
    </rPh>
    <rPh sb="9" eb="10">
      <t>モト</t>
    </rPh>
    <rPh sb="12" eb="14">
      <t>カンイ</t>
    </rPh>
    <rPh sb="14" eb="16">
      <t>テンケン</t>
    </rPh>
    <rPh sb="16" eb="17">
      <t>ヒョウ</t>
    </rPh>
    <phoneticPr fontId="131"/>
  </si>
  <si>
    <t>対象機種</t>
    <rPh sb="0" eb="2">
      <t>タイショウ</t>
    </rPh>
    <rPh sb="2" eb="4">
      <t>キシュ</t>
    </rPh>
    <phoneticPr fontId="131"/>
  </si>
  <si>
    <t>月</t>
    <rPh sb="0" eb="1">
      <t>ツキ</t>
    </rPh>
    <phoneticPr fontId="131"/>
  </si>
  <si>
    <t>日</t>
    <rPh sb="0" eb="1">
      <t>ヒ</t>
    </rPh>
    <phoneticPr fontId="131"/>
  </si>
  <si>
    <t>点検者</t>
    <rPh sb="0" eb="2">
      <t>テンケン</t>
    </rPh>
    <rPh sb="2" eb="3">
      <t>シャ</t>
    </rPh>
    <phoneticPr fontId="131"/>
  </si>
  <si>
    <t>室外機</t>
    <rPh sb="0" eb="3">
      <t>シツガイキ</t>
    </rPh>
    <phoneticPr fontId="131"/>
  </si>
  <si>
    <t>室内機</t>
    <rPh sb="0" eb="3">
      <t>シツナイキ</t>
    </rPh>
    <phoneticPr fontId="131"/>
  </si>
  <si>
    <t>異常振動・異常音</t>
    <rPh sb="0" eb="2">
      <t>イジョウ</t>
    </rPh>
    <rPh sb="2" eb="4">
      <t>シンドウ</t>
    </rPh>
    <rPh sb="5" eb="7">
      <t>イジョウ</t>
    </rPh>
    <rPh sb="7" eb="8">
      <t>オン</t>
    </rPh>
    <phoneticPr fontId="131"/>
  </si>
  <si>
    <t>油にじみ</t>
    <rPh sb="0" eb="1">
      <t>アブラ</t>
    </rPh>
    <phoneticPr fontId="131"/>
  </si>
  <si>
    <t>損傷、腐食</t>
    <rPh sb="0" eb="2">
      <t>ソンショウ</t>
    </rPh>
    <rPh sb="3" eb="5">
      <t>フショク</t>
    </rPh>
    <phoneticPr fontId="131"/>
  </si>
  <si>
    <t>風量・送風温度異常</t>
    <rPh sb="0" eb="2">
      <t>フウリョウ</t>
    </rPh>
    <rPh sb="3" eb="5">
      <t>ソウフウ</t>
    </rPh>
    <rPh sb="5" eb="7">
      <t>オンド</t>
    </rPh>
    <rPh sb="7" eb="9">
      <t>イジョウ</t>
    </rPh>
    <phoneticPr fontId="131"/>
  </si>
  <si>
    <t>備  考
（気付き事項等）</t>
    <rPh sb="0" eb="1">
      <t>ソナエ</t>
    </rPh>
    <rPh sb="3" eb="4">
      <t>コウ</t>
    </rPh>
    <rPh sb="11" eb="12">
      <t>トウ</t>
    </rPh>
    <phoneticPr fontId="131"/>
  </si>
  <si>
    <t>Ｎｏ．１</t>
    <phoneticPr fontId="131"/>
  </si>
  <si>
    <t>□　有、　□　無</t>
    <rPh sb="2" eb="3">
      <t>アリ</t>
    </rPh>
    <rPh sb="7" eb="8">
      <t>ナシ</t>
    </rPh>
    <phoneticPr fontId="131"/>
  </si>
  <si>
    <t>エアコン</t>
    <phoneticPr fontId="131"/>
  </si>
  <si>
    <t>事務所１階</t>
    <rPh sb="0" eb="2">
      <t>ジム</t>
    </rPh>
    <rPh sb="2" eb="3">
      <t>ショ</t>
    </rPh>
    <rPh sb="4" eb="5">
      <t>カイ</t>
    </rPh>
    <phoneticPr fontId="131"/>
  </si>
  <si>
    <t>Ｎｏ．２</t>
    <phoneticPr fontId="131"/>
  </si>
  <si>
    <t>冷蔵庫</t>
    <rPh sb="0" eb="3">
      <t>レイゾウコ</t>
    </rPh>
    <phoneticPr fontId="131"/>
  </si>
  <si>
    <t>Ｎｏ．３</t>
    <phoneticPr fontId="131"/>
  </si>
  <si>
    <t>冷凍庫</t>
    <rPh sb="0" eb="3">
      <t>レイトウコ</t>
    </rPh>
    <phoneticPr fontId="131"/>
  </si>
  <si>
    <t>Ｎｏ．４</t>
    <phoneticPr fontId="131"/>
  </si>
  <si>
    <t>エアドライヤ</t>
    <phoneticPr fontId="131"/>
  </si>
  <si>
    <t>Ｎｏ．５</t>
    <phoneticPr fontId="131"/>
  </si>
  <si>
    <t>冷水器</t>
    <rPh sb="0" eb="2">
      <t>レイスイ</t>
    </rPh>
    <rPh sb="2" eb="3">
      <t>キ</t>
    </rPh>
    <phoneticPr fontId="131"/>
  </si>
  <si>
    <t>＊</t>
    <phoneticPr fontId="131"/>
  </si>
  <si>
    <t>点検対象は、業務用として製造されたフロンを冷媒として使用しているものすべて。（フロン排出抑制法：旧フロン回収破壊法の第１種特定製品）　</t>
    <rPh sb="0" eb="2">
      <t>テンケン</t>
    </rPh>
    <rPh sb="2" eb="4">
      <t>タイショウ</t>
    </rPh>
    <rPh sb="6" eb="9">
      <t>ギョウムヨウ</t>
    </rPh>
    <rPh sb="12" eb="14">
      <t>セイゾウ</t>
    </rPh>
    <rPh sb="21" eb="23">
      <t>レイバイ</t>
    </rPh>
    <rPh sb="26" eb="28">
      <t>シヨウ</t>
    </rPh>
    <rPh sb="42" eb="44">
      <t>ハイシュツ</t>
    </rPh>
    <rPh sb="44" eb="46">
      <t>ヨクセイ</t>
    </rPh>
    <rPh sb="46" eb="47">
      <t>ホウ</t>
    </rPh>
    <rPh sb="48" eb="49">
      <t>キュウ</t>
    </rPh>
    <rPh sb="52" eb="54">
      <t>カイシュウ</t>
    </rPh>
    <rPh sb="54" eb="56">
      <t>ハカイ</t>
    </rPh>
    <rPh sb="56" eb="57">
      <t>ホウ</t>
    </rPh>
    <rPh sb="58" eb="59">
      <t>ダイ</t>
    </rPh>
    <rPh sb="60" eb="61">
      <t>シュ</t>
    </rPh>
    <rPh sb="61" eb="63">
      <t>トクテイ</t>
    </rPh>
    <rPh sb="63" eb="65">
      <t>セイヒン</t>
    </rPh>
    <phoneticPr fontId="131"/>
  </si>
  <si>
    <t>機器ユーザ（管理者）に点検義務がある</t>
    <rPh sb="0" eb="2">
      <t>キキ</t>
    </rPh>
    <rPh sb="6" eb="9">
      <t>カンリシャ</t>
    </rPh>
    <rPh sb="11" eb="13">
      <t>テンケン</t>
    </rPh>
    <rPh sb="13" eb="15">
      <t>ギム</t>
    </rPh>
    <phoneticPr fontId="131"/>
  </si>
  <si>
    <t>点検頻度は四半期に１回以上</t>
    <rPh sb="0" eb="2">
      <t>テンケン</t>
    </rPh>
    <rPh sb="2" eb="4">
      <t>ヒンド</t>
    </rPh>
    <rPh sb="5" eb="8">
      <t>シハンキ</t>
    </rPh>
    <rPh sb="10" eb="11">
      <t>カイ</t>
    </rPh>
    <rPh sb="11" eb="13">
      <t>イジョウ</t>
    </rPh>
    <phoneticPr fontId="131"/>
  </si>
  <si>
    <t>簡易点検は、安全で容易に点検できる場合のみ（高所や危険な場所に設置されている場合は、専門業者に依頼すること）</t>
    <rPh sb="0" eb="2">
      <t>カンイ</t>
    </rPh>
    <rPh sb="2" eb="4">
      <t>テンケン</t>
    </rPh>
    <rPh sb="6" eb="8">
      <t>アンゼン</t>
    </rPh>
    <rPh sb="9" eb="11">
      <t>ヨウイ</t>
    </rPh>
    <rPh sb="12" eb="14">
      <t>テンケン</t>
    </rPh>
    <rPh sb="17" eb="19">
      <t>バアイ</t>
    </rPh>
    <rPh sb="22" eb="24">
      <t>コウショ</t>
    </rPh>
    <rPh sb="25" eb="27">
      <t>キケン</t>
    </rPh>
    <rPh sb="28" eb="30">
      <t>バショ</t>
    </rPh>
    <rPh sb="31" eb="33">
      <t>セッチ</t>
    </rPh>
    <rPh sb="38" eb="40">
      <t>バアイ</t>
    </rPh>
    <rPh sb="42" eb="44">
      <t>センモン</t>
    </rPh>
    <rPh sb="44" eb="46">
      <t>ギョウシャ</t>
    </rPh>
    <rPh sb="47" eb="49">
      <t>イライ</t>
    </rPh>
    <phoneticPr fontId="131"/>
  </si>
  <si>
    <t>異常があった場合は、速やかに業者に修理を依頼すること</t>
    <rPh sb="0" eb="2">
      <t>イジョウ</t>
    </rPh>
    <rPh sb="6" eb="8">
      <t>バアイ</t>
    </rPh>
    <rPh sb="10" eb="11">
      <t>スミ</t>
    </rPh>
    <rPh sb="14" eb="16">
      <t>ギョウシャ</t>
    </rPh>
    <rPh sb="17" eb="19">
      <t>シュウリ</t>
    </rPh>
    <rPh sb="20" eb="22">
      <t>イライ</t>
    </rPh>
    <phoneticPr fontId="131"/>
  </si>
  <si>
    <t>大型のもの（圧縮機電動機定格出力７.５ｋW以上）は、専門業者による定期点検が必要</t>
    <rPh sb="0" eb="2">
      <t>オオガタ</t>
    </rPh>
    <rPh sb="6" eb="9">
      <t>アッシュクキ</t>
    </rPh>
    <rPh sb="9" eb="12">
      <t>デンドウキ</t>
    </rPh>
    <rPh sb="12" eb="14">
      <t>テイカク</t>
    </rPh>
    <rPh sb="14" eb="16">
      <t>シュツリョク</t>
    </rPh>
    <rPh sb="21" eb="23">
      <t>イジョウ</t>
    </rPh>
    <rPh sb="26" eb="28">
      <t>センモン</t>
    </rPh>
    <rPh sb="28" eb="30">
      <t>ギョウシャ</t>
    </rPh>
    <rPh sb="33" eb="35">
      <t>テイキ</t>
    </rPh>
    <rPh sb="35" eb="37">
      <t>テンケン</t>
    </rPh>
    <rPh sb="38" eb="40">
      <t>ヒツヨウ</t>
    </rPh>
    <phoneticPr fontId="131"/>
  </si>
  <si>
    <r>
      <t>異常時の連絡先：</t>
    </r>
    <r>
      <rPr>
        <i/>
        <sz val="11"/>
        <color theme="1"/>
        <rFont val="ＭＳ Ｐゴシック"/>
        <family val="3"/>
        <charset val="128"/>
        <scheme val="minor"/>
      </rPr>
      <t>（会社名）（電話番号）等</t>
    </r>
    <rPh sb="0" eb="1">
      <t>イ</t>
    </rPh>
    <rPh sb="1" eb="3">
      <t>ジョウジ</t>
    </rPh>
    <rPh sb="4" eb="7">
      <t>レンラクサキ</t>
    </rPh>
    <rPh sb="9" eb="11">
      <t>カイシャ</t>
    </rPh>
    <rPh sb="11" eb="12">
      <t>メイ</t>
    </rPh>
    <rPh sb="14" eb="16">
      <t>デンワ</t>
    </rPh>
    <rPh sb="16" eb="18">
      <t>バンゴウ</t>
    </rPh>
    <rPh sb="19" eb="20">
      <t>トウ</t>
    </rPh>
    <phoneticPr fontId="131"/>
  </si>
  <si>
    <t>分類</t>
    <phoneticPr fontId="62"/>
  </si>
  <si>
    <r>
      <rPr>
        <sz val="11"/>
        <rFont val="ＭＳ ゴシック"/>
        <family val="3"/>
        <charset val="128"/>
      </rPr>
      <t>出典</t>
    </r>
    <r>
      <rPr>
        <sz val="10.5"/>
        <rFont val="ＭＳ ゴシック"/>
        <family val="3"/>
        <charset val="128"/>
      </rPr>
      <t xml:space="preserve">
</t>
    </r>
    <r>
      <rPr>
        <sz val="11"/>
        <rFont val="ＭＳ ゴシック"/>
        <family val="3"/>
        <charset val="128"/>
      </rPr>
      <t>Ｎ０.</t>
    </r>
  </si>
  <si>
    <t>名称</t>
    <phoneticPr fontId="62"/>
  </si>
  <si>
    <t>認証制度</t>
    <phoneticPr fontId="83"/>
  </si>
  <si>
    <t>1）</t>
    <phoneticPr fontId="83"/>
  </si>
  <si>
    <t>エコアクション２１認証･登録制度</t>
    <phoneticPr fontId="198"/>
  </si>
  <si>
    <t>2）</t>
    <phoneticPr fontId="83"/>
  </si>
  <si>
    <t>さいたま市ＣＳＲチャレンジ企業認証制度</t>
    <phoneticPr fontId="43"/>
  </si>
  <si>
    <t>3）</t>
    <phoneticPr fontId="83"/>
  </si>
  <si>
    <t>CASBEE（建築環境総合性能評価システム）認証制度</t>
    <phoneticPr fontId="34"/>
  </si>
  <si>
    <t>4）</t>
    <phoneticPr fontId="83"/>
  </si>
  <si>
    <t>宇都宮まちづくり貢献企業認証制度</t>
    <phoneticPr fontId="43"/>
  </si>
  <si>
    <t>5）</t>
    <phoneticPr fontId="83"/>
  </si>
  <si>
    <t>横浜型地域貢献企業認証制度</t>
    <phoneticPr fontId="44"/>
  </si>
  <si>
    <t>国際標準化機構（ISO）認証</t>
    <phoneticPr fontId="199"/>
  </si>
  <si>
    <t>6）</t>
    <phoneticPr fontId="83"/>
  </si>
  <si>
    <t>ISO14001</t>
    <phoneticPr fontId="83"/>
  </si>
  <si>
    <t>7）</t>
    <phoneticPr fontId="200"/>
  </si>
  <si>
    <t>ISO26000</t>
    <phoneticPr fontId="83"/>
  </si>
  <si>
    <t>8）</t>
    <phoneticPr fontId="83"/>
  </si>
  <si>
    <t>ISO9001</t>
    <phoneticPr fontId="83"/>
  </si>
  <si>
    <t>行動計画</t>
    <phoneticPr fontId="83"/>
  </si>
  <si>
    <t>9）</t>
    <phoneticPr fontId="83"/>
  </si>
  <si>
    <t>低炭素社会実行計画</t>
    <phoneticPr fontId="44"/>
  </si>
  <si>
    <t>10）</t>
    <phoneticPr fontId="83"/>
  </si>
  <si>
    <t>環境自主行動計画</t>
    <phoneticPr fontId="44"/>
  </si>
  <si>
    <t>分類</t>
    <phoneticPr fontId="83"/>
  </si>
  <si>
    <t>既存の制度･枠組での取組等</t>
    <phoneticPr fontId="200"/>
  </si>
  <si>
    <r>
      <rPr>
        <sz val="9"/>
        <rFont val="ＭＳ ゴシック"/>
        <family val="3"/>
        <charset val="128"/>
      </rPr>
      <t>その他の</t>
    </r>
    <r>
      <rPr>
        <sz val="10.5"/>
        <rFont val="ＭＳ ゴシック"/>
        <family val="3"/>
        <charset val="128"/>
      </rPr>
      <t xml:space="preserve">
</t>
    </r>
    <r>
      <rPr>
        <sz val="9"/>
        <rFont val="ＭＳ ゴシック"/>
        <family val="3"/>
        <charset val="128"/>
      </rPr>
      <t>関連ゴｰル</t>
    </r>
  </si>
  <si>
    <t>出典</t>
    <phoneticPr fontId="34"/>
  </si>
  <si>
    <t>調達</t>
    <phoneticPr fontId="44"/>
  </si>
  <si>
    <t>原材料の生産や採掘が、現地の生物多様性に悪影響を与えるものではない
か、先住民の権利は尊重されているか等の情報を得ている</t>
  </si>
  <si>
    <t>ゴール1４</t>
    <phoneticPr fontId="200"/>
  </si>
  <si>
    <t>1）</t>
    <phoneticPr fontId="44"/>
  </si>
  <si>
    <r>
      <rPr>
        <sz val="9"/>
        <rFont val="ＭＳ ゴシック"/>
        <family val="3"/>
        <charset val="128"/>
      </rPr>
      <t>その他の</t>
    </r>
    <r>
      <rPr>
        <sz val="10.5"/>
        <rFont val="ＭＳ ゴシック"/>
        <family val="3"/>
        <charset val="128"/>
      </rPr>
      <t xml:space="preserve">
</t>
    </r>
    <r>
      <rPr>
        <sz val="9"/>
        <rFont val="ＭＳ ゴシック"/>
        <family val="3"/>
        <charset val="128"/>
      </rPr>
      <t>関連ゴール</t>
    </r>
  </si>
  <si>
    <t>化学物質</t>
    <phoneticPr fontId="34"/>
  </si>
  <si>
    <t>化学物質使用量の把握と削減に取り組んでいる</t>
    <phoneticPr fontId="198"/>
  </si>
  <si>
    <t>ゴール１１</t>
    <phoneticPr fontId="43"/>
  </si>
  <si>
    <t>燃料油、溶剤、塗料等の揮発を防止する等、ＶＯＣの排出抑制に取り組んでいる</t>
    <phoneticPr fontId="199"/>
  </si>
  <si>
    <t>有害性の化学物質について、その種類、使用量、保管量、使用方法、使用場所、保管場所等を経時的に把握し、記録･管理している</t>
    <phoneticPr fontId="199"/>
  </si>
  <si>
    <t>有害性の化学物質の排出量の計測、推定等を行つている</t>
    <phoneticPr fontId="198"/>
  </si>
  <si>
    <t>化学物質の安全性に関する情報伝達のため、MSDS（化学物質安全データシート）により管理している</t>
    <phoneticPr fontId="199"/>
  </si>
  <si>
    <t>化学物質排出移動量届出制度（ＰＲＴＲ制度）にもとづく取組を行つている</t>
    <phoneticPr fontId="47"/>
  </si>
  <si>
    <t>屋外での除草剤、殺虫剤の使用の削減に取り組んでいる</t>
    <phoneticPr fontId="47"/>
  </si>
  <si>
    <t>製品やサービスの提供プロセス･営業プロセスにおいて、法令で規制されている有害物質の混入や違法な営業行為などを発生させないための具体的な措置をとっている</t>
    <phoneticPr fontId="199"/>
  </si>
  <si>
    <t>2）</t>
    <phoneticPr fontId="44"/>
  </si>
  <si>
    <t>有害物質を含まない材料を（建築物の環境負荷低減性一資源･マテリアル）使用している</t>
    <phoneticPr fontId="199"/>
  </si>
  <si>
    <t>大気汚染</t>
    <phoneticPr fontId="34"/>
  </si>
  <si>
    <t>大気汚染の少ないプロセスや機器（低ＮＯＸ燃焼機器等）を採用している</t>
    <phoneticPr fontId="199"/>
  </si>
  <si>
    <t>ゴール１１</t>
  </si>
  <si>
    <t>大気汚染について、法令による基準より厳しい自主管理基準を設定し、その遵守に努めている</t>
    <phoneticPr fontId="199"/>
  </si>
  <si>
    <t>ばい煙等の監視及び測定やばい煙処理設備の点検を定期的に行う等、適正に管理している</t>
    <phoneticPr fontId="199"/>
  </si>
  <si>
    <t>大気汚染の防止（建築物の環境負荷低減性一敷地外環境）に取り組んでいる</t>
    <phoneticPr fontId="199"/>
  </si>
  <si>
    <t>騒音･振動･悪
臭</t>
  </si>
  <si>
    <t>騒音･振動･悪臭の防止（建築物の環境負荷低減性一敷地外環境）に取り組んでいる</t>
    <phoneticPr fontId="199"/>
  </si>
  <si>
    <t>従業員の健康</t>
    <phoneticPr fontId="200"/>
  </si>
  <si>
    <t>従業員の１週間当たりの労働時間が法定労働時間の範囲内である又は適法な手続きによって法定労働時間の上限を延長している</t>
    <phoneticPr fontId="199"/>
  </si>
  <si>
    <t>過重労働を防止するための具体的な措置をとっている</t>
    <phoneticPr fontId="199"/>
  </si>
  <si>
    <t>ゴール８</t>
  </si>
  <si>
    <t>労働災害を予防するための具体的な措置をとっている</t>
    <phoneticPr fontId="199"/>
  </si>
  <si>
    <t>法令で対象とされる全ての従業員に対し、法定健康診断を受診させている</t>
    <phoneticPr fontId="199"/>
  </si>
  <si>
    <t>ワーク･ライフ･バランス推進に向けた取組を行つている</t>
    <phoneticPr fontId="199"/>
  </si>
  <si>
    <t>4）</t>
    <phoneticPr fontId="44"/>
  </si>
  <si>
    <t>市民の健康</t>
    <phoneticPr fontId="34"/>
  </si>
  <si>
    <t>文化･スポーツ振興に係る寄付･寄贈･事業協力を行つている</t>
    <phoneticPr fontId="199"/>
  </si>
  <si>
    <t>製品･
サービス</t>
  </si>
  <si>
    <t>環境問題や社会問題に取り組む製品･サービスを提供している</t>
    <phoneticPr fontId="199"/>
  </si>
  <si>
    <t>環境問題や社会問題･地域に配慮したサービスや資材の調達を行つている</t>
    <phoneticPr fontId="199"/>
  </si>
  <si>
    <t>ユニノレサルデザイン製品の製造に係る方針策定･実施している</t>
    <phoneticPr fontId="199"/>
  </si>
  <si>
    <t>建築物</t>
    <phoneticPr fontId="44"/>
  </si>
  <si>
    <t>室内環境（音･温熱･光など）やサービス性能（建築物の環境品質）に配慮している</t>
    <phoneticPr fontId="199"/>
  </si>
  <si>
    <t>従業員教育</t>
    <phoneticPr fontId="34"/>
  </si>
  <si>
    <t>研修の受講や独立開業の支援など、従業員の能力を向上させるための人的投資を行つている</t>
    <phoneticPr fontId="199"/>
  </si>
  <si>
    <t>ゴール８</t>
    <phoneticPr fontId="43"/>
  </si>
  <si>
    <t>2）</t>
    <phoneticPr fontId="34"/>
  </si>
  <si>
    <t>組織内における具体的なＣＳＲの教育･普及活動を行つている</t>
    <phoneticPr fontId="199"/>
  </si>
  <si>
    <t>消費者教育</t>
    <phoneticPr fontId="34"/>
  </si>
  <si>
    <t>消費者教育の充実に取り組んでいる</t>
    <phoneticPr fontId="199"/>
  </si>
  <si>
    <t>4）</t>
    <phoneticPr fontId="34"/>
  </si>
  <si>
    <t>学校教育</t>
    <phoneticPr fontId="34"/>
  </si>
  <si>
    <t>組織として社会貢献活動を行つている（学校教育の支援）</t>
    <phoneticPr fontId="199"/>
  </si>
  <si>
    <t>学校教育への協力、地域教育推進への協力、食育応援団への登録･実践活動を行つている</t>
    <phoneticPr fontId="199"/>
  </si>
  <si>
    <t>人事</t>
    <phoneticPr fontId="34"/>
  </si>
  <si>
    <t>人事考課において、法令に定める権利の行使を理由とした実質的な報復措置および性別･障害･疾病･国籍･学歴･宗教･支持政党などを理由とした差別を行つていない</t>
    <phoneticPr fontId="199"/>
  </si>
  <si>
    <t>ゴール８
ゴール１０</t>
    <phoneticPr fontId="199"/>
  </si>
  <si>
    <t>役員の親族以外の女性役員や管理職が常勤している</t>
    <phoneticPr fontId="199"/>
  </si>
  <si>
    <t>人権侵害防止</t>
    <phoneticPr fontId="34"/>
  </si>
  <si>
    <t>セクシヤルハラスメント･パワーハラスメントなどの人権侵害を予防するための具体的な措置をとっている</t>
    <phoneticPr fontId="199"/>
  </si>
  <si>
    <t>環境整備</t>
    <phoneticPr fontId="34"/>
  </si>
  <si>
    <t>従業員、またはその家族の妊娠･出産･育児･介護･看護、その他健康状態に配慮した労働環境を整備している</t>
    <phoneticPr fontId="199"/>
  </si>
  <si>
    <t>外国人･セクシヤルマイノリティ･社会的弱者の社会参画を促進するための具体的な行動をとっている</t>
    <phoneticPr fontId="199"/>
  </si>
  <si>
    <t>ゴール１０</t>
    <phoneticPr fontId="199"/>
  </si>
  <si>
    <t>企業における事業所内託児施設を設置している</t>
    <phoneticPr fontId="199"/>
  </si>
  <si>
    <t>女性の活躍を促進し（よこはまグッドバランス賞認定など）、出産育児のサポートを行つている</t>
    <phoneticPr fontId="199"/>
  </si>
  <si>
    <t>5）</t>
    <phoneticPr fontId="34"/>
  </si>
  <si>
    <t>水使用量</t>
    <phoneticPr fontId="34"/>
  </si>
  <si>
    <t>水道使用量を○年比で○％削減に取り組んでいる</t>
    <phoneticPr fontId="198"/>
  </si>
  <si>
    <t>6）</t>
    <phoneticPr fontId="44"/>
  </si>
  <si>
    <t>資源利用量（水使用量）の削減･効率化に取り組んでいる</t>
    <phoneticPr fontId="198"/>
  </si>
  <si>
    <t>７）</t>
    <phoneticPr fontId="43"/>
  </si>
  <si>
    <t>水使用量（上水、工業用水、地下水）を把握し、削減に取り組んでいる</t>
    <phoneticPr fontId="198"/>
  </si>
  <si>
    <t>バルブの調整により水量及び水圧の調節を図つている</t>
    <phoneticPr fontId="198"/>
  </si>
  <si>
    <t>冷温水発生機、クーリングタワー等の稼働に伴い使用される水の量が適正に保たれるよう設備の管理を行つている</t>
    <phoneticPr fontId="198"/>
  </si>
  <si>
    <t>手洗い時、洗い物においては、日常的に節水を励行している</t>
    <phoneticPr fontId="198"/>
  </si>
  <si>
    <t>社用車の洗車を必要最小限に留め、洗車する場合は節水を励行している</t>
    <phoneticPr fontId="198"/>
  </si>
  <si>
    <t>ﾄｲﾚに水流し音発生器を取り付ける等、ﾄｲﾚ用水を節約している</t>
    <phoneticPr fontId="198"/>
  </si>
  <si>
    <t>蛇口に節水こま（適量の水を流す機能を持つこま）を設置している</t>
    <phoneticPr fontId="198"/>
  </si>
  <si>
    <t>水道配管からの漏水を定期的に点検している</t>
    <phoneticPr fontId="198"/>
  </si>
  <si>
    <t>排水</t>
    <phoneticPr fontId="44"/>
  </si>
  <si>
    <t>排水処理システムの品質管理システムの構築を行つている</t>
    <phoneticPr fontId="198"/>
  </si>
  <si>
    <t>8）</t>
    <phoneticPr fontId="44"/>
  </si>
  <si>
    <t>水汚染の低減･浄化対策に取り組んでいる</t>
    <phoneticPr fontId="198"/>
  </si>
  <si>
    <t>総排水量（公共用水域、下水道）を把握し、削減に取り組んでいる</t>
    <phoneticPr fontId="198"/>
  </si>
  <si>
    <t>水質汚濁の少ないプロセスや機器（廃液の回収･再利用等）を採用している</t>
    <phoneticPr fontId="198"/>
  </si>
  <si>
    <t>排水処理装置を適切に設置している</t>
    <phoneticPr fontId="198"/>
  </si>
  <si>
    <t>排水が閉鎖性水域（湖、内湾等）に流入する場合は、窒素及び燐の除去対策を講じている</t>
    <phoneticPr fontId="198"/>
  </si>
  <si>
    <t>ゴール1４</t>
  </si>
  <si>
    <t>有害物質や有機汚濁物質（生ごみ等）ができるだけ混入しないようにしている</t>
    <phoneticPr fontId="198"/>
  </si>
  <si>
    <t>水質汚濁等について、法令による基準より厳しい自主管理基準を設定し、その達成に努めている</t>
    <phoneticPr fontId="198"/>
  </si>
  <si>
    <t>排水等の監視及び測定や排水処理設備の点検を定期的に行い、適正に管理している</t>
    <phoneticPr fontId="198"/>
  </si>
  <si>
    <t>節水型の家電製品、水洗ﾄｲﾚ等を積極的に購入している</t>
    <phoneticPr fontId="198"/>
  </si>
  <si>
    <t>事業における汚水の排出を法令の基準以内に抑制している</t>
    <phoneticPr fontId="198"/>
  </si>
  <si>
    <t>再利用</t>
    <phoneticPr fontId="34"/>
  </si>
  <si>
    <t>資源（水）の再利用･再資源化に取り組んでいる</t>
    <phoneticPr fontId="198"/>
  </si>
  <si>
    <t>ｻｲﾄ内で循環的利用を行つている物質量等（水の利用量）</t>
    <phoneticPr fontId="198"/>
  </si>
  <si>
    <t>生産工程で使用する水を再利用するための設備を設置し、活用している（中水利用）</t>
    <phoneticPr fontId="198"/>
  </si>
  <si>
    <t>冷凍機や冷温水発生機等で使用する冷却水について、循環使用している</t>
    <phoneticPr fontId="198"/>
  </si>
  <si>
    <t>塗装やメッキに使用する洗浄水を多段（カスケード）使用している</t>
    <phoneticPr fontId="198"/>
  </si>
  <si>
    <t>雨水利用</t>
    <phoneticPr fontId="34"/>
  </si>
  <si>
    <t>雨水の貯留タンクや雨水利用施設の設置等により、雨水利用を行つている</t>
    <phoneticPr fontId="198"/>
  </si>
  <si>
    <t>雨水を地下浸透させる設備（浸透升等）を導入している</t>
    <phoneticPr fontId="198"/>
  </si>
  <si>
    <t>使用量</t>
    <phoneticPr fontId="44"/>
  </si>
  <si>
    <t>電気使用量を○年比で○％削減する</t>
    <phoneticPr fontId="198"/>
  </si>
  <si>
    <t>エネルギー使用量（購入電力（新エネルギーを除く）、化石燃料）を把握･報告し、削減に取り組む</t>
    <phoneticPr fontId="198"/>
  </si>
  <si>
    <t>経済活動量あたりのエネルギー使用量の減少によりＣ０２の排出量を削減する</t>
    <phoneticPr fontId="198"/>
  </si>
  <si>
    <t>9）</t>
    <phoneticPr fontId="44"/>
  </si>
  <si>
    <t>効率的運用</t>
    <phoneticPr fontId="34"/>
  </si>
  <si>
    <t>工程間の仕掛かり削減、ﾗｲﾝの並列化や部分統合等により生産工程の待機時間を短縮している</t>
    <phoneticPr fontId="198"/>
  </si>
  <si>
    <t>設備の効率評価（建築物の環境負荷低減性－エネルギー）</t>
    <phoneticPr fontId="198"/>
  </si>
  <si>
    <t>節電</t>
    <phoneticPr fontId="34"/>
  </si>
  <si>
    <t>事務室、工場等の照明は、昼休み、残業時等不必要な時は消灯している</t>
    <phoneticPr fontId="198"/>
  </si>
  <si>
    <r>
      <rPr>
        <sz val="9"/>
        <rFont val="ＭＳ ゴシック"/>
        <family val="3"/>
        <charset val="128"/>
      </rPr>
      <t>1）</t>
    </r>
    <r>
      <rPr>
        <sz val="10.5"/>
        <rFont val="ＭＳ ゴシック"/>
        <family val="3"/>
        <charset val="128"/>
      </rPr>
      <t xml:space="preserve">
</t>
    </r>
    <r>
      <rPr>
        <sz val="9"/>
        <rFont val="ＭＳ ゴシック"/>
        <family val="3"/>
        <charset val="128"/>
      </rPr>
      <t>1）</t>
    </r>
  </si>
  <si>
    <t>パソコン、コピー機等のＯＡ機器は、省電力設定にしている</t>
    <phoneticPr fontId="198"/>
  </si>
  <si>
    <t>エレベーターの使用を控え、階段を使用するよう努めている</t>
    <phoneticPr fontId="198"/>
  </si>
  <si>
    <t>空調の適温化（冷房28度程度、暖房20度程度）を徹底している</t>
    <phoneticPr fontId="198"/>
  </si>
  <si>
    <t>夏季における軽装（クールビズ）、冬季における重ね着等服装の工夫（ウォームビズ）をして、冷暖房の使用を抑えている</t>
    <phoneticPr fontId="198"/>
  </si>
  <si>
    <t>適正管理</t>
    <phoneticPr fontId="34"/>
  </si>
  <si>
    <t>電力不要時には、負荷遮断、変圧器の遮断を行つている</t>
    <phoneticPr fontId="47"/>
  </si>
  <si>
    <t>照明器具については、定期的な清掃、交換を行う等、適正に管理している</t>
    <phoneticPr fontId="47"/>
  </si>
  <si>
    <t>冬季以外は給湯を停止している</t>
    <phoneticPr fontId="47"/>
  </si>
  <si>
    <t>エレベーターの夜間、休日の部分的停止等を行つている</t>
    <phoneticPr fontId="47"/>
  </si>
  <si>
    <t>共用のコンピュータ一等の電源については、管理担当者や使用上のルールを決める等、適正に管理している</t>
    <phoneticPr fontId="47"/>
  </si>
  <si>
    <t>空調機については、フィルターの定期的な清掃、交換を行う等、適正に管理している</t>
    <phoneticPr fontId="47"/>
  </si>
  <si>
    <t>組織の施設運営や業務の管理において、環境問題･社会問題の抑制につながる具体的な措置をとっている</t>
    <phoneticPr fontId="47"/>
  </si>
  <si>
    <t>省エネ</t>
    <phoneticPr fontId="200"/>
  </si>
  <si>
    <t>空気圧縮機、冷凍機、ボイラー等のエネルギー供給設備については、新規購入及び更新時には省エネルギー型機を導入している</t>
    <phoneticPr fontId="47"/>
  </si>
  <si>
    <t>高効率蛍光灯等の省エネルギー型照明器具に切り替えるようにしている</t>
    <phoneticPr fontId="47"/>
  </si>
  <si>
    <t>屋根、壁、床等に断熱材を採用している</t>
    <phoneticPr fontId="47"/>
  </si>
  <si>
    <t>省エネルギー基準適合製品を購入している</t>
    <phoneticPr fontId="47"/>
  </si>
  <si>
    <t>ゴール12</t>
  </si>
  <si>
    <t>社用車について、ﾊｲﾌﾞﾘｯﾄﾞ車や低燃費車、低排出ガス認定車、電気自動車、天然ガス自動車等の低公害車への切り換えに取り組んでいる</t>
    <phoneticPr fontId="47"/>
  </si>
  <si>
    <t>ゴール13</t>
  </si>
  <si>
    <t>製品の使用過程でのエネルギーの削減を指向している</t>
    <phoneticPr fontId="47"/>
  </si>
  <si>
    <t>環境負荷</t>
    <phoneticPr fontId="34"/>
  </si>
  <si>
    <t>都市ガス、灯油等の環境負荷の少ない燃料を優先的に購入、使用している</t>
    <phoneticPr fontId="47"/>
  </si>
  <si>
    <t>建物外皮の熱負荷を抑制することにより、室内外の熱損失･熱取得を抑え、冷暖房の使用エネルギーの削減に取り組む（建築物の環境負荷低減性－エネルギー）</t>
    <phoneticPr fontId="47"/>
  </si>
  <si>
    <t>再生可能
エネルギー</t>
  </si>
  <si>
    <t>エネルギー使用量（新エネルギー）を把握し、利用を推進する</t>
    <phoneticPr fontId="47"/>
  </si>
  <si>
    <t>太陽光発電設備を導入し、太陽エネルギーを電気として利用している</t>
    <phoneticPr fontId="47"/>
  </si>
  <si>
    <t>太陽熱温水器等を導入し、加熱した水を暖房や給湯に利用している</t>
    <phoneticPr fontId="47"/>
  </si>
  <si>
    <t>マイクロ水力（発電規模100kW程度以下の水力発電）を導入している</t>
    <phoneticPr fontId="47"/>
  </si>
  <si>
    <t>自然エネルギー（昼光利用･太陽光発電等）をそのまま利用している。（建築物の環境負荷低減性－エネルギー）</t>
    <phoneticPr fontId="47"/>
  </si>
  <si>
    <t>緑化</t>
    <phoneticPr fontId="83"/>
  </si>
  <si>
    <t>敷地内、壁面、屋上等の緑化を行つている（大気浄化、都市気象の緩和にも資する）</t>
    <phoneticPr fontId="47"/>
  </si>
  <si>
    <t>ゴール１１
ゴール13</t>
  </si>
  <si>
    <t>雇用条件</t>
    <phoneticPr fontId="34"/>
  </si>
  <si>
    <t>雇用形態に関わらず、全ての従業員と労働条件を明示した労働契約を書面で交わしている又は労働条件通知書を交付している</t>
    <phoneticPr fontId="47"/>
  </si>
  <si>
    <t>ゴール10</t>
  </si>
  <si>
    <t>就業規則などの行動規範を定め、従業員が常に参照可能な状態にしている</t>
    <phoneticPr fontId="47"/>
  </si>
  <si>
    <t>対象となる全ての従業員について労働保険および社会保険に加入している</t>
    <phoneticPr fontId="47"/>
  </si>
  <si>
    <t>地元雇用を推進する取り組みを行つている</t>
    <phoneticPr fontId="47"/>
  </si>
  <si>
    <t>雇用環境</t>
    <phoneticPr fontId="34"/>
  </si>
  <si>
    <t>過重労働を防止するための具体的な措置をとっている</t>
    <phoneticPr fontId="47"/>
  </si>
  <si>
    <t>ゴール３</t>
  </si>
  <si>
    <t>労働災害を予防するための具体的な措置をとっている</t>
    <phoneticPr fontId="47"/>
  </si>
  <si>
    <t>事業所などにおいて、従業員の健康的な労働環境を保全するための具体的措置をとっている</t>
    <phoneticPr fontId="47"/>
  </si>
  <si>
    <t>研修の受講や独立開業の支援など、従業員の能力を向上させるための人的投資を行つている</t>
    <phoneticPr fontId="47"/>
  </si>
  <si>
    <t>ゴール４</t>
    <phoneticPr fontId="43"/>
  </si>
  <si>
    <t>人事考課において、法令に定める権利の行使を理由とした実質的な報復措置および性別･障害･疾病･国籍･学歴･宗教･支持政党などを理由とした差別を行つていない</t>
    <phoneticPr fontId="47"/>
  </si>
  <si>
    <r>
      <rPr>
        <sz val="9"/>
        <rFont val="ＭＳ ゴシック"/>
        <family val="3"/>
        <charset val="128"/>
      </rPr>
      <t>ゴール５</t>
    </r>
    <r>
      <rPr>
        <sz val="10.5"/>
        <rFont val="ＭＳ ゴシック"/>
        <family val="3"/>
        <charset val="128"/>
      </rPr>
      <t xml:space="preserve">
</t>
    </r>
    <r>
      <rPr>
        <sz val="9"/>
        <rFont val="ＭＳ ゴシック"/>
        <family val="3"/>
        <charset val="128"/>
      </rPr>
      <t>ゴール10</t>
    </r>
  </si>
  <si>
    <t>セクシヤルハラスメント･パワーハラスメントなどの人権侵害を予防するための具体的な措置をとっている</t>
    <phoneticPr fontId="47"/>
  </si>
  <si>
    <t>ゴール５</t>
    <phoneticPr fontId="43"/>
  </si>
  <si>
    <t>高齢者･障害者雇用</t>
    <phoneticPr fontId="199"/>
  </si>
  <si>
    <t>障害者の勤務に適した労働環境を整備し障害者を雇用している</t>
    <phoneticPr fontId="47"/>
  </si>
  <si>
    <t>定年を設けない又は65歳以上の従業員の就労が可能な状態にある</t>
    <phoneticPr fontId="47"/>
  </si>
  <si>
    <t>高齢者･障害者雇用環境の充実（法による義務付けを上回る制度及び実績）に取り組んでいる</t>
    <phoneticPr fontId="199"/>
  </si>
  <si>
    <t>高齢者･障害者積極雇用（法による義務付けを上回る制度及び実績）に取り組んでいる</t>
    <phoneticPr fontId="199"/>
  </si>
  <si>
    <t>製品の小型化、軽量化等により、同一機能に対して資源使用量のミニマム化を指向している</t>
    <phoneticPr fontId="199"/>
  </si>
  <si>
    <t>製品の長寿命化を指向している</t>
    <phoneticPr fontId="199"/>
  </si>
  <si>
    <t>国や県などの産業関連認証取得･表彰（栃木県フロンティア企業認証等）を行つている</t>
    <phoneticPr fontId="199"/>
  </si>
  <si>
    <t>連携</t>
    <phoneticPr fontId="83"/>
  </si>
  <si>
    <t>産学官等連携（市内企業･大学等と連携した製品開発や研究への支援）を行つている</t>
    <phoneticPr fontId="199"/>
  </si>
  <si>
    <t>産業振興に係る寄付･寄贈･事業協力を行つている</t>
    <phoneticPr fontId="199"/>
  </si>
  <si>
    <t>地元活用･志向として、地元企業を優先した業者選定を行つている</t>
    <phoneticPr fontId="199"/>
  </si>
  <si>
    <t>5）</t>
    <phoneticPr fontId="44"/>
  </si>
  <si>
    <t>地元活用の一環として地元ブランドﾞの販売に取り組む</t>
    <phoneticPr fontId="199"/>
  </si>
  <si>
    <t>雇用</t>
    <phoneticPr fontId="34"/>
  </si>
  <si>
    <t>雇用形態に関わらず、全ての従業員と労働条件を明示した労働契約を書面で交わしている又は労働条件通知書を交付している</t>
    <phoneticPr fontId="199"/>
  </si>
  <si>
    <t>障害者の勤務に適した労働環境を整備し障害者を雇用している</t>
    <phoneticPr fontId="199"/>
  </si>
  <si>
    <r>
      <rPr>
        <sz val="9"/>
        <rFont val="ＭＳ ゴシック"/>
        <family val="3"/>
        <charset val="128"/>
      </rPr>
      <t>ゴール５</t>
    </r>
    <r>
      <rPr>
        <sz val="10.5"/>
        <rFont val="ＭＳ ゴシック"/>
        <family val="3"/>
        <charset val="128"/>
      </rPr>
      <t xml:space="preserve">
</t>
    </r>
    <r>
      <rPr>
        <sz val="9"/>
        <rFont val="ＭＳ ゴシック"/>
        <family val="3"/>
        <charset val="128"/>
      </rPr>
      <t>ゴール８</t>
    </r>
  </si>
  <si>
    <t>廃棄物の削減</t>
    <phoneticPr fontId="200"/>
  </si>
  <si>
    <t>一般廃棄物量を○年比で○％削減する</t>
    <phoneticPr fontId="199"/>
  </si>
  <si>
    <t>廃棄物排出量及び廃棄物最終処分量を把握し、削減に取り組む</t>
    <phoneticPr fontId="199"/>
  </si>
  <si>
    <t>産業廃棄物最終処分量、発生量の削減に取り組む</t>
    <phoneticPr fontId="199"/>
  </si>
  <si>
    <t>10）</t>
    <phoneticPr fontId="44"/>
  </si>
  <si>
    <t>廃棄物の発生抑制</t>
    <phoneticPr fontId="199"/>
  </si>
  <si>
    <t>品質劣化等による不良在庫を減らすため、在庫数量の適正化等在庫管理を徹底している</t>
    <phoneticPr fontId="199"/>
  </si>
  <si>
    <t>使い捨て製品（紙コップ、使い捨て容器入りの弁当等）の使用や購入を抑制している</t>
    <phoneticPr fontId="199"/>
  </si>
  <si>
    <t>再使用またはﾘｻｲｸﾙしやすい製品を優先的に購入し、使用している</t>
    <phoneticPr fontId="199"/>
  </si>
  <si>
    <t>ゴール12</t>
    <phoneticPr fontId="43"/>
  </si>
  <si>
    <t>詰め替え可能な製品の利用や備品の修理等により、製品等の長期使用を進めている</t>
    <phoneticPr fontId="199"/>
  </si>
  <si>
    <t>廃棄物の発生抑制のため、モデルチェンジの適正化に取り組んでいる</t>
    <phoneticPr fontId="199"/>
  </si>
  <si>
    <t>廃棄物の適正処理</t>
    <phoneticPr fontId="199"/>
  </si>
  <si>
    <t>廃棄物管理票（マニフェスト）をもとに廃棄物の適正な処理を行つている</t>
    <phoneticPr fontId="47"/>
  </si>
  <si>
    <t>廃棄物の最終処分先を定期的に、直接、確認している</t>
    <phoneticPr fontId="47"/>
  </si>
  <si>
    <t>廃棄物焼却の際、塩化ビニール等焼却に適さない物が混入しないよう徹底するとともに、ばい煙の処理、近隣環境への配慮等を行つている</t>
    <phoneticPr fontId="47"/>
  </si>
  <si>
    <t>事業における廃棄物の処理を適法に行つている</t>
    <phoneticPr fontId="47"/>
  </si>
  <si>
    <t>化学物質</t>
    <phoneticPr fontId="47"/>
  </si>
  <si>
    <t>化学物質使用量の把握と削減に取り組んでいる</t>
    <phoneticPr fontId="47"/>
  </si>
  <si>
    <t>ゴール3</t>
    <phoneticPr fontId="43"/>
  </si>
  <si>
    <t>1）</t>
    <phoneticPr fontId="34"/>
  </si>
  <si>
    <t>燃料油、溶剤、塗料等の揮発を防止する等、ＶＯＣの排出抑制に取り組んでいる</t>
    <phoneticPr fontId="47"/>
  </si>
  <si>
    <t>ゴール３</t>
    <phoneticPr fontId="43"/>
  </si>
  <si>
    <t>有詈|生の化学物質について、その種類、使用量、保管量、使用方法、使用場所、保管場所等を経時的に把握し、記録･管理している</t>
    <phoneticPr fontId="47"/>
  </si>
  <si>
    <t>有害性の化学物質の排出量の計測、推定等を行つている</t>
    <phoneticPr fontId="47"/>
  </si>
  <si>
    <t>化学物質の安全|生に関する情報伝達のため、MSDS（化学物質安全データシート）により管理している</t>
    <phoneticPr fontId="47"/>
  </si>
  <si>
    <t>生産量</t>
    <phoneticPr fontId="200"/>
  </si>
  <si>
    <t>総製品生産量または総商品販売量をまとめることで、環境へ負荷をかける製品･商品を把握し、環境負荷の削減に取り組んでいる。</t>
    <phoneticPr fontId="47"/>
  </si>
  <si>
    <t>リサイクル</t>
    <phoneticPr fontId="203"/>
  </si>
  <si>
    <t>ｻｲﾄ内で循環的利用を行つている物質量（原材料や水等）を把握し、環境負荷の削減に取り組んでいる</t>
    <phoneticPr fontId="47"/>
  </si>
  <si>
    <t>生産工程から発生する金属屑、紙屑、廃液、汚泥等の回収･再利用のための設備やﾗｲﾝを設け、活用している</t>
    <phoneticPr fontId="47"/>
  </si>
  <si>
    <t>紙、金属缶、ガラスびん、プラスチック、電池等について、分別回収ボックスの適正配置等により、ごみの分別を徹底している</t>
    <phoneticPr fontId="47"/>
  </si>
  <si>
    <t>回収した資源ごみがﾘｻｲｸﾙされるよう確認している（委託業者等に対して）</t>
    <phoneticPr fontId="47"/>
  </si>
  <si>
    <t>食堂等における食べ残し、食品残渣等の有機物質については可能な限りコンポスト化（堆肥化）し、土壌に還元、利用している</t>
    <phoneticPr fontId="47"/>
  </si>
  <si>
    <t>リサイクルしやすいよう、素材の種類や製品の部品点数の削減や、ネジの数を減らすこと等による解体しやすい構造を指向している</t>
    <phoneticPr fontId="47"/>
  </si>
  <si>
    <t>産業廃棄物などの再資源化率のゴール指標を設定し、達成に取り組んでいる</t>
    <phoneticPr fontId="47"/>
  </si>
  <si>
    <t>10）</t>
    <phoneticPr fontId="34"/>
  </si>
  <si>
    <t>大気汚染の少ないプロセスや機器（低ＮＯＸ燃焼機器等）を採用している</t>
    <phoneticPr fontId="47"/>
  </si>
  <si>
    <t>日常的に大気汚染防止への配慮（燃焼管理等）を行つている</t>
    <phoneticPr fontId="47"/>
  </si>
  <si>
    <t>大気汚染について、法令による基準より厳しい自主管理基準を設定し、その遵守に努めている</t>
    <phoneticPr fontId="47"/>
  </si>
  <si>
    <t>ばい煙等の監視及び測定やばい煙処理設備の点検を定期的に行う等、適正に管理している</t>
    <phoneticPr fontId="47"/>
  </si>
  <si>
    <t>悪臭･騒音</t>
    <phoneticPr fontId="43"/>
  </si>
  <si>
    <t>悪臭防止のため排出口の位置等の配慮を行つている</t>
    <phoneticPr fontId="47"/>
  </si>
  <si>
    <t>低騒音型機器の使用、防音･防振設備の設置･管理等により騒音･振動を防止するとともに、日常的な監視及び測定を実施している</t>
    <phoneticPr fontId="47"/>
  </si>
  <si>
    <t>騒音･振動･悪臭の防止（建築物の環境負荷低減性一周辺環境への配慮）</t>
    <phoneticPr fontId="47"/>
  </si>
  <si>
    <t>3）</t>
    <phoneticPr fontId="34"/>
  </si>
  <si>
    <t>緑化</t>
    <phoneticPr fontId="34"/>
  </si>
  <si>
    <r>
      <rPr>
        <sz val="9"/>
        <rFont val="ＭＳ ゴシック"/>
        <family val="3"/>
        <charset val="128"/>
      </rPr>
      <t>ゴール７</t>
    </r>
    <r>
      <rPr>
        <sz val="10.5"/>
        <rFont val="ＭＳ ゴシック"/>
        <family val="3"/>
        <charset val="128"/>
      </rPr>
      <t xml:space="preserve">
</t>
    </r>
    <r>
      <rPr>
        <sz val="9"/>
        <rFont val="ＭＳ ゴシック"/>
        <family val="3"/>
        <charset val="128"/>
      </rPr>
      <t>ゴール13</t>
    </r>
    <phoneticPr fontId="199"/>
  </si>
  <si>
    <t>環境配慮</t>
    <phoneticPr fontId="34"/>
  </si>
  <si>
    <t>環境負荷の少ない建築材の使用、建築材の使用合理化等（合板型枠等の木材の使用合理化、高炉セメント、エコセメント、再生素材の積極的使用等）を依頼している</t>
    <phoneticPr fontId="47"/>
  </si>
  <si>
    <t>周辺の自然環境（動植物等）への影響を最小限に抑える、もしくは修復する等環境に配慮した施工計画の提案を依頼している</t>
    <phoneticPr fontId="47"/>
  </si>
  <si>
    <t>ゴール15</t>
  </si>
  <si>
    <t>ゴール７
ゴール13</t>
    <phoneticPr fontId="199"/>
  </si>
  <si>
    <t>まちなみ･景観への配慮（建築物の環境品質一室外環境（敷地内））</t>
    <phoneticPr fontId="47"/>
  </si>
  <si>
    <t>建築物</t>
    <phoneticPr fontId="34"/>
  </si>
  <si>
    <t>建築物の老朽化や運用の診断を行い、改善や環境保全設備の見直しを行つている</t>
    <phoneticPr fontId="47"/>
  </si>
  <si>
    <t>建築物の耐久性の向上に取り組んでいる</t>
    <phoneticPr fontId="47"/>
  </si>
  <si>
    <t>排水設備のメンテナンス、吹き付けアスベストの管理（特に解体時の事前除去）等を行つている</t>
    <phoneticPr fontId="47"/>
  </si>
  <si>
    <t>室内環境（音･温熱･光など）やサービス性能（建築物の環境品質）に配慮している。</t>
    <phoneticPr fontId="47"/>
  </si>
  <si>
    <t>災害</t>
    <phoneticPr fontId="34"/>
  </si>
  <si>
    <t>災害に遭遇した場合でも事業を復旧し、継続するための計画や準備がある</t>
    <phoneticPr fontId="47"/>
  </si>
  <si>
    <t>地域貢献</t>
    <phoneticPr fontId="34"/>
  </si>
  <si>
    <t>ＣＳＲ活動に関し、ステークホルダーの声を汲み取るための具体的な行動をとっている</t>
    <phoneticPr fontId="47"/>
  </si>
  <si>
    <t>組織として社会貢献活動を行つている</t>
    <phoneticPr fontId="47"/>
  </si>
  <si>
    <t>従業員が自発的に社会貢献活動やソーシャルビジネスなどに参加しやすくするための具体的な支援を行つている</t>
    <phoneticPr fontId="47"/>
  </si>
  <si>
    <t>地域コミュニティ参画（地域活動･祭事への参加･寄付地域清掃活動等）を行つている</t>
    <phoneticPr fontId="199"/>
  </si>
  <si>
    <t>NPOへの支援と協働（ＮＰＯへの事業協力）を行つている</t>
    <phoneticPr fontId="199"/>
  </si>
  <si>
    <t>地元密着･地域志向として、地元雇用･地元取引を行つている</t>
    <phoneticPr fontId="199"/>
  </si>
  <si>
    <t>地産地消の推進に取り組む</t>
    <phoneticPr fontId="199"/>
  </si>
  <si>
    <t>地域社会への貢献として、地域ボランティアに取り組んでいる</t>
    <phoneticPr fontId="199"/>
  </si>
  <si>
    <t>地域社会への貢献として、地域への寄附を行つている</t>
    <phoneticPr fontId="199"/>
  </si>
  <si>
    <t>ゴール９</t>
  </si>
  <si>
    <t>廃棄物の負荷を抑制することで地域性･アメニティヘの配慮に取り組んでいる（建築物の環境品質一室外環境（敷地内））</t>
    <phoneticPr fontId="199"/>
  </si>
  <si>
    <t>6）</t>
    <phoneticPr fontId="34"/>
  </si>
  <si>
    <t>廃棄物の
発生抑制</t>
  </si>
  <si>
    <t>廃棄物の
適正処理</t>
  </si>
  <si>
    <t>廃棄物管理票（マニフェスト）をもとに廃棄物の適正な処理を行つている</t>
    <phoneticPr fontId="199"/>
  </si>
  <si>
    <t>廃棄物の最終処分先を定期的に、直接、確認している</t>
    <phoneticPr fontId="199"/>
  </si>
  <si>
    <t>廃棄物焼却の際、塩化ビニール等焼却に適さない物が混入しないよう徹底するとともに、ばい煙の処理、近隣環境への配慮等を行つている</t>
    <phoneticPr fontId="199"/>
  </si>
  <si>
    <t>事業における廃棄物の処理を適法に行つている</t>
    <phoneticPr fontId="199"/>
  </si>
  <si>
    <t>生産</t>
    <phoneticPr fontId="200"/>
  </si>
  <si>
    <t>総製品生産量または総商品販売量をまとめることで、環境へ負荷をかける製品･商品を把握し、環境負荷の削減に取り組んでいる。</t>
    <phoneticPr fontId="199"/>
  </si>
  <si>
    <t>消費</t>
    <phoneticPr fontId="34"/>
  </si>
  <si>
    <t>用紙使用量を○年比で○％削減する。</t>
    <phoneticPr fontId="199"/>
  </si>
  <si>
    <t>省資源</t>
    <phoneticPr fontId="34"/>
  </si>
  <si>
    <t>打合せや会議の資料等については、ﾎﾜｲﾄﾎﾞｰﾄﾞやプロジェクターの利用により、ペーノレレス化に取り組んでいる</t>
    <phoneticPr fontId="199"/>
  </si>
  <si>
    <t>使用済み用紙、ポスター、カレンダー等の裏紙が活用できる紙は可能な限り利用するよう工夫している</t>
    <phoneticPr fontId="199"/>
  </si>
  <si>
    <t>コピー機は、枚数や拡大･縮小の誤り等のﾐｽｺﾋﾟｰを防止するため、使用前に設定を確認するとともに、次に使用する人に配慮し、使用後は必ず設定をﾘｾｯﾄしている</t>
    <phoneticPr fontId="199"/>
  </si>
  <si>
    <t>グリーン購入</t>
    <phoneticPr fontId="47"/>
  </si>
  <si>
    <t>グリーン購入の購入率を○％以上にする</t>
    <phoneticPr fontId="199"/>
  </si>
  <si>
    <t>環境に配慮した物品等の調達に係る方針、基準等を作成し、それらに基づき物品ﾘｽﾄを作成し、ﾘｽﾄに基づく購入を行つている</t>
    <phoneticPr fontId="199"/>
  </si>
  <si>
    <t>環境ラベル認定等製品を優先的に購入している</t>
    <phoneticPr fontId="199"/>
  </si>
  <si>
    <t>省エネルギー基準適合製品を購入している</t>
    <phoneticPr fontId="199"/>
  </si>
  <si>
    <t>ゴール７</t>
    <phoneticPr fontId="198"/>
  </si>
  <si>
    <t>修理や部品交換が可能で、部品の再使用、素材の再生利用が容易な設計の製品を優先的に購入、使用している</t>
    <phoneticPr fontId="199"/>
  </si>
  <si>
    <t>木材の調達にあたり、跡地の緑化、植林、環境修復が適切に行われていることに配慮したり、または跡地緑化等を考慮したりしている</t>
    <phoneticPr fontId="199"/>
  </si>
  <si>
    <t>調達する原材料（木材、水産品、農作物、鉱物等）の原産地を把握している</t>
    <phoneticPr fontId="199"/>
  </si>
  <si>
    <t>自社製品及び社外から購入する部品等について、想定される環境負荷のチェツクリストを作成している</t>
    <phoneticPr fontId="199"/>
  </si>
  <si>
    <t>新製品開発、モデルチェンジ等にあたり、環境負荷の測定･記録や製品アセスメント（製品が廃棄物になった場合の適正処理困難性の評価、製品の生産から消費、廃棄に至る各段階での環境負荷の評価（ライフサイクルアセスメント）等を含む）を実施している</t>
    <phoneticPr fontId="199"/>
  </si>
  <si>
    <t>環境負荷の少ない建築材の使用、建築材の使用合理化等（合板型枠等の木材の使用合理化、高炉セメント、エコセメント、再生素材の積極的使用等）を依頼している</t>
    <phoneticPr fontId="199"/>
  </si>
  <si>
    <t>ﾘサｲｸル</t>
    <phoneticPr fontId="203"/>
  </si>
  <si>
    <t>生産工程から発生する金属屑、紙屑、廃液、汚泥等の回収･再利用のための設備やﾗｲﾝを設け、活用している</t>
    <phoneticPr fontId="199"/>
  </si>
  <si>
    <t>紙、金属缶、ガラスびん、プラスチック、電池等について、分別回収ボックスの適正配置等により、ごみの分別を徹底している</t>
    <phoneticPr fontId="199"/>
  </si>
  <si>
    <t>回収した資源ごみがﾘｻｲｸﾙされるよう確認している（委託業者等に対して）</t>
    <phoneticPr fontId="199"/>
  </si>
  <si>
    <t>食堂等における食べ残し、食品残渣等の有機物質については可能な限りコンポスト化（堆肥化）し、土壌に還元、利用している</t>
    <phoneticPr fontId="199"/>
  </si>
  <si>
    <t>ﾘｻｲｸﾙしやすいよう、素材の種類や製品の部品点数の削減や、ネジの数を減らすこと等による解体しやすい構造を指向している</t>
    <phoneticPr fontId="199"/>
  </si>
  <si>
    <t>非再生性資源の使用量削減（建築物の環境負荷低減性）</t>
    <phoneticPr fontId="199"/>
  </si>
  <si>
    <t>簡易包装の推進、多重包装の見直し等を推進している</t>
    <phoneticPr fontId="199"/>
  </si>
  <si>
    <t>製品等の輸送の際には、繰り返し利用できるパレットや通い箱を利用している</t>
    <phoneticPr fontId="199"/>
  </si>
  <si>
    <t>再生資源を使用した商品、再生可能な商品、繰り返し使える商品、省エネ･省資源型の商品、容器包装を簡素化した商品、環境ラベル認定等製品等を重点的に販売している</t>
    <phoneticPr fontId="199"/>
  </si>
  <si>
    <t>製品の使用時や廃棄時の環境負荷の量をカタログ等に表示している</t>
    <phoneticPr fontId="199"/>
  </si>
  <si>
    <t>エコマーク及び自ら制定したマークや宣言等を製品やパンフレット等に表示している</t>
    <phoneticPr fontId="199"/>
  </si>
  <si>
    <t>地元ブランドの推進に取り組む</t>
    <phoneticPr fontId="199"/>
  </si>
  <si>
    <t>フロン</t>
    <phoneticPr fontId="47"/>
  </si>
  <si>
    <t>特定フロンの回収、適正処理を行つている</t>
    <phoneticPr fontId="199"/>
  </si>
  <si>
    <t>フロン類の漏洩防止のための留意点等、製品に関する環境への負荷を低減するための消費者への情報提供を行つている</t>
    <phoneticPr fontId="199"/>
  </si>
  <si>
    <t>温室効果
ガス</t>
  </si>
  <si>
    <t>温室効果ガス排出量を○年比で○％削減する</t>
    <phoneticPr fontId="199"/>
  </si>
  <si>
    <t>温室効果ガス排出量（二酸化炭素排出量等）を把握し、環境負荷の削減に取り組んでいる。</t>
    <phoneticPr fontId="199"/>
  </si>
  <si>
    <t>製品購入の際には、できるだけＨＦＣ（ハイドロフルオロカーボン）、PFC（ノレフルオロカーボン）、SF6（六フツ化硫黄）等を使用していない製品を選ぶように配慮している</t>
    <phoneticPr fontId="199"/>
  </si>
  <si>
    <t>HFC（ハイドロフルオロカーボン）、PFC（ノレフルオロカーボン）、SF6（六フツ化硫黄）等を使用している製品を廃棄する際の回収に努めている</t>
    <phoneticPr fontId="199"/>
  </si>
  <si>
    <t>C02排出量の削減に取り組んでいる</t>
    <phoneticPr fontId="199"/>
  </si>
  <si>
    <t>排気ガス</t>
    <phoneticPr fontId="43"/>
  </si>
  <si>
    <t>社用車について、ﾊｲﾌﾞﾘｯﾄﾞ車や低燃費車、低排出ガス認定車、電気自動車、天然ガス自動車等の低公害車への切り換えに取り組んでいる</t>
    <phoneticPr fontId="199"/>
  </si>
  <si>
    <t>排気ガスや騒音のレベルを抑えるため適正な車輛整備を行つている</t>
    <phoneticPr fontId="199"/>
  </si>
  <si>
    <t>共用自転車を導入して、近距離の用務には社用車を使用せず、自転車を利用するように努めている</t>
    <phoneticPr fontId="199"/>
  </si>
  <si>
    <t>熱</t>
    <phoneticPr fontId="44"/>
  </si>
  <si>
    <t>換気の際に屋外に排出される熱を回収して利用することのできる全熱交換器を採用している</t>
    <phoneticPr fontId="199"/>
  </si>
  <si>
    <t>カーボン･オフセッﾄ</t>
    <phoneticPr fontId="199"/>
  </si>
  <si>
    <t>カーボン･オフセットに取り組んでいる商品やサービスを購入または使用している</t>
    <phoneticPr fontId="199"/>
  </si>
  <si>
    <t>適応</t>
    <phoneticPr fontId="34"/>
  </si>
  <si>
    <t>災害に遭遇した場合でも事業を復旧し、継続するための計画や準備がある</t>
    <phoneticPr fontId="199"/>
  </si>
  <si>
    <t>温暖化対策</t>
    <phoneticPr fontId="34"/>
  </si>
  <si>
    <t>敷地内、壁面、屋上等の緑化を行つている（大気浄化、都市気象の緩和にも資する）</t>
    <phoneticPr fontId="199"/>
  </si>
  <si>
    <r>
      <rPr>
        <sz val="9"/>
        <rFont val="ＭＳ ゴシック"/>
        <family val="3"/>
        <charset val="128"/>
      </rPr>
      <t>ゴール７</t>
    </r>
    <r>
      <rPr>
        <sz val="10.5"/>
        <rFont val="ＭＳ ゴシック"/>
        <family val="3"/>
        <charset val="128"/>
      </rPr>
      <t xml:space="preserve">
</t>
    </r>
    <r>
      <rPr>
        <sz val="9"/>
        <rFont val="ＭＳ ゴシック"/>
        <family val="3"/>
        <charset val="128"/>
      </rPr>
      <t>ゴール１１</t>
    </r>
    <phoneticPr fontId="199"/>
  </si>
  <si>
    <t>もったいない運動（地球温暖化対策等）に取り組む</t>
    <phoneticPr fontId="199"/>
  </si>
  <si>
    <t>緑化活動（里山等の緑地保全活動等）に取り組む</t>
    <phoneticPr fontId="199"/>
  </si>
  <si>
    <t>その他の
関連ゴール</t>
  </si>
  <si>
    <t>原材料の生産や採掘が、現地の生物多様性に悪影響を与えるものではないか、先住民の権利は尊重されているか等についての情報を得ている</t>
    <phoneticPr fontId="199"/>
  </si>
  <si>
    <t>ゴール２</t>
  </si>
  <si>
    <t>調達する原材料について、認証品（森林認証、漁業認証等）の活用を指向している</t>
    <phoneticPr fontId="199"/>
  </si>
  <si>
    <t>排水が閉鎖性水域（湖、内湾等）に流入する場合は、窒素及び燐の除去対策を講じている</t>
    <phoneticPr fontId="199"/>
  </si>
  <si>
    <t>ゴール６</t>
  </si>
  <si>
    <t>資源利用</t>
    <phoneticPr fontId="34"/>
  </si>
  <si>
    <t>間伐材、未利用資源等を利用した製品を積極的に購入、使用している</t>
    <phoneticPr fontId="199"/>
  </si>
  <si>
    <t>生物多様性</t>
    <phoneticPr fontId="34"/>
  </si>
  <si>
    <t>事業活動が生物多様性に与える影響を公表している</t>
    <phoneticPr fontId="199"/>
  </si>
  <si>
    <t>事業所周辺の環境や生き物の保全活動（生息地の整備等）等を通し、事業活動を行う地域環境への配慮を行つている</t>
    <phoneticPr fontId="199"/>
  </si>
  <si>
    <t>周辺の自然環境（動植物等）への影響を最小限に抑える、もしくは修復する等環境に配慮した施工計画の提案を依頼している</t>
    <phoneticPr fontId="199"/>
  </si>
  <si>
    <t>生物環境の保全と剔出（建築物の環境品質一生物環境の保全と剔出）</t>
    <phoneticPr fontId="199"/>
  </si>
  <si>
    <t>防犯</t>
    <phoneticPr fontId="34"/>
  </si>
  <si>
    <t>安心のまちづくり（防犯活動への協力）に取り組む</t>
    <phoneticPr fontId="199"/>
  </si>
  <si>
    <t>国際協力</t>
    <phoneticPr fontId="34"/>
  </si>
  <si>
    <t>国際交流の推進（外国人のインターンシップ受け入れ）に取り組む</t>
    <phoneticPr fontId="199"/>
  </si>
  <si>
    <t>ポスターロゴ</t>
    <phoneticPr fontId="131"/>
  </si>
  <si>
    <t>単独ロゴ</t>
    <rPh sb="0" eb="2">
      <t>タンドク</t>
    </rPh>
    <phoneticPr fontId="131"/>
  </si>
  <si>
    <t>私たちは持続可能な開発目標（SDGs）を支援しています</t>
    <phoneticPr fontId="131"/>
  </si>
  <si>
    <t>2020年最新版｜SDGs_x0008_公式ロゴ使用法</t>
    <phoneticPr fontId="131"/>
  </si>
  <si>
    <t>https://sdgs-support.or.jp/journal/official_logo/</t>
    <phoneticPr fontId="131"/>
  </si>
  <si>
    <t>アニメでわかる!SDGs公式ロゴ使用法</t>
    <phoneticPr fontId="131"/>
  </si>
  <si>
    <t>https://sdgs-support.or.jp/journal/animedewakaru_logo/</t>
    <phoneticPr fontId="131"/>
  </si>
  <si>
    <t>ロゴダウンロード</t>
    <phoneticPr fontId="131"/>
  </si>
  <si>
    <t>SDGsのポスター・ロゴ・アイコンおよびガイドライン | 国連広報センター (unic.or.jp)</t>
  </si>
  <si>
    <t>＊白黒印刷の場合は白黒のロゴ使用</t>
    <rPh sb="1" eb="3">
      <t>シロクロ</t>
    </rPh>
    <rPh sb="3" eb="5">
      <t>インサツ</t>
    </rPh>
    <rPh sb="6" eb="8">
      <t>バアイ</t>
    </rPh>
    <rPh sb="9" eb="11">
      <t>シロクロ</t>
    </rPh>
    <rPh sb="14" eb="16">
      <t>シヨウ</t>
    </rPh>
    <phoneticPr fontId="131"/>
  </si>
  <si>
    <t>EA21中央事務局</t>
    <rPh sb="4" eb="9">
      <t>チュウオウジムキョク</t>
    </rPh>
    <phoneticPr fontId="15"/>
  </si>
  <si>
    <t>EA21プラザ</t>
    <phoneticPr fontId="15"/>
  </si>
  <si>
    <t>SDGs活用ガイド</t>
    <rPh sb="4" eb="6">
      <t>カツヨウ</t>
    </rPh>
    <phoneticPr fontId="15"/>
  </si>
  <si>
    <t>SDGｓ紐づけ</t>
    <rPh sb="4" eb="5">
      <t>ヒモ</t>
    </rPh>
    <phoneticPr fontId="15"/>
  </si>
  <si>
    <t>SDGｓロゴ</t>
    <phoneticPr fontId="15"/>
  </si>
  <si>
    <t>カーボンニュートラルに向けたわが社の取り組み</t>
    <rPh sb="11" eb="12">
      <t>ム</t>
    </rPh>
    <rPh sb="16" eb="17">
      <t>シャ</t>
    </rPh>
    <rPh sb="18" eb="19">
      <t>ト</t>
    </rPh>
    <rPh sb="20" eb="21">
      <t>ク</t>
    </rPh>
    <phoneticPr fontId="15"/>
  </si>
  <si>
    <t>現在</t>
    <rPh sb="0" eb="2">
      <t>ゲンザイ</t>
    </rPh>
    <phoneticPr fontId="15"/>
  </si>
  <si>
    <t>2030年</t>
    <rPh sb="4" eb="5">
      <t>ネン</t>
    </rPh>
    <phoneticPr fontId="15"/>
  </si>
  <si>
    <t>省エネ+太陽光発電+電気自動車+再エネ電力</t>
    <rPh sb="0" eb="1">
      <t>ショウ</t>
    </rPh>
    <rPh sb="4" eb="9">
      <t>タイヨウコウハツデン</t>
    </rPh>
    <rPh sb="10" eb="15">
      <t>デンキジドウシャ</t>
    </rPh>
    <rPh sb="16" eb="17">
      <t>サイ</t>
    </rPh>
    <rPh sb="19" eb="21">
      <t>デンリョク</t>
    </rPh>
    <phoneticPr fontId="15"/>
  </si>
  <si>
    <t>2050年</t>
    <rPh sb="4" eb="5">
      <t>ネン</t>
    </rPh>
    <phoneticPr fontId="15"/>
  </si>
  <si>
    <t>手順書</t>
    <rPh sb="0" eb="3">
      <t>テジュンショ</t>
    </rPh>
    <phoneticPr fontId="15"/>
  </si>
  <si>
    <t>キシレン</t>
    <phoneticPr fontId="15"/>
  </si>
  <si>
    <t>①　火器を使用する場合は消火器を用意する。
②　終業時は元電源をOFFにする。
③　火気使用工事後30分間は火の気を確認する。
④　消火器の点検は毎月初めに実施する。</t>
    <rPh sb="2" eb="4">
      <t>カキ</t>
    </rPh>
    <rPh sb="5" eb="7">
      <t>シヨウ</t>
    </rPh>
    <rPh sb="9" eb="11">
      <t>バアイ</t>
    </rPh>
    <rPh sb="12" eb="15">
      <t>ショウカキ</t>
    </rPh>
    <rPh sb="16" eb="18">
      <t>ヨウイ</t>
    </rPh>
    <rPh sb="24" eb="26">
      <t>シュウギョウ</t>
    </rPh>
    <rPh sb="26" eb="27">
      <t>ジ</t>
    </rPh>
    <rPh sb="28" eb="31">
      <t>モトデンゲン</t>
    </rPh>
    <rPh sb="42" eb="48">
      <t>カキシヨウコウジ</t>
    </rPh>
    <rPh sb="48" eb="49">
      <t>ゴ</t>
    </rPh>
    <rPh sb="51" eb="52">
      <t>プン</t>
    </rPh>
    <rPh sb="52" eb="53">
      <t>カン</t>
    </rPh>
    <rPh sb="54" eb="55">
      <t>ヒ</t>
    </rPh>
    <rPh sb="56" eb="57">
      <t>ケ</t>
    </rPh>
    <rPh sb="58" eb="60">
      <t>カクニン</t>
    </rPh>
    <rPh sb="66" eb="68">
      <t>ショウカ</t>
    </rPh>
    <rPh sb="68" eb="69">
      <t>キ</t>
    </rPh>
    <rPh sb="73" eb="75">
      <t>マイツキ</t>
    </rPh>
    <rPh sb="75" eb="76">
      <t>ハジ</t>
    </rPh>
    <phoneticPr fontId="15"/>
  </si>
  <si>
    <t>消火器の点検では、置き場所の確認、有効期限も確認する
消火器は離れたところからもすぐに分かるように表示を行う</t>
    <rPh sb="9" eb="10">
      <t>オ</t>
    </rPh>
    <rPh sb="11" eb="13">
      <t>バショ</t>
    </rPh>
    <rPh sb="14" eb="16">
      <t>カクニン</t>
    </rPh>
    <rPh sb="27" eb="30">
      <t>ショウカキ</t>
    </rPh>
    <rPh sb="31" eb="32">
      <t>ハナ</t>
    </rPh>
    <rPh sb="43" eb="44">
      <t>ワ</t>
    </rPh>
    <rPh sb="49" eb="51">
      <t>ヒョウジ</t>
    </rPh>
    <rPh sb="52" eb="53">
      <t>オコナ</t>
    </rPh>
    <phoneticPr fontId="15"/>
  </si>
  <si>
    <t>制定：202*年*月**日</t>
    <phoneticPr fontId="15"/>
  </si>
  <si>
    <t>様式更新日：</t>
    <rPh sb="0" eb="2">
      <t>ヨウシキ</t>
    </rPh>
    <phoneticPr fontId="15"/>
  </si>
  <si>
    <t>事務局</t>
    <rPh sb="0" eb="3">
      <t>ジムキョク</t>
    </rPh>
    <phoneticPr fontId="15"/>
  </si>
  <si>
    <t>サイト</t>
    <phoneticPr fontId="15"/>
  </si>
  <si>
    <t>部門</t>
    <rPh sb="0" eb="2">
      <t>ブモン</t>
    </rPh>
    <phoneticPr fontId="15"/>
  </si>
  <si>
    <t>内部環境監査チェックリスト</t>
    <phoneticPr fontId="15"/>
  </si>
  <si>
    <t>Ｓ：優れた点（エコアクション21要求事項や自社が決めたルールを満たした上に特に優れており模範となる点）</t>
    <rPh sb="2" eb="3">
      <t>スグ</t>
    </rPh>
    <rPh sb="5" eb="6">
      <t>テン</t>
    </rPh>
    <rPh sb="16" eb="18">
      <t>ヨウキュウ</t>
    </rPh>
    <rPh sb="18" eb="20">
      <t>ジコウ</t>
    </rPh>
    <rPh sb="21" eb="23">
      <t>ジシャ</t>
    </rPh>
    <rPh sb="24" eb="25">
      <t>キ</t>
    </rPh>
    <rPh sb="31" eb="32">
      <t>ミ</t>
    </rPh>
    <rPh sb="35" eb="36">
      <t>ウエ</t>
    </rPh>
    <rPh sb="37" eb="38">
      <t>トク</t>
    </rPh>
    <rPh sb="39" eb="40">
      <t>スグ</t>
    </rPh>
    <rPh sb="44" eb="46">
      <t>モハン</t>
    </rPh>
    <rPh sb="49" eb="50">
      <t>テン</t>
    </rPh>
    <phoneticPr fontId="15"/>
  </si>
  <si>
    <t>Ｂ：改善が必要な点（エコアクション21要求事項や自社が決めたルールが、一部に改善または努力を要する)</t>
    <rPh sb="2" eb="4">
      <t>カイゼン</t>
    </rPh>
    <rPh sb="5" eb="7">
      <t>ヒツヨウ</t>
    </rPh>
    <phoneticPr fontId="15"/>
  </si>
  <si>
    <t>内部監査の重点項目は　5環境法の特定・遵守評価　 6環境経営目標と計画　　 8教育・訓練の実施　10実施及び運用   11緊急事態の準備対応</t>
    <rPh sb="0" eb="2">
      <t>ナイブ</t>
    </rPh>
    <rPh sb="12" eb="14">
      <t>カンキョウ</t>
    </rPh>
    <rPh sb="14" eb="15">
      <t>ホウ</t>
    </rPh>
    <rPh sb="16" eb="18">
      <t>トクテイ</t>
    </rPh>
    <rPh sb="19" eb="21">
      <t>ジュンシュ</t>
    </rPh>
    <rPh sb="21" eb="23">
      <t>ヒョウカ</t>
    </rPh>
    <rPh sb="26" eb="28">
      <t>カンキョウ</t>
    </rPh>
    <rPh sb="28" eb="30">
      <t>ケイエイ</t>
    </rPh>
    <rPh sb="30" eb="32">
      <t>モクヒョウ</t>
    </rPh>
    <rPh sb="33" eb="35">
      <t>ケイカク</t>
    </rPh>
    <rPh sb="39" eb="41">
      <t>キョウイク</t>
    </rPh>
    <rPh sb="42" eb="44">
      <t>クンレン</t>
    </rPh>
    <rPh sb="45" eb="47">
      <t>ジッシ</t>
    </rPh>
    <rPh sb="50" eb="52">
      <t>ジッシ</t>
    </rPh>
    <rPh sb="52" eb="53">
      <t>オヨ</t>
    </rPh>
    <rPh sb="54" eb="56">
      <t>ウンヨウ</t>
    </rPh>
    <rPh sb="61" eb="63">
      <t>キンキュウ</t>
    </rPh>
    <rPh sb="63" eb="65">
      <t>ジタイ</t>
    </rPh>
    <rPh sb="66" eb="68">
      <t>ジュンビ</t>
    </rPh>
    <rPh sb="68" eb="70">
      <t>タイオウ</t>
    </rPh>
    <phoneticPr fontId="15"/>
  </si>
  <si>
    <t>対象外のサイト、活動がある場合はそのことを環境経営レポートに明記していますか</t>
    <phoneticPr fontId="15"/>
  </si>
  <si>
    <t>必須項目の二酸化炭素排出量、廃棄物排出量、水使用量、化学物質使用量（PRTRの対象物質）は把握していますか</t>
    <rPh sb="0" eb="2">
      <t>ヒッス</t>
    </rPh>
    <rPh sb="2" eb="4">
      <t>コウモク</t>
    </rPh>
    <rPh sb="5" eb="8">
      <t>ニサンカ</t>
    </rPh>
    <rPh sb="8" eb="10">
      <t>タンソ</t>
    </rPh>
    <rPh sb="10" eb="12">
      <t>ハイシュツ</t>
    </rPh>
    <rPh sb="12" eb="13">
      <t>リョウ</t>
    </rPh>
    <rPh sb="14" eb="17">
      <t>ハイキブツ</t>
    </rPh>
    <rPh sb="17" eb="19">
      <t>ハイシュツ</t>
    </rPh>
    <rPh sb="19" eb="20">
      <t>リョウ</t>
    </rPh>
    <rPh sb="21" eb="22">
      <t>ミズ</t>
    </rPh>
    <rPh sb="22" eb="25">
      <t>シヨウリョウ</t>
    </rPh>
    <rPh sb="26" eb="28">
      <t>カガク</t>
    </rPh>
    <rPh sb="28" eb="30">
      <t>ブッシツ</t>
    </rPh>
    <rPh sb="30" eb="33">
      <t>シヨウリョウ</t>
    </rPh>
    <rPh sb="39" eb="41">
      <t>タイショウ</t>
    </rPh>
    <rPh sb="41" eb="43">
      <t>ブッシツ</t>
    </rPh>
    <rPh sb="45" eb="47">
      <t>ハアク</t>
    </rPh>
    <phoneticPr fontId="15"/>
  </si>
  <si>
    <t>部門で遵守しなければならない環境関連法規、条例、その他の環境要求事項が一覧表に取りまとめられていますか</t>
    <rPh sb="0" eb="2">
      <t>ブモン</t>
    </rPh>
    <rPh sb="3" eb="5">
      <t>ジュンシュ</t>
    </rPh>
    <phoneticPr fontId="15"/>
  </si>
  <si>
    <t>マニフェスト年間報告書提出の担当者が決まっておらず提出されていません。</t>
    <rPh sb="6" eb="8">
      <t>ネンカン</t>
    </rPh>
    <rPh sb="8" eb="11">
      <t>ホウコクショ</t>
    </rPh>
    <rPh sb="11" eb="13">
      <t>テイシュツ</t>
    </rPh>
    <rPh sb="14" eb="17">
      <t>タントウシャ</t>
    </rPh>
    <rPh sb="18" eb="19">
      <t>キ</t>
    </rPh>
    <rPh sb="25" eb="27">
      <t>テイシュツ</t>
    </rPh>
    <phoneticPr fontId="15"/>
  </si>
  <si>
    <r>
      <rPr>
        <b/>
        <sz val="11"/>
        <color theme="1"/>
        <rFont val="ＭＳ 明朝"/>
        <family val="1"/>
        <charset val="128"/>
      </rPr>
      <t>【現場観察】</t>
    </r>
    <r>
      <rPr>
        <b/>
        <sz val="11"/>
        <color rgb="FFFF0000"/>
        <rFont val="ＭＳ Ｐゴシック"/>
        <family val="3"/>
        <charset val="128"/>
      </rPr>
      <t>（事業場に応じ削除、追記、修正する）</t>
    </r>
    <phoneticPr fontId="15"/>
  </si>
  <si>
    <t xml:space="preserve">警報機、ガス遮断弁、消火器・消火栓（周辺に物がないこと）、避難通路
</t>
    <rPh sb="0" eb="3">
      <t>ケイホウキ</t>
    </rPh>
    <rPh sb="6" eb="8">
      <t>シャダン</t>
    </rPh>
    <rPh sb="8" eb="9">
      <t>ベン</t>
    </rPh>
    <rPh sb="10" eb="13">
      <t>ショウカキ</t>
    </rPh>
    <rPh sb="14" eb="17">
      <t>ショウカセン</t>
    </rPh>
    <rPh sb="18" eb="20">
      <t>シュウヘン</t>
    </rPh>
    <rPh sb="21" eb="22">
      <t>モノ</t>
    </rPh>
    <rPh sb="29" eb="31">
      <t>ヒナン</t>
    </rPh>
    <rPh sb="31" eb="33">
      <t>ツウロ</t>
    </rPh>
    <phoneticPr fontId="15"/>
  </si>
  <si>
    <t>・エコドライブの徹底</t>
    <rPh sb="8" eb="10">
      <t>テッテイ</t>
    </rPh>
    <phoneticPr fontId="15"/>
  </si>
  <si>
    <t>比重：</t>
    <rPh sb="0" eb="2">
      <t>ヒジュウ</t>
    </rPh>
    <phoneticPr fontId="15"/>
  </si>
  <si>
    <t>　環境保全への行動指針</t>
    <rPh sb="1" eb="3">
      <t>カンキョウ</t>
    </rPh>
    <rPh sb="3" eb="5">
      <t>ホゼン</t>
    </rPh>
    <rPh sb="7" eb="9">
      <t>コウドウ</t>
    </rPh>
    <rPh sb="9" eb="11">
      <t>シシン</t>
    </rPh>
    <phoneticPr fontId="15"/>
  </si>
  <si>
    <t>□事業の紹介</t>
    <rPh sb="1" eb="3">
      <t>ジギョウ</t>
    </rPh>
    <rPh sb="4" eb="6">
      <t>ショウカイ</t>
    </rPh>
    <phoneticPr fontId="15"/>
  </si>
  <si>
    <t>環境経営組織及び役割・責任・権限</t>
    <rPh sb="0" eb="2">
      <t>カンキョウ</t>
    </rPh>
    <rPh sb="2" eb="4">
      <t>ケイエイ</t>
    </rPh>
    <rPh sb="4" eb="6">
      <t>ソシキ</t>
    </rPh>
    <rPh sb="6" eb="7">
      <t>オヨ</t>
    </rPh>
    <rPh sb="8" eb="10">
      <t>ヤクワリ</t>
    </rPh>
    <rPh sb="11" eb="13">
      <t>セキニン</t>
    </rPh>
    <rPh sb="14" eb="16">
      <t>ケンゲン</t>
    </rPh>
    <phoneticPr fontId="15"/>
  </si>
  <si>
    <t>主な環境負荷の実績</t>
    <rPh sb="0" eb="1">
      <t>オモ</t>
    </rPh>
    <rPh sb="2" eb="4">
      <t>カンキョウ</t>
    </rPh>
    <rPh sb="4" eb="6">
      <t>フカ</t>
    </rPh>
    <rPh sb="7" eb="9">
      <t>ジッセキ</t>
    </rPh>
    <phoneticPr fontId="15"/>
  </si>
  <si>
    <t>環境経営目標及びその実績</t>
    <rPh sb="0" eb="2">
      <t>カンキョウ</t>
    </rPh>
    <rPh sb="2" eb="4">
      <t>ケイエイ</t>
    </rPh>
    <rPh sb="4" eb="6">
      <t>モクヒョウ</t>
    </rPh>
    <rPh sb="6" eb="7">
      <t>オヨ</t>
    </rPh>
    <rPh sb="10" eb="12">
      <t>ジッセキ</t>
    </rPh>
    <phoneticPr fontId="15"/>
  </si>
  <si>
    <t>活動：〇よくできた　△あまりできなかった　×全くできなかった</t>
    <phoneticPr fontId="15"/>
  </si>
  <si>
    <t>環境経営計画の取組結果とその評価、次年度の計画</t>
    <rPh sb="0" eb="2">
      <t>カンキョウ</t>
    </rPh>
    <rPh sb="2" eb="4">
      <t>ケイエイ</t>
    </rPh>
    <rPh sb="4" eb="6">
      <t>ケイカク</t>
    </rPh>
    <rPh sb="7" eb="9">
      <t>トリクミ</t>
    </rPh>
    <rPh sb="9" eb="11">
      <t>ケッカ</t>
    </rPh>
    <rPh sb="14" eb="16">
      <t>ヒョウカ</t>
    </rPh>
    <rPh sb="17" eb="20">
      <t>ジネンド</t>
    </rPh>
    <rPh sb="21" eb="23">
      <t>ケイカク</t>
    </rPh>
    <phoneticPr fontId="15"/>
  </si>
  <si>
    <t>各事業所の取組紹介</t>
    <rPh sb="0" eb="1">
      <t>カク</t>
    </rPh>
    <rPh sb="1" eb="4">
      <t>ジギョウショ</t>
    </rPh>
    <rPh sb="5" eb="7">
      <t>トリクミ</t>
    </rPh>
    <rPh sb="7" eb="9">
      <t>ショウカイ</t>
    </rPh>
    <phoneticPr fontId="15"/>
  </si>
  <si>
    <t>＜●●工場＞</t>
    <rPh sb="3" eb="5">
      <t>コウジョウ</t>
    </rPh>
    <phoneticPr fontId="15"/>
  </si>
  <si>
    <t>環境関連法規等の遵守状況の確認及び評価の結果，並びに違反，訴訟の有無</t>
    <rPh sb="0" eb="2">
      <t>カンキョウ</t>
    </rPh>
    <rPh sb="2" eb="4">
      <t>カンレン</t>
    </rPh>
    <rPh sb="4" eb="6">
      <t>ホウキ</t>
    </rPh>
    <rPh sb="6" eb="7">
      <t>トウ</t>
    </rPh>
    <rPh sb="8" eb="10">
      <t>ジュンシュ</t>
    </rPh>
    <rPh sb="10" eb="12">
      <t>ジョウキョウ</t>
    </rPh>
    <rPh sb="13" eb="15">
      <t>カクニン</t>
    </rPh>
    <rPh sb="15" eb="16">
      <t>オヨ</t>
    </rPh>
    <rPh sb="17" eb="19">
      <t>ヒョウカ</t>
    </rPh>
    <rPh sb="20" eb="22">
      <t>ケッカ</t>
    </rPh>
    <rPh sb="23" eb="24">
      <t>ナラ</t>
    </rPh>
    <rPh sb="26" eb="28">
      <t>イハン</t>
    </rPh>
    <rPh sb="29" eb="31">
      <t>ソショウ</t>
    </rPh>
    <rPh sb="32" eb="34">
      <t>ウム</t>
    </rPh>
    <phoneticPr fontId="15"/>
  </si>
  <si>
    <t>□外部からの環境上の苦情・要請等</t>
    <rPh sb="1" eb="3">
      <t>ガイブ</t>
    </rPh>
    <rPh sb="6" eb="8">
      <t>カンキョウ</t>
    </rPh>
    <rPh sb="8" eb="9">
      <t>ジョウ</t>
    </rPh>
    <rPh sb="10" eb="12">
      <t>クジョウ</t>
    </rPh>
    <rPh sb="13" eb="15">
      <t>ヨウセイ</t>
    </rPh>
    <rPh sb="15" eb="16">
      <t>トウ</t>
    </rPh>
    <phoneticPr fontId="15"/>
  </si>
  <si>
    <t>緊急事態対応の試行・訓練</t>
    <rPh sb="0" eb="2">
      <t>キンキュウ</t>
    </rPh>
    <rPh sb="2" eb="4">
      <t>ジタイ</t>
    </rPh>
    <rPh sb="4" eb="6">
      <t>タイオウ</t>
    </rPh>
    <rPh sb="7" eb="9">
      <t>シコウ</t>
    </rPh>
    <rPh sb="10" eb="12">
      <t>クンレン</t>
    </rPh>
    <phoneticPr fontId="15"/>
  </si>
  <si>
    <t>これまでの環境活動の紹介</t>
    <rPh sb="5" eb="7">
      <t>カンキョウ</t>
    </rPh>
    <rPh sb="7" eb="9">
      <t>カツドウ</t>
    </rPh>
    <rPh sb="10" eb="12">
      <t>ショウカイ</t>
    </rPh>
    <phoneticPr fontId="15"/>
  </si>
  <si>
    <t>化学物質適正管理</t>
    <rPh sb="0" eb="2">
      <t>カガク</t>
    </rPh>
    <rPh sb="2" eb="4">
      <t>ブッシツ</t>
    </rPh>
    <rPh sb="4" eb="6">
      <t>テキセイ</t>
    </rPh>
    <rPh sb="6" eb="8">
      <t>カンリ</t>
    </rPh>
    <phoneticPr fontId="15"/>
  </si>
  <si>
    <t>化学物質の適正管理</t>
    <rPh sb="0" eb="2">
      <t>カガク</t>
    </rPh>
    <rPh sb="2" eb="4">
      <t>ブッシツ</t>
    </rPh>
    <rPh sb="5" eb="7">
      <t>テキセイ</t>
    </rPh>
    <rPh sb="7" eb="9">
      <t>カンリ</t>
    </rPh>
    <phoneticPr fontId="15"/>
  </si>
  <si>
    <t>・リスクアセスメントの実施</t>
    <rPh sb="11" eb="13">
      <t>ジッシ</t>
    </rPh>
    <phoneticPr fontId="15"/>
  </si>
  <si>
    <t>上期</t>
    <rPh sb="0" eb="2">
      <t>カミキ</t>
    </rPh>
    <phoneticPr fontId="15"/>
  </si>
  <si>
    <t>・従業員教育</t>
    <rPh sb="1" eb="4">
      <t>ジュウギョウイン</t>
    </rPh>
    <rPh sb="4" eb="6">
      <t>キョウイク</t>
    </rPh>
    <phoneticPr fontId="15"/>
  </si>
  <si>
    <t>発行日：</t>
  </si>
  <si>
    <t>様式：13-01</t>
    <phoneticPr fontId="15"/>
  </si>
  <si>
    <t>総括
・
次年度の計画</t>
    <rPh sb="0" eb="2">
      <t>ソウカツ</t>
    </rPh>
    <rPh sb="5" eb="8">
      <t>ジネンド</t>
    </rPh>
    <rPh sb="9" eb="11">
      <t>ケイカク</t>
    </rPh>
    <phoneticPr fontId="15"/>
  </si>
  <si>
    <t>総括
・
次年度の計画</t>
    <phoneticPr fontId="15"/>
  </si>
  <si>
    <t>単位：t-CO2</t>
    <rPh sb="0" eb="2">
      <t>タンイ</t>
    </rPh>
    <phoneticPr fontId="15"/>
  </si>
  <si>
    <t>対　策</t>
    <rPh sb="0" eb="1">
      <t>タイ</t>
    </rPh>
    <rPh sb="2" eb="3">
      <t>サク</t>
    </rPh>
    <phoneticPr fontId="15"/>
  </si>
  <si>
    <t>2020年</t>
    <rPh sb="4" eb="5">
      <t>ネン</t>
    </rPh>
    <phoneticPr fontId="15"/>
  </si>
  <si>
    <t>省エネ+ハイブリッド車+再エネ電力</t>
    <rPh sb="0" eb="1">
      <t>ショウ</t>
    </rPh>
    <rPh sb="10" eb="11">
      <t>シャ</t>
    </rPh>
    <rPh sb="12" eb="13">
      <t>サイ</t>
    </rPh>
    <rPh sb="15" eb="17">
      <t>デンリョク</t>
    </rPh>
    <phoneticPr fontId="15"/>
  </si>
  <si>
    <t>水使用量</t>
    <rPh sb="0" eb="4">
      <t>ミズシヨウリョウ</t>
    </rPh>
    <phoneticPr fontId="15"/>
  </si>
  <si>
    <t>〇〇電力</t>
    <rPh sb="2" eb="4">
      <t>デンリョク</t>
    </rPh>
    <phoneticPr fontId="15"/>
  </si>
  <si>
    <t>※2021年度のデータは期初から期の途中まで</t>
    <rPh sb="5" eb="7">
      <t>ネンド</t>
    </rPh>
    <rPh sb="12" eb="14">
      <t>キショ</t>
    </rPh>
    <rPh sb="16" eb="17">
      <t>キ</t>
    </rPh>
    <rPh sb="18" eb="20">
      <t>トチュウ</t>
    </rPh>
    <phoneticPr fontId="15"/>
  </si>
  <si>
    <t>計画：○（点線）　実績：●（実線）</t>
    <rPh sb="0" eb="2">
      <t>ケイカク</t>
    </rPh>
    <rPh sb="5" eb="7">
      <t>テンセン</t>
    </rPh>
    <rPh sb="9" eb="11">
      <t>ジッセキ</t>
    </rPh>
    <rPh sb="14" eb="16">
      <t>ジッセン</t>
    </rPh>
    <phoneticPr fontId="15"/>
  </si>
  <si>
    <t>エネルギー使用量1500kL以上
自動車100台以上</t>
    <rPh sb="5" eb="7">
      <t>シヨウ</t>
    </rPh>
    <rPh sb="7" eb="8">
      <t>リョウ</t>
    </rPh>
    <rPh sb="14" eb="16">
      <t>イジョウ</t>
    </rPh>
    <rPh sb="17" eb="19">
      <t>ジドウ</t>
    </rPh>
    <rPh sb="19" eb="20">
      <t>シャ</t>
    </rPh>
    <rPh sb="23" eb="26">
      <t>ダイイジョウ</t>
    </rPh>
    <phoneticPr fontId="15"/>
  </si>
  <si>
    <t>例：アルコール　○○L</t>
    <rPh sb="0" eb="1">
      <t>レイ</t>
    </rPh>
    <phoneticPr fontId="15"/>
  </si>
  <si>
    <t>例：シンナー　○○L</t>
    <rPh sb="0" eb="1">
      <t>レイ</t>
    </rPh>
    <phoneticPr fontId="15"/>
  </si>
  <si>
    <t>＜参考＞</t>
    <rPh sb="1" eb="3">
      <t>サンコウ</t>
    </rPh>
    <phoneticPr fontId="15"/>
  </si>
  <si>
    <t>熱量
MJ</t>
    <rPh sb="0" eb="2">
      <t>ネツリョウ</t>
    </rPh>
    <phoneticPr fontId="15"/>
  </si>
  <si>
    <t>係数</t>
    <rPh sb="0" eb="2">
      <t>ケイスウ</t>
    </rPh>
    <phoneticPr fontId="15"/>
  </si>
  <si>
    <t>(MJ/kWh)</t>
  </si>
  <si>
    <t>(MJ/L)</t>
    <phoneticPr fontId="15"/>
  </si>
  <si>
    <t>(MJ/m3)</t>
  </si>
  <si>
    <t>(MJ/kg)</t>
  </si>
  <si>
    <t>ｋL/MJ</t>
    <phoneticPr fontId="15"/>
  </si>
  <si>
    <t>kL</t>
    <phoneticPr fontId="15"/>
  </si>
  <si>
    <t>原油換算</t>
    <rPh sb="0" eb="4">
      <t>ゲンユカンサン</t>
    </rPh>
    <phoneticPr fontId="15"/>
  </si>
  <si>
    <t>上段：通期</t>
    <rPh sb="0" eb="2">
      <t>ジョウダン</t>
    </rPh>
    <phoneticPr fontId="15"/>
  </si>
  <si>
    <t>活動期間</t>
    <rPh sb="0" eb="4">
      <t>カツドウキカン</t>
    </rPh>
    <phoneticPr fontId="14"/>
  </si>
  <si>
    <t>売上高原単位</t>
    <phoneticPr fontId="15"/>
  </si>
  <si>
    <t>活動期間</t>
    <rPh sb="0" eb="4">
      <t>カツドウキカン</t>
    </rPh>
    <phoneticPr fontId="15"/>
  </si>
  <si>
    <t>（活動期間：</t>
    <rPh sb="1" eb="3">
      <t>カツドウ</t>
    </rPh>
    <phoneticPr fontId="15"/>
  </si>
  <si>
    <t>年7月1日～</t>
    <rPh sb="0" eb="1">
      <t>ネン</t>
    </rPh>
    <rPh sb="2" eb="3">
      <t>ガツ</t>
    </rPh>
    <rPh sb="4" eb="5">
      <t>ニチ</t>
    </rPh>
    <phoneticPr fontId="15"/>
  </si>
  <si>
    <t>年9月30日）</t>
    <rPh sb="0" eb="1">
      <t>ネン</t>
    </rPh>
    <rPh sb="2" eb="3">
      <t>ガツ</t>
    </rPh>
    <rPh sb="5" eb="6">
      <t>ニチ</t>
    </rPh>
    <phoneticPr fontId="15"/>
  </si>
  <si>
    <t>カーボンニュートラルへの中長期目標</t>
    <rPh sb="12" eb="15">
      <t>チュウチョウキ</t>
    </rPh>
    <rPh sb="15" eb="17">
      <t>モクヒョウ</t>
    </rPh>
    <phoneticPr fontId="15"/>
  </si>
  <si>
    <t>年度実績</t>
    <rPh sb="2" eb="4">
      <t>ジッセキ</t>
    </rPh>
    <phoneticPr fontId="15"/>
  </si>
  <si>
    <t>（累計）</t>
    <phoneticPr fontId="15"/>
  </si>
  <si>
    <t>目　標　　kWh</t>
    <rPh sb="0" eb="1">
      <t>メ</t>
    </rPh>
    <rPh sb="2" eb="3">
      <t>ヒョウ</t>
    </rPh>
    <phoneticPr fontId="15"/>
  </si>
  <si>
    <t>　（累計）</t>
    <rPh sb="2" eb="4">
      <t>ルイケイ</t>
    </rPh>
    <phoneticPr fontId="15"/>
  </si>
  <si>
    <t>kWh　月次評価</t>
    <phoneticPr fontId="15"/>
  </si>
  <si>
    <t>累計評価</t>
    <phoneticPr fontId="15"/>
  </si>
  <si>
    <t>・下請けで価格競争が厳しくなっている
・販売力が弱い
・生産性が低い</t>
    <rPh sb="1" eb="3">
      <t>シタウ</t>
    </rPh>
    <rPh sb="5" eb="7">
      <t>カカク</t>
    </rPh>
    <rPh sb="7" eb="9">
      <t>キョウソウ</t>
    </rPh>
    <rPh sb="10" eb="11">
      <t>キビ</t>
    </rPh>
    <rPh sb="20" eb="23">
      <t>ハンバイリョク</t>
    </rPh>
    <rPh sb="24" eb="25">
      <t>ヨワ</t>
    </rPh>
    <rPh sb="28" eb="31">
      <t>セイサンセイ</t>
    </rPh>
    <rPh sb="32" eb="33">
      <t>ヒク</t>
    </rPh>
    <phoneticPr fontId="15"/>
  </si>
  <si>
    <t>・少子高齢化が進んでいる
・エネルギーや資源価格の高騰
・自然災害や感染症の流行で操業に影響が出るリスクがある</t>
    <rPh sb="1" eb="6">
      <t>ショウシコウレイカ</t>
    </rPh>
    <rPh sb="7" eb="8">
      <t>スス</t>
    </rPh>
    <rPh sb="20" eb="24">
      <t>シゲンカカク</t>
    </rPh>
    <rPh sb="25" eb="27">
      <t>コウトウ</t>
    </rPh>
    <rPh sb="29" eb="31">
      <t>シゼン</t>
    </rPh>
    <rPh sb="31" eb="33">
      <t>サイガイ</t>
    </rPh>
    <rPh sb="34" eb="37">
      <t>カンセンショウ</t>
    </rPh>
    <rPh sb="38" eb="40">
      <t>リュウコウ</t>
    </rPh>
    <rPh sb="41" eb="43">
      <t>ソウギョウ</t>
    </rPh>
    <rPh sb="44" eb="46">
      <t>エイキョウ</t>
    </rPh>
    <rPh sb="47" eb="48">
      <t>デ</t>
    </rPh>
    <phoneticPr fontId="15"/>
  </si>
  <si>
    <t>・優れた技能者がいる
・若い社員がいる
・最新設備を持っている</t>
    <rPh sb="1" eb="2">
      <t>スグ</t>
    </rPh>
    <rPh sb="4" eb="7">
      <t>ギノウシャ</t>
    </rPh>
    <rPh sb="12" eb="13">
      <t>ワカ</t>
    </rPh>
    <rPh sb="14" eb="16">
      <t>シャイン</t>
    </rPh>
    <rPh sb="21" eb="23">
      <t>サイシン</t>
    </rPh>
    <rPh sb="23" eb="25">
      <t>セツビ</t>
    </rPh>
    <rPh sb="26" eb="27">
      <t>モ</t>
    </rPh>
    <phoneticPr fontId="15"/>
  </si>
  <si>
    <t>・ビジネスマッチングの機会が増えている
・「気候変動適応法」で新たな適応関連ビジネスが見込める
・自動化設備やグループウェアの普及</t>
    <rPh sb="11" eb="13">
      <t>キカイ</t>
    </rPh>
    <rPh sb="14" eb="15">
      <t>フ</t>
    </rPh>
    <rPh sb="22" eb="24">
      <t>キコウ</t>
    </rPh>
    <rPh sb="24" eb="26">
      <t>ヘンドウ</t>
    </rPh>
    <rPh sb="26" eb="28">
      <t>テキオウ</t>
    </rPh>
    <rPh sb="28" eb="29">
      <t>ホウ</t>
    </rPh>
    <rPh sb="31" eb="32">
      <t>アラ</t>
    </rPh>
    <rPh sb="34" eb="36">
      <t>テキオウ</t>
    </rPh>
    <rPh sb="36" eb="38">
      <t>カンレン</t>
    </rPh>
    <rPh sb="43" eb="45">
      <t>ミコ</t>
    </rPh>
    <rPh sb="49" eb="52">
      <t>ジドウカ</t>
    </rPh>
    <rPh sb="52" eb="54">
      <t>セツビ</t>
    </rPh>
    <rPh sb="63" eb="65">
      <t>フキュウ</t>
    </rPh>
    <phoneticPr fontId="15"/>
  </si>
  <si>
    <t>・人材の確保（離職が多い）
・下請けに頼らない自社製品がない
・生産性が低い</t>
    <rPh sb="1" eb="3">
      <t>ジンザイ</t>
    </rPh>
    <rPh sb="4" eb="6">
      <t>カクホ</t>
    </rPh>
    <rPh sb="7" eb="9">
      <t>リショク</t>
    </rPh>
    <rPh sb="10" eb="11">
      <t>オオ</t>
    </rPh>
    <rPh sb="15" eb="17">
      <t>シタウ</t>
    </rPh>
    <rPh sb="19" eb="20">
      <t>タヨ</t>
    </rPh>
    <rPh sb="23" eb="25">
      <t>ジシャ</t>
    </rPh>
    <rPh sb="25" eb="27">
      <t>セイヒン</t>
    </rPh>
    <phoneticPr fontId="15"/>
  </si>
  <si>
    <t>・気候変動への適応関連製品を通じて社会に貢献する
・社員とともに働きがいのある職場づくりに努めます。
・生産効率改善による二酸化炭素排出量の削減</t>
    <rPh sb="52" eb="54">
      <t>セイサン</t>
    </rPh>
    <rPh sb="54" eb="56">
      <t>コウリツ</t>
    </rPh>
    <rPh sb="56" eb="58">
      <t>カイゼン</t>
    </rPh>
    <rPh sb="61" eb="64">
      <t>ニサンカ</t>
    </rPh>
    <rPh sb="64" eb="66">
      <t>タンソ</t>
    </rPh>
    <rPh sb="66" eb="68">
      <t>ハイシュツ</t>
    </rPh>
    <rPh sb="68" eb="69">
      <t>リョウ</t>
    </rPh>
    <rPh sb="70" eb="72">
      <t>サクゲン</t>
    </rPh>
    <phoneticPr fontId="15"/>
  </si>
  <si>
    <t>・魅力ある職場にする余地がある
・「気候変動適応法」で自然災害への備えのニーズが見込める</t>
    <rPh sb="1" eb="3">
      <t>ミリョク</t>
    </rPh>
    <rPh sb="5" eb="7">
      <t>ショクバ</t>
    </rPh>
    <rPh sb="10" eb="12">
      <t>ヨチ</t>
    </rPh>
    <phoneticPr fontId="15"/>
  </si>
  <si>
    <t>・気候変動適応関連製品の開発・販売の促進
・小集団活動による改善提案の推進
・DX推進による作業、業務の効率化</t>
    <rPh sb="41" eb="43">
      <t>スイシン</t>
    </rPh>
    <rPh sb="46" eb="48">
      <t>サギョウ</t>
    </rPh>
    <rPh sb="49" eb="51">
      <t>ギョウム</t>
    </rPh>
    <rPh sb="52" eb="55">
      <t>コウリツカ</t>
    </rPh>
    <phoneticPr fontId="15"/>
  </si>
  <si>
    <t>（手法A）課題とチャンスの整理（ＳＷＯＴ分析）</t>
    <rPh sb="1" eb="3">
      <t>シュホウ</t>
    </rPh>
    <rPh sb="5" eb="7">
      <t>カダイ</t>
    </rPh>
    <rPh sb="13" eb="15">
      <t>セイリ</t>
    </rPh>
    <rPh sb="20" eb="22">
      <t>ブンセキ</t>
    </rPh>
    <phoneticPr fontId="15"/>
  </si>
  <si>
    <t>・下請けで価格競争が厳しくなっている
・販売力が弱い</t>
    <rPh sb="1" eb="3">
      <t>シタウ</t>
    </rPh>
    <rPh sb="5" eb="7">
      <t>カカク</t>
    </rPh>
    <rPh sb="7" eb="9">
      <t>キョウソウ</t>
    </rPh>
    <rPh sb="10" eb="11">
      <t>キビ</t>
    </rPh>
    <rPh sb="20" eb="23">
      <t>ハンバイリョク</t>
    </rPh>
    <rPh sb="24" eb="25">
      <t>ヨワ</t>
    </rPh>
    <phoneticPr fontId="15"/>
  </si>
  <si>
    <t>・気候変動への適応関連製品を通じて社会に貢献する
・社員とともに働きがいのある職場づくりに努めます。</t>
    <rPh sb="1" eb="3">
      <t>キコウ</t>
    </rPh>
    <rPh sb="3" eb="5">
      <t>ヘンドウ</t>
    </rPh>
    <rPh sb="7" eb="9">
      <t>テキオウ</t>
    </rPh>
    <rPh sb="9" eb="11">
      <t>カンレン</t>
    </rPh>
    <rPh sb="11" eb="13">
      <t>セイヒン</t>
    </rPh>
    <rPh sb="14" eb="15">
      <t>ツウ</t>
    </rPh>
    <rPh sb="17" eb="19">
      <t>シャカイ</t>
    </rPh>
    <rPh sb="20" eb="22">
      <t>コウケン</t>
    </rPh>
    <rPh sb="26" eb="28">
      <t>シャイン</t>
    </rPh>
    <rPh sb="32" eb="33">
      <t>ハタラ</t>
    </rPh>
    <rPh sb="39" eb="41">
      <t>ショクバ</t>
    </rPh>
    <rPh sb="45" eb="46">
      <t>ツト</t>
    </rPh>
    <phoneticPr fontId="15"/>
  </si>
  <si>
    <t>・気候変動適応関連製品の開発・販売の促進
・小集団活動による改善提案の推進
・BCP策定による企業価値向上</t>
    <rPh sb="1" eb="3">
      <t>キコウ</t>
    </rPh>
    <rPh sb="3" eb="5">
      <t>ヘンドウ</t>
    </rPh>
    <rPh sb="5" eb="7">
      <t>テキオウ</t>
    </rPh>
    <rPh sb="7" eb="9">
      <t>カンレン</t>
    </rPh>
    <rPh sb="9" eb="11">
      <t>セイヒン</t>
    </rPh>
    <rPh sb="12" eb="14">
      <t>カイハツ</t>
    </rPh>
    <rPh sb="15" eb="17">
      <t>ハンバイ</t>
    </rPh>
    <rPh sb="18" eb="20">
      <t>ソクシン</t>
    </rPh>
    <rPh sb="22" eb="25">
      <t>ショウシュウダン</t>
    </rPh>
    <rPh sb="25" eb="27">
      <t>カツドウ</t>
    </rPh>
    <rPh sb="30" eb="32">
      <t>カイゼン</t>
    </rPh>
    <rPh sb="32" eb="34">
      <t>テイアン</t>
    </rPh>
    <rPh sb="35" eb="37">
      <t>スイシン</t>
    </rPh>
    <rPh sb="42" eb="44">
      <t>サクテイ</t>
    </rPh>
    <rPh sb="47" eb="49">
      <t>キギョウ</t>
    </rPh>
    <rPh sb="49" eb="51">
      <t>カチ</t>
    </rPh>
    <rPh sb="51" eb="53">
      <t>コウジョウ</t>
    </rPh>
    <phoneticPr fontId="15"/>
  </si>
  <si>
    <t>・ビジネスマッチングの機会が増えている
・「地球温暖化対策計画」や「気候変動適応法」で新たな適応関連ビジネスが見込める</t>
    <rPh sb="11" eb="13">
      <t>キカイ</t>
    </rPh>
    <rPh sb="14" eb="15">
      <t>フ</t>
    </rPh>
    <rPh sb="22" eb="24">
      <t>チキュウ</t>
    </rPh>
    <rPh sb="24" eb="27">
      <t>オンダンカ</t>
    </rPh>
    <rPh sb="27" eb="29">
      <t>タイサク</t>
    </rPh>
    <rPh sb="29" eb="31">
      <t>ケイカク</t>
    </rPh>
    <rPh sb="34" eb="36">
      <t>キコウ</t>
    </rPh>
    <rPh sb="36" eb="38">
      <t>ヘンドウ</t>
    </rPh>
    <rPh sb="38" eb="40">
      <t>テキオウ</t>
    </rPh>
    <rPh sb="40" eb="41">
      <t>ホウ</t>
    </rPh>
    <rPh sb="43" eb="44">
      <t>アラ</t>
    </rPh>
    <rPh sb="46" eb="48">
      <t>テキオウ</t>
    </rPh>
    <rPh sb="48" eb="50">
      <t>カンレン</t>
    </rPh>
    <rPh sb="55" eb="57">
      <t>ミコ</t>
    </rPh>
    <phoneticPr fontId="15"/>
  </si>
  <si>
    <t>・離職者が多く人材不足が常態化
・自然災害で操業に影響が出ることが多くなってきた</t>
    <rPh sb="1" eb="4">
      <t>リショクシャ</t>
    </rPh>
    <rPh sb="5" eb="6">
      <t>オオ</t>
    </rPh>
    <rPh sb="7" eb="9">
      <t>ジンザイ</t>
    </rPh>
    <rPh sb="9" eb="11">
      <t>フソク</t>
    </rPh>
    <rPh sb="12" eb="15">
      <t>ジョウタイカ</t>
    </rPh>
    <rPh sb="17" eb="19">
      <t>シゼン</t>
    </rPh>
    <rPh sb="19" eb="21">
      <t>サイガイ</t>
    </rPh>
    <rPh sb="22" eb="24">
      <t>ソウギョウ</t>
    </rPh>
    <rPh sb="25" eb="27">
      <t>エイキョウ</t>
    </rPh>
    <rPh sb="28" eb="29">
      <t>デ</t>
    </rPh>
    <rPh sb="33" eb="34">
      <t>オオ</t>
    </rPh>
    <phoneticPr fontId="15"/>
  </si>
  <si>
    <t>◆</t>
    <phoneticPr fontId="15"/>
  </si>
  <si>
    <t>内部の課題の例</t>
    <rPh sb="0" eb="2">
      <t>ナイブ</t>
    </rPh>
    <rPh sb="3" eb="5">
      <t>カダイ</t>
    </rPh>
    <rPh sb="6" eb="7">
      <t>レイ</t>
    </rPh>
    <phoneticPr fontId="15"/>
  </si>
  <si>
    <t>・人手不足</t>
    <rPh sb="1" eb="3">
      <t>ヒトデ</t>
    </rPh>
    <rPh sb="3" eb="5">
      <t>フソク</t>
    </rPh>
    <phoneticPr fontId="15"/>
  </si>
  <si>
    <t>・技術・技能の継承ができていない</t>
    <rPh sb="1" eb="3">
      <t>ギジュツ</t>
    </rPh>
    <rPh sb="4" eb="6">
      <t>ギノウ</t>
    </rPh>
    <rPh sb="7" eb="9">
      <t>ケイショウ</t>
    </rPh>
    <phoneticPr fontId="15"/>
  </si>
  <si>
    <t>・従業員の高齢化</t>
    <rPh sb="1" eb="4">
      <t>ジュウギョウイン</t>
    </rPh>
    <rPh sb="5" eb="8">
      <t>コウレイカ</t>
    </rPh>
    <phoneticPr fontId="15"/>
  </si>
  <si>
    <t>・設備の老朽化</t>
    <rPh sb="1" eb="3">
      <t>セツビ</t>
    </rPh>
    <rPh sb="4" eb="7">
      <t>ロウキュウカ</t>
    </rPh>
    <phoneticPr fontId="15"/>
  </si>
  <si>
    <t>・工場スペースが手狭</t>
    <rPh sb="1" eb="3">
      <t>コウジョウ</t>
    </rPh>
    <rPh sb="8" eb="10">
      <t>テゼマ</t>
    </rPh>
    <phoneticPr fontId="15"/>
  </si>
  <si>
    <t>・顧客が偏っている</t>
    <rPh sb="1" eb="3">
      <t>コキャク</t>
    </rPh>
    <rPh sb="4" eb="5">
      <t>カタヨ</t>
    </rPh>
    <phoneticPr fontId="15"/>
  </si>
  <si>
    <t>・カーボンプライシングでエネルギーコストが増大する</t>
    <rPh sb="21" eb="23">
      <t>ゾウダイ</t>
    </rPh>
    <phoneticPr fontId="15"/>
  </si>
  <si>
    <t>・水害で浸水の懸念がある</t>
    <rPh sb="1" eb="3">
      <t>スイガイ</t>
    </rPh>
    <rPh sb="4" eb="6">
      <t>シンスイ</t>
    </rPh>
    <rPh sb="7" eb="9">
      <t>ケネン</t>
    </rPh>
    <phoneticPr fontId="15"/>
  </si>
  <si>
    <t>外部の課題の例</t>
    <rPh sb="0" eb="2">
      <t>ガイブ</t>
    </rPh>
    <rPh sb="3" eb="5">
      <t>カダイ</t>
    </rPh>
    <rPh sb="6" eb="7">
      <t>レイ</t>
    </rPh>
    <phoneticPr fontId="15"/>
  </si>
  <si>
    <t>・少子高齢化の進展</t>
    <rPh sb="1" eb="3">
      <t>ショウシ</t>
    </rPh>
    <rPh sb="3" eb="6">
      <t>コウレイカ</t>
    </rPh>
    <rPh sb="7" eb="9">
      <t>シンテン</t>
    </rPh>
    <phoneticPr fontId="15"/>
  </si>
  <si>
    <t>・有効求人倍率が高くなっている</t>
    <rPh sb="1" eb="3">
      <t>ユウコウ</t>
    </rPh>
    <rPh sb="3" eb="5">
      <t>キュウジン</t>
    </rPh>
    <rPh sb="5" eb="7">
      <t>バイリツ</t>
    </rPh>
    <rPh sb="8" eb="9">
      <t>タカ</t>
    </rPh>
    <phoneticPr fontId="15"/>
  </si>
  <si>
    <t>・価格競争が厳しい</t>
    <rPh sb="1" eb="3">
      <t>カカク</t>
    </rPh>
    <rPh sb="3" eb="5">
      <t>キョウソウ</t>
    </rPh>
    <rPh sb="6" eb="7">
      <t>キビ</t>
    </rPh>
    <phoneticPr fontId="15"/>
  </si>
  <si>
    <t>・取引先からの品質要求が厳しい</t>
    <rPh sb="1" eb="3">
      <t>トリヒキ</t>
    </rPh>
    <rPh sb="3" eb="4">
      <t>サキ</t>
    </rPh>
    <rPh sb="7" eb="9">
      <t>ヒンシツ</t>
    </rPh>
    <rPh sb="9" eb="11">
      <t>ヨウキュウ</t>
    </rPh>
    <rPh sb="12" eb="13">
      <t>キビ</t>
    </rPh>
    <phoneticPr fontId="15"/>
  </si>
  <si>
    <t>・短納期を求められている</t>
    <rPh sb="1" eb="4">
      <t>タンノウキ</t>
    </rPh>
    <rPh sb="5" eb="6">
      <t>モト</t>
    </rPh>
    <phoneticPr fontId="15"/>
  </si>
  <si>
    <t>・需要が先細りである</t>
    <rPh sb="1" eb="3">
      <t>ジュヨウ</t>
    </rPh>
    <rPh sb="4" eb="6">
      <t>サキボソ</t>
    </rPh>
    <phoneticPr fontId="15"/>
  </si>
  <si>
    <t>・カーボンニュートラルに向けた動きがある</t>
    <rPh sb="12" eb="13">
      <t>ム</t>
    </rPh>
    <rPh sb="15" eb="16">
      <t>ウゴ</t>
    </rPh>
    <phoneticPr fontId="15"/>
  </si>
  <si>
    <t>・カーボンプライシングの動きがある</t>
    <rPh sb="12" eb="13">
      <t>ウゴ</t>
    </rPh>
    <phoneticPr fontId="15"/>
  </si>
  <si>
    <t>・電気自動車の普及で部品の需要が減少する</t>
    <rPh sb="1" eb="3">
      <t>デンキ</t>
    </rPh>
    <rPh sb="3" eb="6">
      <t>ジドウシャ</t>
    </rPh>
    <rPh sb="7" eb="9">
      <t>フキュウ</t>
    </rPh>
    <rPh sb="10" eb="12">
      <t>ブヒン</t>
    </rPh>
    <rPh sb="13" eb="15">
      <t>ジュヨウ</t>
    </rPh>
    <rPh sb="16" eb="18">
      <t>ゲンショウ</t>
    </rPh>
    <phoneticPr fontId="15"/>
  </si>
  <si>
    <t>・取引先からカーボンニュートラルの要請がある</t>
    <rPh sb="1" eb="3">
      <t>トリヒキ</t>
    </rPh>
    <rPh sb="3" eb="4">
      <t>サキ</t>
    </rPh>
    <rPh sb="17" eb="19">
      <t>ヨウセイ</t>
    </rPh>
    <phoneticPr fontId="15"/>
  </si>
  <si>
    <t>・気候変動の影響で自然災害が激甚化</t>
    <rPh sb="1" eb="5">
      <t>キコウヘンドウ</t>
    </rPh>
    <rPh sb="6" eb="8">
      <t>エイキョウ</t>
    </rPh>
    <rPh sb="9" eb="11">
      <t>シゼン</t>
    </rPh>
    <rPh sb="11" eb="13">
      <t>サイガイ</t>
    </rPh>
    <rPh sb="14" eb="16">
      <t>ゲキジン</t>
    </rPh>
    <rPh sb="16" eb="17">
      <t>カ</t>
    </rPh>
    <phoneticPr fontId="15"/>
  </si>
  <si>
    <t>・感染症の影響で需要が減少</t>
    <rPh sb="1" eb="4">
      <t>カンセンショウ</t>
    </rPh>
    <rPh sb="5" eb="7">
      <t>エイキョウ</t>
    </rPh>
    <rPh sb="8" eb="10">
      <t>ジュヨウ</t>
    </rPh>
    <rPh sb="11" eb="13">
      <t>ゲンショウ</t>
    </rPh>
    <phoneticPr fontId="15"/>
  </si>
  <si>
    <t>・取引先からBCPの導入が求められている</t>
    <rPh sb="1" eb="3">
      <t>トリヒキ</t>
    </rPh>
    <rPh sb="3" eb="4">
      <t>サキ</t>
    </rPh>
    <rPh sb="10" eb="12">
      <t>ドウニュウ</t>
    </rPh>
    <rPh sb="13" eb="14">
      <t>モト</t>
    </rPh>
    <phoneticPr fontId="15"/>
  </si>
  <si>
    <t>内部のチャンスの例</t>
    <rPh sb="0" eb="2">
      <t>ナイブ</t>
    </rPh>
    <rPh sb="8" eb="9">
      <t>レイ</t>
    </rPh>
    <phoneticPr fontId="15"/>
  </si>
  <si>
    <t>・やる気のある社員がいる</t>
    <rPh sb="3" eb="4">
      <t>キ</t>
    </rPh>
    <rPh sb="7" eb="9">
      <t>シャイン</t>
    </rPh>
    <phoneticPr fontId="15"/>
  </si>
  <si>
    <t>・技術・技能が高い従業員がいる</t>
    <rPh sb="1" eb="3">
      <t>ギジュツ</t>
    </rPh>
    <rPh sb="4" eb="6">
      <t>ギノウ</t>
    </rPh>
    <rPh sb="7" eb="8">
      <t>タカ</t>
    </rPh>
    <rPh sb="9" eb="12">
      <t>ジュウギョウイン</t>
    </rPh>
    <phoneticPr fontId="15"/>
  </si>
  <si>
    <t>・オンリーワン技術がある</t>
    <rPh sb="7" eb="9">
      <t>ギジュツ</t>
    </rPh>
    <phoneticPr fontId="15"/>
  </si>
  <si>
    <t>・平均年齢が若く伸びしろがある</t>
    <rPh sb="1" eb="3">
      <t>ヘイキン</t>
    </rPh>
    <rPh sb="3" eb="5">
      <t>ネンレイ</t>
    </rPh>
    <rPh sb="6" eb="7">
      <t>ワカ</t>
    </rPh>
    <rPh sb="8" eb="9">
      <t>ノ</t>
    </rPh>
    <phoneticPr fontId="15"/>
  </si>
  <si>
    <t>・品質レベルが高い</t>
    <rPh sb="1" eb="3">
      <t>ヒンシツ</t>
    </rPh>
    <rPh sb="7" eb="8">
      <t>タカ</t>
    </rPh>
    <phoneticPr fontId="15"/>
  </si>
  <si>
    <t>・多品種、短納期が得意</t>
    <rPh sb="1" eb="4">
      <t>タヒンシュ</t>
    </rPh>
    <rPh sb="5" eb="8">
      <t>タンノウキ</t>
    </rPh>
    <rPh sb="9" eb="11">
      <t>トクイ</t>
    </rPh>
    <phoneticPr fontId="15"/>
  </si>
  <si>
    <t>・安定した固定客を持っている</t>
    <rPh sb="1" eb="3">
      <t>アンテイ</t>
    </rPh>
    <rPh sb="5" eb="8">
      <t>コテイキャク</t>
    </rPh>
    <rPh sb="9" eb="10">
      <t>モ</t>
    </rPh>
    <phoneticPr fontId="15"/>
  </si>
  <si>
    <t>・最新設備を有している</t>
    <rPh sb="1" eb="3">
      <t>サイシン</t>
    </rPh>
    <rPh sb="3" eb="5">
      <t>セツビ</t>
    </rPh>
    <rPh sb="6" eb="7">
      <t>ユウ</t>
    </rPh>
    <phoneticPr fontId="15"/>
  </si>
  <si>
    <t>・BCPを構築している</t>
    <rPh sb="5" eb="7">
      <t>コウチク</t>
    </rPh>
    <phoneticPr fontId="15"/>
  </si>
  <si>
    <t>外部のチャンスの例</t>
    <rPh sb="0" eb="2">
      <t>ガイブ</t>
    </rPh>
    <rPh sb="8" eb="9">
      <t>レイ</t>
    </rPh>
    <phoneticPr fontId="15"/>
  </si>
  <si>
    <t>・雇用し易い状況となっている</t>
    <rPh sb="1" eb="3">
      <t>コヨウ</t>
    </rPh>
    <rPh sb="4" eb="5">
      <t>ヤス</t>
    </rPh>
    <rPh sb="6" eb="8">
      <t>ジョウキョウ</t>
    </rPh>
    <phoneticPr fontId="15"/>
  </si>
  <si>
    <t>・ビジネスマッチングの機会がある</t>
    <rPh sb="11" eb="13">
      <t>キカイ</t>
    </rPh>
    <phoneticPr fontId="15"/>
  </si>
  <si>
    <t>・協力企業がある</t>
    <rPh sb="1" eb="3">
      <t>キョウリョク</t>
    </rPh>
    <rPh sb="3" eb="5">
      <t>キギョウ</t>
    </rPh>
    <phoneticPr fontId="15"/>
  </si>
  <si>
    <t>・CO2ぜロの電力が普及している</t>
    <rPh sb="7" eb="9">
      <t>デンリョク</t>
    </rPh>
    <rPh sb="10" eb="12">
      <t>フキュウ</t>
    </rPh>
    <phoneticPr fontId="15"/>
  </si>
  <si>
    <t>・デジタル変革で新たな需要が見込める</t>
    <rPh sb="5" eb="7">
      <t>ヘンカク</t>
    </rPh>
    <rPh sb="8" eb="9">
      <t>アラ</t>
    </rPh>
    <rPh sb="11" eb="13">
      <t>ジュヨウ</t>
    </rPh>
    <rPh sb="14" eb="16">
      <t>ミコ</t>
    </rPh>
    <phoneticPr fontId="15"/>
  </si>
  <si>
    <t>使い方</t>
    <rPh sb="0" eb="1">
      <t>ツカ</t>
    </rPh>
    <rPh sb="2" eb="3">
      <t>カタ</t>
    </rPh>
    <phoneticPr fontId="15"/>
  </si>
  <si>
    <t>内部監査</t>
    <rPh sb="0" eb="2">
      <t>ナイブ</t>
    </rPh>
    <rPh sb="2" eb="4">
      <t>カンサ</t>
    </rPh>
    <phoneticPr fontId="15"/>
  </si>
  <si>
    <t>環境経営目標・計画の確認・評価・是正</t>
    <rPh sb="0" eb="2">
      <t>カンキョウ</t>
    </rPh>
    <rPh sb="2" eb="4">
      <t>ケイエイ</t>
    </rPh>
    <rPh sb="4" eb="6">
      <t>モクヒョウ</t>
    </rPh>
    <rPh sb="7" eb="9">
      <t>ケイカク</t>
    </rPh>
    <rPh sb="10" eb="12">
      <t>カクニン</t>
    </rPh>
    <rPh sb="13" eb="15">
      <t>ヒョウカ</t>
    </rPh>
    <rPh sb="16" eb="18">
      <t>ゼセイ</t>
    </rPh>
    <phoneticPr fontId="15"/>
  </si>
  <si>
    <t>使用方法</t>
    <rPh sb="0" eb="4">
      <t>シヨウホウホウ</t>
    </rPh>
    <phoneticPr fontId="15"/>
  </si>
  <si>
    <t>売電</t>
    <rPh sb="0" eb="2">
      <t>バイデン</t>
    </rPh>
    <phoneticPr fontId="15"/>
  </si>
  <si>
    <t>自家消費</t>
    <rPh sb="0" eb="4">
      <t>ジカショウヒ</t>
    </rPh>
    <phoneticPr fontId="15"/>
  </si>
  <si>
    <t>・解体時の事前確認</t>
    <rPh sb="1" eb="3">
      <t>カイタイ</t>
    </rPh>
    <rPh sb="3" eb="4">
      <t>ジ</t>
    </rPh>
    <rPh sb="5" eb="7">
      <t>ジゼン</t>
    </rPh>
    <rPh sb="7" eb="9">
      <t>カクニン</t>
    </rPh>
    <phoneticPr fontId="15"/>
  </si>
  <si>
    <t>法86条</t>
    <rPh sb="0" eb="1">
      <t>ホウ</t>
    </rPh>
    <rPh sb="3" eb="4">
      <t>ジョウ</t>
    </rPh>
    <phoneticPr fontId="15"/>
  </si>
  <si>
    <t>・フロン類の回収ができない機器の引取禁止</t>
    <rPh sb="4" eb="5">
      <t>ルイ</t>
    </rPh>
    <rPh sb="6" eb="8">
      <t>カイシュウ</t>
    </rPh>
    <rPh sb="13" eb="15">
      <t>キキ</t>
    </rPh>
    <rPh sb="16" eb="20">
      <t>ヒキトリキンシ</t>
    </rPh>
    <phoneticPr fontId="15"/>
  </si>
  <si>
    <t>法45条</t>
    <rPh sb="0" eb="1">
      <t>ホウ</t>
    </rPh>
    <rPh sb="3" eb="4">
      <t>ジョウ</t>
    </rPh>
    <phoneticPr fontId="15"/>
  </si>
  <si>
    <t>（試行・訓練及び評価・見直し）</t>
    <rPh sb="1" eb="3">
      <t>シコウ</t>
    </rPh>
    <rPh sb="4" eb="6">
      <t>クンレン</t>
    </rPh>
    <rPh sb="6" eb="7">
      <t>オヨ</t>
    </rPh>
    <rPh sb="8" eb="10">
      <t>ヒョウカ</t>
    </rPh>
    <rPh sb="11" eb="13">
      <t>ミナオ</t>
    </rPh>
    <phoneticPr fontId="15"/>
  </si>
  <si>
    <r>
      <t>kg-CO</t>
    </r>
    <r>
      <rPr>
        <vertAlign val="subscript"/>
        <sz val="10"/>
        <rFont val="ＭＳ Ｐゴシック"/>
        <family val="3"/>
        <charset val="128"/>
      </rPr>
      <t>2</t>
    </r>
    <phoneticPr fontId="15"/>
  </si>
  <si>
    <t>Scope1
化石燃料</t>
    <rPh sb="7" eb="11">
      <t>カセキネンリョウ</t>
    </rPh>
    <phoneticPr fontId="15"/>
  </si>
  <si>
    <t>Scope2
電力</t>
    <rPh sb="7" eb="9">
      <t>デンリョク</t>
    </rPh>
    <phoneticPr fontId="15"/>
  </si>
  <si>
    <t>Scope1（化石燃料）</t>
    <rPh sb="7" eb="11">
      <t>カセキネンリョウ</t>
    </rPh>
    <phoneticPr fontId="15"/>
  </si>
  <si>
    <t>Scope2（電力）</t>
    <rPh sb="7" eb="9">
      <t>デンリョク</t>
    </rPh>
    <phoneticPr fontId="15"/>
  </si>
  <si>
    <t>第</t>
    <rPh sb="0" eb="1">
      <t>ダイ</t>
    </rPh>
    <phoneticPr fontId="15"/>
  </si>
  <si>
    <t>●期</t>
    <rPh sb="1" eb="2">
      <t>キ</t>
    </rPh>
    <phoneticPr fontId="15"/>
  </si>
  <si>
    <t>環境経営計画書</t>
  </si>
  <si>
    <t>中段：2022/7～2022/9</t>
    <rPh sb="0" eb="1">
      <t>チュウ</t>
    </rPh>
    <phoneticPr fontId="15"/>
  </si>
  <si>
    <t>GL</t>
    <phoneticPr fontId="15"/>
  </si>
  <si>
    <t>Scope2</t>
    <phoneticPr fontId="15"/>
  </si>
  <si>
    <t>Scope1</t>
    <phoneticPr fontId="15"/>
  </si>
  <si>
    <t>ＳＤＳ義務のリスクアセスメント
基準濃度以下の管理
保護具の着用
化学物質管理者の選任
保護具着用管理責任者の選任</t>
    <rPh sb="3" eb="5">
      <t>ギム</t>
    </rPh>
    <rPh sb="16" eb="22">
      <t>キジュンノウドイカ</t>
    </rPh>
    <rPh sb="23" eb="25">
      <t>カンリ</t>
    </rPh>
    <rPh sb="26" eb="29">
      <t>ホゴグ</t>
    </rPh>
    <rPh sb="30" eb="32">
      <t>チャクヨウ</t>
    </rPh>
    <rPh sb="33" eb="37">
      <t>カガクブッシツ</t>
    </rPh>
    <rPh sb="37" eb="40">
      <t>カンリシャ</t>
    </rPh>
    <rPh sb="41" eb="43">
      <t>センニン</t>
    </rPh>
    <rPh sb="44" eb="47">
      <t>ホゴグ</t>
    </rPh>
    <rPh sb="47" eb="49">
      <t>チャクヨウ</t>
    </rPh>
    <rPh sb="49" eb="54">
      <t>カンリセキニンシャ</t>
    </rPh>
    <rPh sb="55" eb="57">
      <t>センニン</t>
    </rPh>
    <phoneticPr fontId="15"/>
  </si>
  <si>
    <t xml:space="preserve">法57条
安衛則５７７条の２
安衛則５９４条の２
安衛則１２条の５
安衛則１２条の６
</t>
    <rPh sb="0" eb="1">
      <t>ホウ</t>
    </rPh>
    <rPh sb="3" eb="4">
      <t>ジョウ</t>
    </rPh>
    <phoneticPr fontId="15"/>
  </si>
  <si>
    <t>要求事項 13 取組状況の確認・評価，並びに問題の是正及び予防</t>
    <phoneticPr fontId="15"/>
  </si>
  <si>
    <t>年度 第</t>
    <rPh sb="0" eb="2">
      <t>ネンド</t>
    </rPh>
    <rPh sb="3" eb="4">
      <t>ダイ</t>
    </rPh>
    <phoneticPr fontId="15"/>
  </si>
  <si>
    <t>202*/**/**</t>
  </si>
  <si>
    <t>・デジタル化による定時退社の推進</t>
    <rPh sb="5" eb="6">
      <t>カ</t>
    </rPh>
    <rPh sb="9" eb="13">
      <t>テイジタイシャ</t>
    </rPh>
    <rPh sb="14" eb="16">
      <t>スイシン</t>
    </rPh>
    <phoneticPr fontId="15"/>
  </si>
  <si>
    <t>・APF(エネルギー消費効率)の高いエアコンへ更新</t>
    <rPh sb="10" eb="12">
      <t>ショウヒ</t>
    </rPh>
    <rPh sb="12" eb="14">
      <t>コウリツ</t>
    </rPh>
    <rPh sb="16" eb="17">
      <t>タカ</t>
    </rPh>
    <rPh sb="23" eb="25">
      <t>コウシン</t>
    </rPh>
    <phoneticPr fontId="15"/>
  </si>
  <si>
    <t>メニューI</t>
    <phoneticPr fontId="15"/>
  </si>
  <si>
    <t>自ら排出した廃棄物等の量</t>
    <phoneticPr fontId="15"/>
  </si>
  <si>
    <t>・事前調査（特定建築材料※1の使用有無の調査）
※1　吹付け石綿(レベル１)、石綿含有断熱材、保温材、耐火被覆材(レベル２)
（元請又は自主施工者）</t>
    <phoneticPr fontId="15"/>
  </si>
  <si>
    <t xml:space="preserve">第18条の17第1・３項
</t>
    <phoneticPr fontId="15"/>
  </si>
  <si>
    <t>・下請け人への説明</t>
    <rPh sb="1" eb="3">
      <t>シタウ</t>
    </rPh>
    <rPh sb="4" eb="5">
      <t>ニン</t>
    </rPh>
    <rPh sb="7" eb="9">
      <t>セツメイ</t>
    </rPh>
    <phoneticPr fontId="15"/>
  </si>
  <si>
    <t>第18条の16第3項</t>
    <phoneticPr fontId="15"/>
  </si>
  <si>
    <t>・事前調査結果の掲示（元請・自主施工者）</t>
    <phoneticPr fontId="15"/>
  </si>
  <si>
    <t>第18条の15第５項</t>
    <phoneticPr fontId="15"/>
  </si>
  <si>
    <t>・事前調査結果の記録の作成・保存
（元請・自主施工者）　
解体工事終了日から3年保存</t>
    <rPh sb="29" eb="31">
      <t>カイタイ</t>
    </rPh>
    <rPh sb="31" eb="33">
      <t>コウジ</t>
    </rPh>
    <rPh sb="33" eb="36">
      <t>シュウリョウビ</t>
    </rPh>
    <rPh sb="39" eb="40">
      <t>ネン</t>
    </rPh>
    <rPh sb="40" eb="42">
      <t>ホゾン</t>
    </rPh>
    <phoneticPr fontId="15"/>
  </si>
  <si>
    <t>第18条の15第3項・第4項</t>
    <phoneticPr fontId="15"/>
  </si>
  <si>
    <t>・事前調査結果の都道府県知事への報告
（元請・自主施工者）</t>
    <phoneticPr fontId="15"/>
  </si>
  <si>
    <t>第18条の15第６項</t>
    <phoneticPr fontId="15"/>
  </si>
  <si>
    <t>都度</t>
    <rPh sb="0" eb="2">
      <t>ツド</t>
    </rPh>
    <phoneticPr fontId="15"/>
  </si>
  <si>
    <t xml:space="preserve">・都道府県知事への届出
（発注者・自主施工者）
</t>
    <phoneticPr fontId="15"/>
  </si>
  <si>
    <t>第18条の17</t>
    <phoneticPr fontId="15"/>
  </si>
  <si>
    <t>特定工事発生時
特定建築材料レベル1～3</t>
    <rPh sb="0" eb="2">
      <t>トクテイ</t>
    </rPh>
    <rPh sb="2" eb="4">
      <t>コウジ</t>
    </rPh>
    <rPh sb="4" eb="6">
      <t>ハッセイ</t>
    </rPh>
    <rPh sb="6" eb="7">
      <t>ジ</t>
    </rPh>
    <rPh sb="8" eb="10">
      <t>トクテイ</t>
    </rPh>
    <rPh sb="10" eb="12">
      <t>ケンチク</t>
    </rPh>
    <rPh sb="12" eb="14">
      <t>ザイリョウ</t>
    </rPh>
    <phoneticPr fontId="15"/>
  </si>
  <si>
    <t>・特定粉じん排出等作業の記録の作成・保存
（元請・自主施工者）
特定工事終了日から3年保存</t>
    <rPh sb="32" eb="34">
      <t>トクテイ</t>
    </rPh>
    <phoneticPr fontId="15"/>
  </si>
  <si>
    <t>第18条の23第1項・第2項</t>
    <phoneticPr fontId="15"/>
  </si>
  <si>
    <t>特定工事発生時
特定建築材料レベル
2～3</t>
    <rPh sb="0" eb="2">
      <t>トクテイ</t>
    </rPh>
    <rPh sb="2" eb="4">
      <t>コウジ</t>
    </rPh>
    <rPh sb="4" eb="6">
      <t>ハッセイ</t>
    </rPh>
    <rPh sb="6" eb="7">
      <t>ジ</t>
    </rPh>
    <rPh sb="8" eb="10">
      <t>トクテイ</t>
    </rPh>
    <rPh sb="10" eb="12">
      <t>ケンチク</t>
    </rPh>
    <rPh sb="12" eb="14">
      <t>ザイリョウ</t>
    </rPh>
    <phoneticPr fontId="15"/>
  </si>
  <si>
    <t>・作業終了後の発注者への報告・報告書面の保存（元請）
特定工事終了日から3年保存</t>
    <rPh sb="27" eb="29">
      <t>トクテイ</t>
    </rPh>
    <phoneticPr fontId="15"/>
  </si>
  <si>
    <t>第18条の23第1項</t>
    <phoneticPr fontId="15"/>
  </si>
  <si>
    <t>特定工事発生時
特定建築材料レベル1～5</t>
    <rPh sb="0" eb="2">
      <t>トクテイ</t>
    </rPh>
    <rPh sb="2" eb="4">
      <t>コウジ</t>
    </rPh>
    <rPh sb="4" eb="6">
      <t>ハッセイ</t>
    </rPh>
    <rPh sb="6" eb="7">
      <t>ジ</t>
    </rPh>
    <rPh sb="8" eb="10">
      <t>トクテイ</t>
    </rPh>
    <rPh sb="10" eb="12">
      <t>ケンチク</t>
    </rPh>
    <rPh sb="12" eb="14">
      <t>ザイリョウ</t>
    </rPh>
    <phoneticPr fontId="15"/>
  </si>
  <si>
    <t>・事前調査資格者の選任</t>
    <rPh sb="1" eb="3">
      <t>ジゼン</t>
    </rPh>
    <rPh sb="3" eb="5">
      <t>チョウサ</t>
    </rPh>
    <rPh sb="5" eb="7">
      <t>シカク</t>
    </rPh>
    <rPh sb="7" eb="8">
      <t>シャ</t>
    </rPh>
    <rPh sb="9" eb="11">
      <t>センニン</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</si>
</sst>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176" formatCode="#,##0.0;[Red]\-#,##0.0"/>
    <numFmt numFmtId="177" formatCode="yyyy&quot;年&quot;m&quot;月&quot;d&quot;日&quot;;@"/>
    <numFmt numFmtId="178" formatCode="0.00_);[Red]\(0.00\)"/>
    <numFmt numFmtId="179" formatCode="0.0%"/>
    <numFmt numFmtId="180" formatCode="0.0_);[Red]\(0.0\)"/>
    <numFmt numFmtId="181" formatCode="yyyy/m/d;@"/>
    <numFmt numFmtId="182" formatCode="m&quot;月&quot;d&quot;日&quot;;@"/>
    <numFmt numFmtId="183" formatCode="0.0"/>
    <numFmt numFmtId="184" formatCode="0.000"/>
    <numFmt numFmtId="185" formatCode="####&quot;年&quot;"/>
    <numFmt numFmtId="186" formatCode="#,##0.000;[Red]\-#,##0.000"/>
    <numFmt numFmtId="187" formatCode="0.00000"/>
    <numFmt numFmtId="188" formatCode="[$-411]ggge&quot;年&quot;m&quot;月&quot;d&quot;日&quot;;@"/>
    <numFmt numFmtId="189" formatCode="0.000_);[Red]\(0.000\)"/>
    <numFmt numFmtId="190" formatCode="0.0000"/>
    <numFmt numFmtId="191" formatCode="####&quot;年度&quot;"/>
  </numFmts>
  <fonts count="21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ゴシック"/>
      <family val="3"/>
      <charset val="128"/>
    </font>
    <font>
      <sz val="10.5"/>
      <name val="Century"/>
      <family val="1"/>
    </font>
    <font>
      <sz val="10.5"/>
      <name val="ＭＳ 明朝"/>
      <family val="1"/>
      <charset val="128"/>
    </font>
    <font>
      <sz val="10"/>
      <name val="ＭＳ 明朝"/>
      <family val="1"/>
      <charset val="128"/>
    </font>
    <font>
      <sz val="12"/>
      <name val="ＭＳ 明朝"/>
      <family val="1"/>
      <charset val="128"/>
    </font>
    <font>
      <sz val="12"/>
      <color indexed="12"/>
      <name val="ＭＳ 明朝"/>
      <family val="1"/>
      <charset val="128"/>
    </font>
    <font>
      <sz val="6"/>
      <name val="ＭＳ Ｐゴシック"/>
      <family val="3"/>
      <charset val="128"/>
    </font>
    <font>
      <b/>
      <sz val="12"/>
      <name val="ＭＳ 明朝"/>
      <family val="1"/>
      <charset val="128"/>
    </font>
    <font>
      <b/>
      <sz val="12"/>
      <name val="ＭＳ Ｐゴシック"/>
      <family val="3"/>
      <charset val="128"/>
    </font>
    <font>
      <u/>
      <sz val="11"/>
      <color indexed="12"/>
      <name val="ＭＳ Ｐゴシック"/>
      <family val="3"/>
      <charset val="128"/>
    </font>
    <font>
      <b/>
      <sz val="16"/>
      <name val="ＭＳ 明朝"/>
      <family val="1"/>
      <charset val="128"/>
    </font>
    <font>
      <sz val="10"/>
      <name val="ＭＳ Ｐゴシック"/>
      <family val="3"/>
      <charset val="128"/>
    </font>
    <font>
      <b/>
      <sz val="10"/>
      <name val="ＭＳ Ｐゴシック"/>
      <family val="3"/>
      <charset val="128"/>
    </font>
    <font>
      <b/>
      <sz val="14"/>
      <name val="ＭＳ Ｐゴシック"/>
      <family val="3"/>
      <charset val="128"/>
    </font>
    <font>
      <b/>
      <sz val="14"/>
      <name val="ＭＳ 明朝"/>
      <family val="1"/>
      <charset val="128"/>
    </font>
    <font>
      <sz val="9"/>
      <name val="ＭＳ Ｐゴシック"/>
      <family val="3"/>
      <charset val="128"/>
    </font>
    <font>
      <sz val="8"/>
      <name val="ＭＳ Ｐゴシック"/>
      <family val="3"/>
      <charset val="128"/>
    </font>
    <font>
      <sz val="9"/>
      <name val="ＭＳ 明朝"/>
      <family val="1"/>
      <charset val="128"/>
    </font>
    <font>
      <sz val="11"/>
      <color indexed="10"/>
      <name val="ＭＳ Ｐゴシック"/>
      <family val="3"/>
      <charset val="128"/>
    </font>
    <font>
      <b/>
      <sz val="9"/>
      <color indexed="81"/>
      <name val="ＭＳ Ｐゴシック"/>
      <family val="3"/>
      <charset val="128"/>
    </font>
    <font>
      <sz val="9"/>
      <color indexed="81"/>
      <name val="ＭＳ Ｐゴシック"/>
      <family val="3"/>
      <charset val="128"/>
    </font>
    <font>
      <sz val="10"/>
      <name val="Times New Roman"/>
      <family val="1"/>
    </font>
    <font>
      <b/>
      <sz val="10.5"/>
      <name val="Century"/>
      <family val="1"/>
    </font>
    <font>
      <b/>
      <u/>
      <sz val="16"/>
      <name val="ＭＳ ゴシック"/>
      <family val="3"/>
      <charset val="128"/>
    </font>
    <font>
      <sz val="10"/>
      <name val="Century"/>
      <family val="1"/>
    </font>
    <font>
      <sz val="10"/>
      <name val="ＭＳ ゴシック"/>
      <family val="3"/>
      <charset val="128"/>
    </font>
    <font>
      <u/>
      <sz val="10"/>
      <name val="ＭＳ ゴシック"/>
      <family val="3"/>
      <charset val="128"/>
    </font>
    <font>
      <sz val="5.5"/>
      <name val="ＭＳ 明朝"/>
      <family val="1"/>
      <charset val="128"/>
    </font>
    <font>
      <b/>
      <sz val="16"/>
      <name val="ＭＳ Ｐゴシック"/>
      <family val="3"/>
      <charset val="128"/>
    </font>
    <font>
      <sz val="11"/>
      <name val="ＭＳ 明朝"/>
      <family val="1"/>
      <charset val="128"/>
    </font>
    <font>
      <sz val="12"/>
      <name val="ＭＳ Ｐゴシック"/>
      <family val="3"/>
      <charset val="128"/>
    </font>
    <font>
      <b/>
      <u/>
      <sz val="16"/>
      <name val="ＭＳ 明朝"/>
      <family val="1"/>
      <charset val="128"/>
    </font>
    <font>
      <sz val="8"/>
      <name val="ＭＳ 明朝"/>
      <family val="1"/>
      <charset val="128"/>
    </font>
    <font>
      <b/>
      <sz val="11"/>
      <name val="ＭＳ 明朝"/>
      <family val="1"/>
      <charset val="128"/>
    </font>
    <font>
      <sz val="9"/>
      <name val="ＭＳ ゴシック"/>
      <family val="3"/>
      <charset val="128"/>
    </font>
    <font>
      <sz val="10.5"/>
      <name val="ＭＳ ゴシック"/>
      <family val="3"/>
      <charset val="128"/>
    </font>
    <font>
      <u/>
      <sz val="10.5"/>
      <name val="ＭＳ ゴシック"/>
      <family val="3"/>
      <charset val="128"/>
    </font>
    <font>
      <sz val="7"/>
      <name val="ＭＳ ゴシック"/>
      <family val="3"/>
      <charset val="128"/>
    </font>
    <font>
      <sz val="8"/>
      <name val="ＭＳ ゴシック"/>
      <family val="3"/>
      <charset val="128"/>
    </font>
    <font>
      <b/>
      <sz val="10.5"/>
      <name val="ＭＳ ゴシック"/>
      <family val="3"/>
      <charset val="128"/>
    </font>
    <font>
      <sz val="28"/>
      <name val="ＭＳ Ｐゴシック"/>
      <family val="3"/>
      <charset val="128"/>
    </font>
    <font>
      <b/>
      <sz val="28"/>
      <name val="ＭＳ Ｐ明朝"/>
      <family val="1"/>
      <charset val="128"/>
    </font>
    <font>
      <b/>
      <sz val="28"/>
      <name val="Century"/>
      <family val="1"/>
    </font>
    <font>
      <sz val="20"/>
      <name val="ＭＳ Ｐゴシック"/>
      <family val="3"/>
      <charset val="128"/>
    </font>
    <font>
      <sz val="14"/>
      <name val="ＭＳ 明朝"/>
      <family val="1"/>
      <charset val="128"/>
    </font>
    <font>
      <b/>
      <sz val="10.5"/>
      <name val="ＭＳ 明朝"/>
      <family val="1"/>
      <charset val="128"/>
    </font>
    <font>
      <b/>
      <sz val="18"/>
      <name val="ＭＳ 明朝"/>
      <family val="1"/>
      <charset val="128"/>
    </font>
    <font>
      <vertAlign val="subscript"/>
      <sz val="10"/>
      <name val="Century"/>
      <family val="1"/>
    </font>
    <font>
      <sz val="10.5"/>
      <color indexed="12"/>
      <name val="Century"/>
      <family val="1"/>
    </font>
    <font>
      <sz val="10.5"/>
      <color indexed="12"/>
      <name val="ＭＳ 明朝"/>
      <family val="1"/>
      <charset val="128"/>
    </font>
    <font>
      <sz val="7"/>
      <name val="ＭＳ 明朝"/>
      <family val="1"/>
      <charset val="128"/>
    </font>
    <font>
      <sz val="10"/>
      <color indexed="12"/>
      <name val="ＭＳ Ｐゴシック"/>
      <family val="3"/>
      <charset val="128"/>
    </font>
    <font>
      <sz val="11"/>
      <color indexed="12"/>
      <name val="ＭＳ Ｐゴシック"/>
      <family val="3"/>
      <charset val="128"/>
    </font>
    <font>
      <sz val="12"/>
      <name val="ＭＳ ゴシック"/>
      <family val="3"/>
      <charset val="128"/>
    </font>
    <font>
      <b/>
      <sz val="11"/>
      <name val="Century"/>
      <family val="1"/>
    </font>
    <font>
      <b/>
      <sz val="11"/>
      <name val="ＭＳ Ｐ明朝"/>
      <family val="1"/>
      <charset val="128"/>
    </font>
    <font>
      <b/>
      <sz val="11"/>
      <name val="ＭＳ Ｐゴシック"/>
      <family val="3"/>
      <charset val="128"/>
    </font>
    <font>
      <sz val="11"/>
      <color indexed="12"/>
      <name val="ＭＳ ゴシック"/>
      <family val="3"/>
      <charset val="128"/>
    </font>
    <font>
      <sz val="11"/>
      <color indexed="8"/>
      <name val="ＭＳ Ｐゴシック"/>
      <family val="3"/>
      <charset val="128"/>
    </font>
    <font>
      <sz val="18"/>
      <name val="ＭＳ Ｐゴシック"/>
      <family val="3"/>
      <charset val="128"/>
    </font>
    <font>
      <sz val="14"/>
      <name val="ＭＳ Ｐゴシック"/>
      <family val="3"/>
      <charset val="128"/>
    </font>
    <font>
      <sz val="9.5"/>
      <name val="ＭＳ 明朝"/>
      <family val="1"/>
      <charset val="128"/>
    </font>
    <font>
      <sz val="14"/>
      <color indexed="12"/>
      <name val="ＭＳ 明朝"/>
      <family val="1"/>
      <charset val="128"/>
    </font>
    <font>
      <b/>
      <sz val="12"/>
      <name val="ＭＳ ゴシック"/>
      <family val="3"/>
      <charset val="128"/>
    </font>
    <font>
      <sz val="20"/>
      <name val="ＭＳ 明朝"/>
      <family val="1"/>
      <charset val="128"/>
    </font>
    <font>
      <sz val="16"/>
      <name val="ＭＳ Ｐゴシック"/>
      <family val="3"/>
      <charset val="128"/>
    </font>
    <font>
      <b/>
      <sz val="26"/>
      <name val="ＭＳ Ｐゴシック"/>
      <family val="3"/>
      <charset val="128"/>
    </font>
    <font>
      <b/>
      <u/>
      <sz val="12"/>
      <name val="ＭＳ Ｐゴシック"/>
      <family val="3"/>
      <charset val="128"/>
    </font>
    <font>
      <b/>
      <u/>
      <sz val="15"/>
      <name val="ＭＳ Ｐゴシック"/>
      <family val="3"/>
      <charset val="128"/>
    </font>
    <font>
      <sz val="9"/>
      <color indexed="12"/>
      <name val="ＭＳ Ｐゴシック"/>
      <family val="3"/>
      <charset val="128"/>
    </font>
    <font>
      <b/>
      <sz val="9"/>
      <name val="ＭＳ Ｐゴシック"/>
      <family val="3"/>
      <charset val="128"/>
    </font>
    <font>
      <sz val="11"/>
      <name val="Century"/>
      <family val="1"/>
    </font>
    <font>
      <b/>
      <sz val="16"/>
      <name val="ＭＳ ゴシック"/>
      <family val="3"/>
      <charset val="128"/>
    </font>
    <font>
      <b/>
      <sz val="15.5"/>
      <name val="ＭＳ ゴシック"/>
      <family val="3"/>
      <charset val="128"/>
    </font>
    <font>
      <sz val="11"/>
      <name val="ＭＳ ゴシック"/>
      <family val="3"/>
      <charset val="128"/>
    </font>
    <font>
      <sz val="5"/>
      <name val="ＭＳ ゴシック"/>
      <family val="3"/>
      <charset val="128"/>
    </font>
    <font>
      <sz val="11"/>
      <color indexed="12"/>
      <name val="Century"/>
      <family val="1"/>
    </font>
    <font>
      <sz val="11"/>
      <name val="ＭＳ Ｐ明朝"/>
      <family val="1"/>
      <charset val="128"/>
    </font>
    <font>
      <sz val="10.5"/>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vertAlign val="superscript"/>
      <sz val="10"/>
      <name val="ＭＳ Ｐゴシック"/>
      <family val="3"/>
      <charset val="128"/>
    </font>
    <font>
      <vertAlign val="subscript"/>
      <sz val="10"/>
      <name val="ＭＳ Ｐゴシック"/>
      <family val="3"/>
      <charset val="128"/>
    </font>
    <font>
      <sz val="10"/>
      <name val="ＭＳ Ｐ明朝"/>
      <family val="1"/>
      <charset val="128"/>
    </font>
    <font>
      <sz val="7"/>
      <name val="ＭＳ Ｐ明朝"/>
      <family val="1"/>
      <charset val="128"/>
    </font>
    <font>
      <vertAlign val="subscript"/>
      <sz val="9"/>
      <name val="ＭＳ Ｐゴシック"/>
      <family val="3"/>
      <charset val="128"/>
    </font>
    <font>
      <sz val="8"/>
      <name val="ＭＳ Ｐ明朝"/>
      <family val="1"/>
      <charset val="128"/>
    </font>
    <font>
      <vertAlign val="superscript"/>
      <sz val="10"/>
      <name val="ＭＳ Ｐ明朝"/>
      <family val="1"/>
      <charset val="128"/>
    </font>
    <font>
      <b/>
      <sz val="14"/>
      <name val="ＭＳ Ｐ明朝"/>
      <family val="1"/>
      <charset val="128"/>
    </font>
    <font>
      <b/>
      <sz val="20"/>
      <name val="ＭＳ Ｐゴシック"/>
      <family val="3"/>
      <charset val="128"/>
    </font>
    <font>
      <b/>
      <sz val="20"/>
      <name val="ＭＳ 明朝"/>
      <family val="1"/>
      <charset val="128"/>
    </font>
    <font>
      <sz val="11"/>
      <color indexed="12"/>
      <name val="ＭＳ Ｐ明朝"/>
      <family val="1"/>
      <charset val="128"/>
    </font>
    <font>
      <b/>
      <u/>
      <sz val="14"/>
      <name val="ＭＳ Ｐゴシック"/>
      <family val="3"/>
      <charset val="128"/>
    </font>
    <font>
      <sz val="16"/>
      <name val="ＭＳ 明朝"/>
      <family val="1"/>
      <charset val="128"/>
    </font>
    <font>
      <b/>
      <sz val="10"/>
      <name val="ＭＳ Ｐ明朝"/>
      <family val="1"/>
      <charset val="128"/>
    </font>
    <font>
      <u/>
      <sz val="11"/>
      <name val="ＭＳ Ｐゴシック"/>
      <family val="3"/>
      <charset val="128"/>
    </font>
    <font>
      <b/>
      <sz val="10.5"/>
      <name val="ＭＳ Ｐ明朝"/>
      <family val="1"/>
      <charset val="128"/>
    </font>
    <font>
      <sz val="6"/>
      <name val="ＭＳ Ｐ明朝"/>
      <family val="1"/>
      <charset val="128"/>
    </font>
    <font>
      <sz val="9"/>
      <name val="ＭＳ Ｐ明朝"/>
      <family val="1"/>
      <charset val="128"/>
    </font>
    <font>
      <sz val="11"/>
      <color indexed="30"/>
      <name val="ＭＳ Ｐゴシック"/>
      <family val="3"/>
      <charset val="128"/>
    </font>
    <font>
      <b/>
      <sz val="9"/>
      <name val="ＭＳ Ｐ明朝"/>
      <family val="1"/>
      <charset val="128"/>
    </font>
    <font>
      <sz val="11"/>
      <color theme="1"/>
      <name val="ＭＳ Ｐゴシック"/>
      <family val="3"/>
      <charset val="128"/>
      <scheme val="minor"/>
    </font>
    <font>
      <u/>
      <sz val="11"/>
      <color indexed="12"/>
      <name val="ＭＳ 明朝"/>
      <family val="1"/>
      <charset val="128"/>
    </font>
    <font>
      <b/>
      <sz val="10"/>
      <color indexed="10"/>
      <name val="ＭＳ Ｐゴシック"/>
      <family val="3"/>
      <charset val="128"/>
    </font>
    <font>
      <vertAlign val="superscript"/>
      <sz val="9"/>
      <name val="ＭＳ Ｐゴシック"/>
      <family val="3"/>
      <charset val="128"/>
    </font>
    <font>
      <b/>
      <u/>
      <sz val="11"/>
      <color indexed="12"/>
      <name val="ＭＳ Ｐゴシック"/>
      <family val="3"/>
      <charset val="128"/>
    </font>
    <font>
      <b/>
      <sz val="10"/>
      <color indexed="9"/>
      <name val="ＭＳ Ｐゴシック"/>
      <family val="3"/>
      <charset val="128"/>
    </font>
    <font>
      <b/>
      <sz val="10"/>
      <color theme="1"/>
      <name val="ＭＳ Ｐ明朝"/>
      <family val="1"/>
      <charset val="128"/>
    </font>
    <font>
      <sz val="10"/>
      <color theme="1"/>
      <name val="ＭＳ Ｐ明朝"/>
      <family val="1"/>
      <charset val="128"/>
    </font>
    <font>
      <sz val="6"/>
      <name val="ＭＳ Ｐゴシック"/>
      <family val="2"/>
      <charset val="128"/>
      <scheme val="minor"/>
    </font>
    <font>
      <b/>
      <sz val="11"/>
      <color theme="1"/>
      <name val="ＭＳ Ｐ明朝"/>
      <family val="1"/>
      <charset val="128"/>
    </font>
    <font>
      <sz val="11"/>
      <color theme="1"/>
      <name val="ＭＳ Ｐ明朝"/>
      <family val="1"/>
      <charset val="128"/>
    </font>
    <font>
      <sz val="10"/>
      <color theme="1"/>
      <name val="ＭＳ 明朝"/>
      <family val="1"/>
      <charset val="128"/>
    </font>
    <font>
      <b/>
      <sz val="12"/>
      <color theme="1"/>
      <name val="ＭＳ 明朝"/>
      <family val="1"/>
      <charset val="128"/>
    </font>
    <font>
      <b/>
      <sz val="11"/>
      <color rgb="FFFF0000"/>
      <name val="ＭＳ 明朝"/>
      <family val="1"/>
      <charset val="128"/>
    </font>
    <font>
      <b/>
      <sz val="10"/>
      <color theme="1"/>
      <name val="Century"/>
      <family val="1"/>
    </font>
    <font>
      <b/>
      <u/>
      <sz val="10"/>
      <color rgb="FFFF0000"/>
      <name val="ＭＳ Ｐ明朝"/>
      <family val="1"/>
      <charset val="128"/>
    </font>
    <font>
      <b/>
      <sz val="10"/>
      <color rgb="FFFF0000"/>
      <name val="ＭＳ Ｐ明朝"/>
      <family val="1"/>
      <charset val="128"/>
    </font>
    <font>
      <b/>
      <u/>
      <sz val="10"/>
      <color rgb="FFFF0000"/>
      <name val="Century"/>
      <family val="1"/>
    </font>
    <font>
      <b/>
      <sz val="10"/>
      <color theme="1"/>
      <name val="ＭＳ 明朝"/>
      <family val="1"/>
      <charset val="128"/>
    </font>
    <font>
      <sz val="10"/>
      <color theme="1"/>
      <name val="Century"/>
      <family val="1"/>
    </font>
    <font>
      <sz val="10"/>
      <color rgb="FFFF0000"/>
      <name val="ＭＳ 明朝"/>
      <family val="1"/>
      <charset val="128"/>
    </font>
    <font>
      <sz val="10"/>
      <color rgb="FFFF0000"/>
      <name val="ＭＳ Ｐ明朝"/>
      <family val="1"/>
      <charset val="128"/>
    </font>
    <font>
      <b/>
      <sz val="11"/>
      <color rgb="FFFF0000"/>
      <name val="ＭＳ Ｐゴシック"/>
      <family val="3"/>
      <charset val="128"/>
    </font>
    <font>
      <b/>
      <sz val="11"/>
      <color theme="1"/>
      <name val="ＭＳ Ｐゴシック"/>
      <family val="3"/>
      <charset val="128"/>
    </font>
    <font>
      <b/>
      <sz val="9"/>
      <color indexed="81"/>
      <name val="MS P ゴシック"/>
      <family val="3"/>
      <charset val="128"/>
    </font>
    <font>
      <sz val="14"/>
      <name val="ＭＳ ゴシック"/>
      <family val="3"/>
      <charset val="128"/>
    </font>
    <font>
      <sz val="10.5"/>
      <name val="Times New Roman"/>
      <family val="1"/>
    </font>
    <font>
      <sz val="10"/>
      <name val="丸ｺﾞｼｯｸ"/>
      <family val="3"/>
      <charset val="128"/>
    </font>
    <font>
      <b/>
      <sz val="12"/>
      <color rgb="FF000000"/>
      <name val="ＭＳ Ｐゴシック"/>
      <family val="3"/>
      <charset val="128"/>
    </font>
    <font>
      <sz val="12"/>
      <color rgb="FF000000"/>
      <name val="ＭＳ Ｐゴシック"/>
      <family val="3"/>
      <charset val="128"/>
    </font>
    <font>
      <sz val="11"/>
      <color rgb="FF000000"/>
      <name val="ＭＳ Ｐゴシック"/>
      <family val="3"/>
      <charset val="128"/>
    </font>
    <font>
      <b/>
      <sz val="16"/>
      <name val="HG正楷書体-PRO"/>
      <family val="4"/>
      <charset val="128"/>
    </font>
    <font>
      <b/>
      <u/>
      <sz val="10.5"/>
      <name val="ＭＳ 明朝"/>
      <family val="1"/>
      <charset val="128"/>
    </font>
    <font>
      <sz val="11"/>
      <color indexed="81"/>
      <name val="ＭＳ Ｐゴシック"/>
      <family val="3"/>
      <charset val="128"/>
    </font>
    <font>
      <sz val="11"/>
      <color indexed="81"/>
      <name val="MS P ゴシック"/>
      <family val="3"/>
      <charset val="128"/>
    </font>
    <font>
      <sz val="11"/>
      <name val="ＭＳ Ｐゴシック"/>
      <family val="2"/>
      <charset val="128"/>
      <scheme val="minor"/>
    </font>
    <font>
      <vertAlign val="superscript"/>
      <sz val="6"/>
      <name val="ＭＳ Ｐゴシック"/>
      <family val="3"/>
      <charset val="128"/>
    </font>
    <font>
      <sz val="11"/>
      <color theme="0"/>
      <name val="ＭＳ Ｐゴシック"/>
      <family val="3"/>
      <charset val="128"/>
    </font>
    <font>
      <sz val="9"/>
      <color indexed="81"/>
      <name val="MS P ゴシック"/>
      <family val="3"/>
      <charset val="128"/>
    </font>
    <font>
      <sz val="14"/>
      <color theme="1"/>
      <name val="ＭＳ Ｐ明朝"/>
      <family val="1"/>
      <charset val="128"/>
    </font>
    <font>
      <sz val="16"/>
      <color theme="1"/>
      <name val="ＭＳ Ｐ明朝"/>
      <family val="1"/>
      <charset val="128"/>
    </font>
    <font>
      <vertAlign val="subscript"/>
      <sz val="11"/>
      <name val="ＭＳ Ｐゴシック"/>
      <family val="3"/>
      <charset val="128"/>
    </font>
    <font>
      <sz val="10.5"/>
      <color theme="0"/>
      <name val="ＭＳ 明朝"/>
      <family val="1"/>
      <charset val="128"/>
    </font>
    <font>
      <sz val="10"/>
      <name val="ＭＳ Ｐゴシック"/>
      <family val="3"/>
      <charset val="128"/>
    </font>
    <font>
      <sz val="11"/>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6"/>
      <color theme="1"/>
      <name val="ＭＳ Ｐゴシック"/>
      <family val="2"/>
      <charset val="128"/>
      <scheme val="minor"/>
    </font>
    <font>
      <b/>
      <sz val="12"/>
      <color theme="1"/>
      <name val="ＭＳ Ｐゴシック"/>
      <family val="3"/>
      <charset val="128"/>
      <scheme val="minor"/>
    </font>
    <font>
      <b/>
      <sz val="14"/>
      <color theme="1"/>
      <name val="ＭＳ Ｐゴシック"/>
      <family val="3"/>
      <charset val="128"/>
      <scheme val="minor"/>
    </font>
    <font>
      <sz val="11"/>
      <color theme="1"/>
      <name val="HG丸ｺﾞｼｯｸM-PRO"/>
      <family val="3"/>
      <charset val="128"/>
    </font>
    <font>
      <sz val="8"/>
      <color theme="1"/>
      <name val="HG丸ｺﾞｼｯｸM-PRO"/>
      <family val="3"/>
      <charset val="128"/>
    </font>
    <font>
      <sz val="10"/>
      <color theme="1"/>
      <name val="HG丸ｺﾞｼｯｸM-PRO"/>
      <family val="3"/>
      <charset val="128"/>
    </font>
    <font>
      <sz val="9"/>
      <color indexed="30"/>
      <name val="ＭＳ Ｐゴシック"/>
      <family val="3"/>
      <charset val="128"/>
    </font>
    <font>
      <b/>
      <sz val="14"/>
      <color theme="0"/>
      <name val="ＭＳ 明朝"/>
      <family val="1"/>
      <charset val="128"/>
    </font>
    <font>
      <b/>
      <sz val="11"/>
      <color theme="0"/>
      <name val="ＭＳ 明朝"/>
      <family val="1"/>
      <charset val="128"/>
    </font>
    <font>
      <sz val="10.5"/>
      <name val="ＭＳ Ｐゴシック"/>
      <family val="3"/>
      <charset val="128"/>
    </font>
    <font>
      <b/>
      <sz val="12"/>
      <name val="ＭＳ Ｐ明朝"/>
      <family val="1"/>
      <charset val="128"/>
    </font>
    <font>
      <b/>
      <sz val="10"/>
      <name val="ＭＳ 明朝"/>
      <family val="1"/>
      <charset val="128"/>
    </font>
    <font>
      <b/>
      <sz val="14"/>
      <color theme="1"/>
      <name val="ＭＳ 明朝"/>
      <family val="1"/>
      <charset val="128"/>
    </font>
    <font>
      <sz val="11"/>
      <color theme="1"/>
      <name val="ＭＳ Ｐゴシック"/>
      <family val="3"/>
      <charset val="128"/>
    </font>
    <font>
      <b/>
      <sz val="11"/>
      <color theme="1"/>
      <name val="ＭＳ 明朝"/>
      <family val="1"/>
      <charset val="128"/>
    </font>
    <font>
      <b/>
      <sz val="9"/>
      <color theme="1"/>
      <name val="ＭＳ 明朝"/>
      <family val="1"/>
      <charset val="128"/>
    </font>
    <font>
      <b/>
      <sz val="14"/>
      <color rgb="FF0070C0"/>
      <name val="ＭＳ Ｐゴシック"/>
      <family val="3"/>
      <charset val="128"/>
    </font>
    <font>
      <b/>
      <sz val="18"/>
      <color rgb="FF0070C0"/>
      <name val="ＭＳ 明朝"/>
      <family val="1"/>
      <charset val="128"/>
    </font>
    <font>
      <sz val="10"/>
      <name val="ＭＳ Ｐゴシック"/>
      <family val="3"/>
      <charset val="128"/>
      <scheme val="minor"/>
    </font>
    <font>
      <sz val="6"/>
      <name val="ＭＳ ゴシック"/>
      <family val="3"/>
      <charset val="128"/>
    </font>
    <font>
      <sz val="15"/>
      <name val="ＭＳ Ｐゴシック"/>
      <family val="3"/>
      <charset val="128"/>
    </font>
    <font>
      <sz val="22"/>
      <color theme="1"/>
      <name val="ＭＳ Ｐゴシック"/>
      <family val="3"/>
      <charset val="128"/>
      <scheme val="minor"/>
    </font>
    <font>
      <sz val="20"/>
      <color theme="1"/>
      <name val="ＭＳ Ｐゴシック"/>
      <family val="2"/>
      <charset val="128"/>
      <scheme val="minor"/>
    </font>
    <font>
      <sz val="12"/>
      <color theme="1"/>
      <name val="ＭＳ Ｐゴシック"/>
      <family val="2"/>
      <charset val="128"/>
      <scheme val="minor"/>
    </font>
    <font>
      <i/>
      <sz val="16"/>
      <color theme="1"/>
      <name val="ＭＳ Ｐゴシック"/>
      <family val="3"/>
      <charset val="128"/>
      <scheme val="minor"/>
    </font>
    <font>
      <i/>
      <sz val="11"/>
      <color theme="1"/>
      <name val="ＭＳ Ｐゴシック"/>
      <family val="3"/>
      <charset val="128"/>
      <scheme val="minor"/>
    </font>
    <font>
      <u/>
      <sz val="11"/>
      <color theme="10"/>
      <name val="ＭＳ Ｐゴシック"/>
      <family val="2"/>
      <charset val="128"/>
      <scheme val="minor"/>
    </font>
    <font>
      <sz val="11"/>
      <name val="ＭＳ Ｐゴシック"/>
      <family val="2"/>
      <charset val="128"/>
    </font>
    <font>
      <sz val="8.5"/>
      <name val="ＭＳ ゴシック"/>
      <family val="3"/>
      <charset val="128"/>
    </font>
    <font>
      <sz val="6"/>
      <name val="ＭＳ Ｐゴシック"/>
      <family val="2"/>
      <charset val="128"/>
    </font>
    <font>
      <sz val="9.5"/>
      <name val="ＭＳ ゴシック"/>
      <family val="3"/>
      <charset val="128"/>
    </font>
    <font>
      <sz val="7.5"/>
      <color rgb="FF243C68"/>
      <name val="ＭＳ ゴシック"/>
      <family val="3"/>
      <charset val="128"/>
    </font>
    <font>
      <sz val="9"/>
      <name val="ＭＳ Ｐゴシック"/>
      <family val="2"/>
      <charset val="128"/>
    </font>
    <font>
      <sz val="7.5"/>
      <name val="ＭＳ ゴシック"/>
      <family val="3"/>
      <charset val="128"/>
    </font>
    <font>
      <sz val="10"/>
      <name val="ＭＳ Ｐゴシック"/>
      <family val="2"/>
      <charset val="128"/>
    </font>
    <font>
      <b/>
      <sz val="11"/>
      <color theme="1"/>
      <name val="ＭＳ Ｐゴシック"/>
      <family val="3"/>
      <charset val="128"/>
      <scheme val="minor"/>
    </font>
    <font>
      <b/>
      <sz val="24"/>
      <color theme="8" tint="-0.249977111117893"/>
      <name val="Meiryo UI"/>
      <family val="3"/>
      <charset val="128"/>
    </font>
    <font>
      <sz val="11"/>
      <name val="Meiryo UI"/>
      <family val="3"/>
      <charset val="128"/>
    </font>
    <font>
      <sz val="11"/>
      <color theme="8" tint="-0.249977111117893"/>
      <name val="Meiryo UI"/>
      <family val="3"/>
      <charset val="128"/>
    </font>
    <font>
      <b/>
      <sz val="16"/>
      <color theme="8" tint="-0.249977111117893"/>
      <name val="Meiryo UI"/>
      <family val="3"/>
      <charset val="128"/>
    </font>
    <font>
      <b/>
      <sz val="14"/>
      <color theme="4"/>
      <name val="ＭＳ Ｐゴシック"/>
      <family val="3"/>
      <charset val="128"/>
    </font>
    <font>
      <b/>
      <sz val="11"/>
      <color theme="0"/>
      <name val="ＭＳ Ｐゴシック"/>
      <family val="3"/>
      <charset val="128"/>
    </font>
    <font>
      <sz val="26"/>
      <name val="ＭＳ Ｐゴシック"/>
      <family val="3"/>
      <charset val="128"/>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solid">
        <fgColor indexed="45"/>
        <bgColor indexed="64"/>
      </patternFill>
    </fill>
    <fill>
      <patternFill patternType="solid">
        <fgColor indexed="11"/>
        <bgColor indexed="64"/>
      </patternFill>
    </fill>
    <fill>
      <patternFill patternType="solid">
        <fgColor indexed="49"/>
        <bgColor indexed="64"/>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indexed="26"/>
        <bgColor indexed="64"/>
      </patternFill>
    </fill>
    <fill>
      <patternFill patternType="solid">
        <fgColor rgb="FFFFFFCC"/>
        <bgColor indexed="64"/>
      </patternFill>
    </fill>
    <fill>
      <patternFill patternType="solid">
        <fgColor indexed="30"/>
        <bgColor indexed="64"/>
      </patternFill>
    </fill>
    <fill>
      <patternFill patternType="solid">
        <fgColor rgb="FFCCECFF"/>
        <bgColor indexed="64"/>
      </patternFill>
    </fill>
    <fill>
      <patternFill patternType="solid">
        <fgColor theme="0"/>
        <bgColor indexed="64"/>
      </patternFill>
    </fill>
    <fill>
      <patternFill patternType="solid">
        <fgColor rgb="FFCCFFCC"/>
        <bgColor indexed="64"/>
      </patternFill>
    </fill>
    <fill>
      <patternFill patternType="solid">
        <fgColor rgb="FFF8CBAD"/>
        <bgColor indexed="64"/>
      </patternFill>
    </fill>
    <fill>
      <patternFill patternType="solid">
        <fgColor rgb="FFFFFF00"/>
        <bgColor indexed="64"/>
      </patternFill>
    </fill>
    <fill>
      <patternFill patternType="solid">
        <fgColor theme="1"/>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FFE1FF"/>
        <bgColor indexed="64"/>
      </patternFill>
    </fill>
    <fill>
      <patternFill patternType="solid">
        <fgColor theme="8" tint="0.79998168889431442"/>
        <bgColor indexed="64"/>
      </patternFill>
    </fill>
    <fill>
      <patternFill patternType="solid">
        <fgColor theme="7" tint="0.79998168889431442"/>
        <bgColor indexed="64"/>
      </patternFill>
    </fill>
  </fills>
  <borders count="42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hair">
        <color indexed="64"/>
      </left>
      <right style="hair">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bottom style="dotted">
        <color indexed="64"/>
      </bottom>
      <diagonal/>
    </border>
    <border>
      <left style="hair">
        <color indexed="64"/>
      </left>
      <right/>
      <top/>
      <bottom style="dotted">
        <color indexed="64"/>
      </bottom>
      <diagonal/>
    </border>
    <border>
      <left style="hair">
        <color indexed="64"/>
      </left>
      <right style="hair">
        <color indexed="64"/>
      </right>
      <top style="dotted">
        <color indexed="64"/>
      </top>
      <bottom style="thin">
        <color indexed="64"/>
      </bottom>
      <diagonal/>
    </border>
    <border>
      <left style="hair">
        <color indexed="64"/>
      </left>
      <right/>
      <top style="dotted">
        <color indexed="64"/>
      </top>
      <bottom style="thin">
        <color indexed="64"/>
      </bottom>
      <diagonal/>
    </border>
    <border>
      <left style="hair">
        <color indexed="64"/>
      </left>
      <right style="hair">
        <color indexed="64"/>
      </right>
      <top style="dotted">
        <color indexed="64"/>
      </top>
      <bottom style="medium">
        <color indexed="64"/>
      </bottom>
      <diagonal/>
    </border>
    <border>
      <left style="hair">
        <color indexed="64"/>
      </left>
      <right/>
      <top style="dotted">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dotted">
        <color indexed="64"/>
      </bottom>
      <diagonal/>
    </border>
    <border>
      <left style="thin">
        <color indexed="64"/>
      </left>
      <right style="hair">
        <color indexed="64"/>
      </right>
      <top style="dotted">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top style="medium">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right/>
      <top style="mediumDashDotDot">
        <color indexed="64"/>
      </top>
      <bottom style="mediumDashDotDot">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bottom style="thin">
        <color indexed="64"/>
      </bottom>
      <diagonal/>
    </border>
    <border>
      <left/>
      <right/>
      <top style="mediumDashDotDot">
        <color indexed="64"/>
      </top>
      <bottom/>
      <diagonal/>
    </border>
    <border>
      <left/>
      <right/>
      <top/>
      <bottom style="mediumDashDotDot">
        <color indexed="64"/>
      </bottom>
      <diagonal/>
    </border>
    <border>
      <left/>
      <right style="hair">
        <color indexed="64"/>
      </right>
      <top style="hair">
        <color indexed="64"/>
      </top>
      <bottom style="hair">
        <color indexed="64"/>
      </bottom>
      <diagonal/>
    </border>
    <border>
      <left/>
      <right style="hair">
        <color indexed="64"/>
      </right>
      <top/>
      <bottom style="dotted">
        <color indexed="64"/>
      </bottom>
      <diagonal/>
    </border>
    <border>
      <left/>
      <right style="hair">
        <color indexed="64"/>
      </right>
      <top style="dotted">
        <color indexed="64"/>
      </top>
      <bottom style="thin">
        <color indexed="64"/>
      </bottom>
      <diagonal/>
    </border>
    <border>
      <left/>
      <right style="hair">
        <color indexed="64"/>
      </right>
      <top style="dotted">
        <color indexed="64"/>
      </top>
      <bottom style="medium">
        <color indexed="64"/>
      </bottom>
      <diagonal/>
    </border>
    <border>
      <left/>
      <right style="hair">
        <color indexed="64"/>
      </right>
      <top/>
      <bottom style="hair">
        <color indexed="64"/>
      </bottom>
      <diagonal/>
    </border>
    <border>
      <left/>
      <right style="hair">
        <color indexed="64"/>
      </right>
      <top/>
      <bottom/>
      <diagonal/>
    </border>
    <border>
      <left/>
      <right style="hair">
        <color indexed="64"/>
      </right>
      <top style="medium">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dotted">
        <color indexed="64"/>
      </bottom>
      <diagonal/>
    </border>
    <border>
      <left style="hair">
        <color indexed="64"/>
      </left>
      <right style="thin">
        <color indexed="64"/>
      </right>
      <top style="dotted">
        <color indexed="64"/>
      </top>
      <bottom style="thin">
        <color indexed="64"/>
      </bottom>
      <diagonal/>
    </border>
    <border>
      <left style="thin">
        <color indexed="64"/>
      </left>
      <right style="hair">
        <color indexed="64"/>
      </right>
      <top style="dotted">
        <color indexed="64"/>
      </top>
      <bottom style="medium">
        <color indexed="64"/>
      </bottom>
      <diagonal/>
    </border>
    <border>
      <left style="hair">
        <color indexed="64"/>
      </left>
      <right style="thin">
        <color indexed="64"/>
      </right>
      <top style="dotted">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style="thin">
        <color indexed="64"/>
      </top>
      <bottom style="dotted">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hair">
        <color indexed="64"/>
      </left>
      <right style="thin">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right/>
      <top style="hair">
        <color indexed="64"/>
      </top>
      <bottom style="hair">
        <color indexed="64"/>
      </bottom>
      <diagonal/>
    </border>
    <border>
      <left style="thin">
        <color indexed="64"/>
      </left>
      <right style="thin">
        <color indexed="64"/>
      </right>
      <top style="thin">
        <color indexed="8"/>
      </top>
      <bottom/>
      <diagonal/>
    </border>
    <border>
      <left style="thin">
        <color indexed="64"/>
      </left>
      <right style="thin">
        <color indexed="64"/>
      </right>
      <top style="hair">
        <color indexed="8"/>
      </top>
      <bottom/>
      <diagonal/>
    </border>
    <border>
      <left style="medium">
        <color indexed="64"/>
      </left>
      <right style="thin">
        <color indexed="64"/>
      </right>
      <top style="medium">
        <color indexed="64"/>
      </top>
      <bottom style="thin">
        <color indexed="64"/>
      </bottom>
      <diagonal/>
    </border>
    <border>
      <left/>
      <right/>
      <top style="hair">
        <color indexed="64"/>
      </top>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thin">
        <color indexed="64"/>
      </left>
      <right style="thin">
        <color indexed="64"/>
      </right>
      <top/>
      <bottom style="dotted">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hair">
        <color indexed="64"/>
      </left>
      <right style="hair">
        <color indexed="64"/>
      </right>
      <top style="thin">
        <color indexed="64"/>
      </top>
      <bottom style="dotted">
        <color indexed="64"/>
      </bottom>
      <diagonal/>
    </border>
    <border>
      <left style="hair">
        <color indexed="64"/>
      </left>
      <right/>
      <top style="thin">
        <color indexed="64"/>
      </top>
      <bottom style="dotted">
        <color indexed="64"/>
      </bottom>
      <diagonal/>
    </border>
    <border>
      <left style="hair">
        <color indexed="64"/>
      </left>
      <right style="thin">
        <color indexed="64"/>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style="thin">
        <color indexed="64"/>
      </bottom>
      <diagonal/>
    </border>
    <border>
      <left style="thin">
        <color indexed="64"/>
      </left>
      <right style="hair">
        <color indexed="64"/>
      </right>
      <top style="medium">
        <color indexed="64"/>
      </top>
      <bottom style="dotted">
        <color indexed="64"/>
      </bottom>
      <diagonal/>
    </border>
    <border>
      <left style="hair">
        <color indexed="64"/>
      </left>
      <right style="hair">
        <color indexed="64"/>
      </right>
      <top style="medium">
        <color indexed="64"/>
      </top>
      <bottom style="dotted">
        <color indexed="64"/>
      </bottom>
      <diagonal/>
    </border>
    <border>
      <left style="hair">
        <color indexed="64"/>
      </left>
      <right style="thin">
        <color indexed="64"/>
      </right>
      <top style="medium">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thin">
        <color indexed="64"/>
      </right>
      <top style="dotted">
        <color indexed="64"/>
      </top>
      <bottom style="dotted">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dotted">
        <color indexed="64"/>
      </bottom>
      <diagonal/>
    </border>
    <border>
      <left style="hair">
        <color indexed="64"/>
      </left>
      <right style="medium">
        <color indexed="64"/>
      </right>
      <top style="dotted">
        <color indexed="64"/>
      </top>
      <bottom style="dotted">
        <color indexed="64"/>
      </bottom>
      <diagonal/>
    </border>
    <border>
      <left style="hair">
        <color indexed="64"/>
      </left>
      <right style="medium">
        <color indexed="64"/>
      </right>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dotted">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hair">
        <color indexed="8"/>
      </bottom>
      <diagonal/>
    </border>
    <border>
      <left style="thin">
        <color indexed="64"/>
      </left>
      <right style="thin">
        <color indexed="64"/>
      </right>
      <top style="hair">
        <color indexed="8"/>
      </top>
      <bottom style="hair">
        <color indexed="8"/>
      </bottom>
      <diagonal/>
    </border>
    <border diagonalDown="1">
      <left style="thin">
        <color indexed="64"/>
      </left>
      <right style="thin">
        <color indexed="64"/>
      </right>
      <top/>
      <bottom style="thin">
        <color indexed="64"/>
      </bottom>
      <diagonal style="thin">
        <color indexed="64"/>
      </diagonal>
    </border>
    <border>
      <left style="thin">
        <color indexed="64"/>
      </left>
      <right/>
      <top style="hair">
        <color indexed="64"/>
      </top>
      <bottom/>
      <diagonal/>
    </border>
    <border>
      <left/>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hair">
        <color indexed="64"/>
      </left>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bottom/>
      <diagonal/>
    </border>
    <border>
      <left style="thin">
        <color indexed="64"/>
      </left>
      <right style="thin">
        <color indexed="64"/>
      </right>
      <top style="dotted">
        <color indexed="64"/>
      </top>
      <bottom style="dotted">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dotted">
        <color indexed="64"/>
      </top>
      <bottom/>
      <diagonal/>
    </border>
    <border>
      <left style="medium">
        <color indexed="64"/>
      </left>
      <right style="medium">
        <color indexed="64"/>
      </right>
      <top style="medium">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hair">
        <color indexed="64"/>
      </bottom>
      <diagonal/>
    </border>
    <border>
      <left/>
      <right style="medium">
        <color indexed="64"/>
      </right>
      <top style="medium">
        <color indexed="64"/>
      </top>
      <bottom/>
      <diagonal/>
    </border>
    <border>
      <left style="thin">
        <color indexed="64"/>
      </left>
      <right style="medium">
        <color indexed="64"/>
      </right>
      <top style="dotted">
        <color indexed="64"/>
      </top>
      <bottom style="medium">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thin">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dotted">
        <color indexed="64"/>
      </top>
      <bottom/>
      <diagonal/>
    </border>
    <border>
      <left style="medium">
        <color indexed="64"/>
      </left>
      <right style="thin">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top/>
      <bottom style="medium">
        <color indexed="64"/>
      </bottom>
      <diagonal/>
    </border>
    <border>
      <left style="thin">
        <color indexed="64"/>
      </left>
      <right/>
      <top style="dotted">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diagonalDown="1">
      <left style="medium">
        <color indexed="64"/>
      </left>
      <right style="thin">
        <color indexed="64"/>
      </right>
      <top/>
      <bottom/>
      <diagonal style="thin">
        <color indexed="64"/>
      </diagonal>
    </border>
    <border>
      <left style="medium">
        <color indexed="64"/>
      </left>
      <right/>
      <top style="hair">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diagonalDown="1">
      <left style="medium">
        <color indexed="64"/>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top style="hair">
        <color indexed="64"/>
      </top>
      <bottom style="medium">
        <color indexed="64"/>
      </bottom>
      <diagonal/>
    </border>
    <border>
      <left/>
      <right/>
      <top/>
      <bottom style="double">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right style="thin">
        <color indexed="64"/>
      </right>
      <top style="medium">
        <color indexed="64"/>
      </top>
      <bottom style="medium">
        <color indexed="64"/>
      </bottom>
      <diagonal/>
    </border>
    <border diagonalDown="1">
      <left style="medium">
        <color indexed="64"/>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diagonalDown="1">
      <left style="medium">
        <color indexed="64"/>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left/>
      <right style="thin">
        <color indexed="64"/>
      </right>
      <top style="hair">
        <color indexed="64"/>
      </top>
      <bottom style="medium">
        <color indexed="64"/>
      </bottom>
      <diagonal/>
    </border>
    <border diagonalDown="1">
      <left style="medium">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right/>
      <top/>
      <bottom/>
      <diagonal style="thin">
        <color indexed="64"/>
      </diagonal>
    </border>
    <border>
      <left/>
      <right/>
      <top style="hair">
        <color indexed="64"/>
      </top>
      <bottom style="double">
        <color indexed="64"/>
      </bottom>
      <diagonal/>
    </border>
    <border>
      <left/>
      <right/>
      <top/>
      <bottom style="hair">
        <color indexed="8"/>
      </bottom>
      <diagonal/>
    </border>
    <border>
      <left/>
      <right style="thin">
        <color indexed="64"/>
      </right>
      <top/>
      <bottom style="hair">
        <color indexed="8"/>
      </bottom>
      <diagonal/>
    </border>
    <border>
      <left/>
      <right/>
      <top style="hair">
        <color indexed="8"/>
      </top>
      <bottom style="hair">
        <color indexed="8"/>
      </bottom>
      <diagonal/>
    </border>
    <border>
      <left/>
      <right style="thin">
        <color indexed="64"/>
      </right>
      <top style="hair">
        <color indexed="8"/>
      </top>
      <bottom style="hair">
        <color indexed="8"/>
      </bottom>
      <diagonal/>
    </border>
    <border>
      <left/>
      <right/>
      <top style="hair">
        <color indexed="8"/>
      </top>
      <bottom style="thin">
        <color indexed="8"/>
      </bottom>
      <diagonal/>
    </border>
    <border>
      <left/>
      <right style="thin">
        <color indexed="64"/>
      </right>
      <top style="hair">
        <color indexed="8"/>
      </top>
      <bottom style="thin">
        <color indexed="8"/>
      </bottom>
      <diagonal/>
    </border>
    <border>
      <left/>
      <right/>
      <top style="thin">
        <color indexed="8"/>
      </top>
      <bottom/>
      <diagonal/>
    </border>
    <border>
      <left/>
      <right style="thin">
        <color indexed="64"/>
      </right>
      <top style="thin">
        <color indexed="8"/>
      </top>
      <bottom/>
      <diagonal/>
    </border>
    <border diagonalDown="1">
      <left style="thin">
        <color indexed="64"/>
      </left>
      <right/>
      <top/>
      <bottom style="thin">
        <color indexed="64"/>
      </bottom>
      <diagonal style="thin">
        <color indexed="64"/>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style="thin">
        <color indexed="64"/>
      </right>
      <top style="hair">
        <color indexed="64"/>
      </top>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right/>
      <top/>
      <bottom style="thin">
        <color indexed="8"/>
      </bottom>
      <diagonal/>
    </border>
    <border>
      <left/>
      <right style="thin">
        <color indexed="64"/>
      </right>
      <top/>
      <bottom style="thin">
        <color indexed="8"/>
      </bottom>
      <diagonal/>
    </border>
    <border>
      <left style="medium">
        <color indexed="64"/>
      </left>
      <right/>
      <top style="thin">
        <color indexed="8"/>
      </top>
      <bottom style="thin">
        <color indexed="8"/>
      </bottom>
      <diagonal/>
    </border>
    <border>
      <left/>
      <right style="thin">
        <color indexed="64"/>
      </right>
      <top style="thin">
        <color indexed="8"/>
      </top>
      <bottom style="thin">
        <color indexed="8"/>
      </bottom>
      <diagonal/>
    </border>
    <border>
      <left/>
      <right style="medium">
        <color indexed="64"/>
      </right>
      <top style="thin">
        <color indexed="64"/>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medium">
        <color indexed="64"/>
      </left>
      <right/>
      <top style="thin">
        <color indexed="64"/>
      </top>
      <bottom style="hair">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right/>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hair">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diagonalDown="1">
      <left style="thin">
        <color indexed="64"/>
      </left>
      <right/>
      <top/>
      <bottom/>
      <diagonal style="thin">
        <color indexed="64"/>
      </diagonal>
    </border>
    <border>
      <left/>
      <right style="thin">
        <color indexed="64"/>
      </right>
      <top style="medium">
        <color indexed="64"/>
      </top>
      <bottom style="thin">
        <color indexed="64"/>
      </bottom>
      <diagonal/>
    </border>
    <border>
      <left style="medium">
        <color indexed="64"/>
      </left>
      <right style="medium">
        <color indexed="64"/>
      </right>
      <top style="hair">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uble">
        <color indexed="64"/>
      </right>
      <top style="double">
        <color indexed="64"/>
      </top>
      <bottom style="double">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thin">
        <color indexed="64"/>
      </right>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hair">
        <color indexed="64"/>
      </left>
      <right style="dotted">
        <color indexed="64"/>
      </right>
      <top/>
      <bottom/>
      <diagonal/>
    </border>
    <border>
      <left style="hair">
        <color indexed="64"/>
      </left>
      <right style="dotted">
        <color indexed="64"/>
      </right>
      <top/>
      <bottom style="dotted">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
        <color indexed="64"/>
      </left>
      <right/>
      <top style="thick">
        <color indexed="64"/>
      </top>
      <bottom/>
      <diagonal/>
    </border>
    <border diagonalUp="1">
      <left style="medium">
        <color indexed="64"/>
      </left>
      <right/>
      <top style="thick">
        <color indexed="64"/>
      </top>
      <bottom/>
      <diagonal style="thin">
        <color indexed="64"/>
      </diagonal>
    </border>
    <border diagonalUp="1">
      <left/>
      <right style="medium">
        <color indexed="64"/>
      </right>
      <top style="thick">
        <color indexed="64"/>
      </top>
      <bottom/>
      <diagonal style="thin">
        <color indexed="64"/>
      </diagonal>
    </border>
    <border>
      <left style="thick">
        <color indexed="64"/>
      </left>
      <right/>
      <top/>
      <bottom/>
      <diagonal/>
    </border>
    <border diagonalUp="1">
      <left style="medium">
        <color indexed="64"/>
      </left>
      <right/>
      <top/>
      <bottom/>
      <diagonal style="thin">
        <color indexed="64"/>
      </diagonal>
    </border>
    <border diagonalUp="1">
      <left/>
      <right style="medium">
        <color indexed="64"/>
      </right>
      <top/>
      <bottom/>
      <diagonal style="thin">
        <color indexed="64"/>
      </diagonal>
    </border>
    <border>
      <left style="thick">
        <color indexed="64"/>
      </left>
      <right/>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diagonalUp="1">
      <left style="medium">
        <color indexed="64"/>
      </left>
      <right/>
      <top/>
      <bottom style="double">
        <color indexed="64"/>
      </bottom>
      <diagonal style="thin">
        <color indexed="64"/>
      </diagonal>
    </border>
    <border diagonalUp="1">
      <left/>
      <right style="medium">
        <color indexed="64"/>
      </right>
      <top/>
      <bottom style="double">
        <color indexed="64"/>
      </bottom>
      <diagonal style="thin">
        <color indexed="64"/>
      </diagonal>
    </border>
    <border>
      <left style="thick">
        <color indexed="64"/>
      </left>
      <right/>
      <top/>
      <bottom style="medium">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thick">
        <color indexed="64"/>
      </left>
      <right/>
      <top style="medium">
        <color indexed="64"/>
      </top>
      <bottom/>
      <diagonal/>
    </border>
    <border>
      <left style="thick">
        <color indexed="64"/>
      </left>
      <right style="medium">
        <color indexed="64"/>
      </right>
      <top/>
      <bottom/>
      <diagonal/>
    </border>
    <border>
      <left style="thick">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thick">
        <color indexed="64"/>
      </left>
      <right/>
      <top style="double">
        <color indexed="64"/>
      </top>
      <bottom style="medium">
        <color indexed="64"/>
      </bottom>
      <diagonal/>
    </border>
    <border>
      <left/>
      <right/>
      <top style="double">
        <color indexed="64"/>
      </top>
      <bottom style="medium">
        <color indexed="64"/>
      </bottom>
      <diagonal/>
    </border>
    <border>
      <left style="medium">
        <color indexed="64"/>
      </left>
      <right style="medium">
        <color indexed="64"/>
      </right>
      <top style="double">
        <color indexed="64"/>
      </top>
      <bottom style="thick">
        <color indexed="64"/>
      </bottom>
      <diagonal/>
    </border>
    <border>
      <left style="medium">
        <color indexed="64"/>
      </left>
      <right/>
      <top style="hair">
        <color indexed="64"/>
      </top>
      <bottom style="double">
        <color indexed="64"/>
      </bottom>
      <diagonal/>
    </border>
    <border>
      <left/>
      <right style="medium">
        <color indexed="64"/>
      </right>
      <top style="hair">
        <color indexed="64"/>
      </top>
      <bottom style="double">
        <color indexed="64"/>
      </bottom>
      <diagonal/>
    </border>
    <border>
      <left/>
      <right style="medium">
        <color indexed="64"/>
      </right>
      <top style="double">
        <color indexed="64"/>
      </top>
      <bottom style="thick">
        <color indexed="64"/>
      </bottom>
      <diagonal/>
    </border>
    <border>
      <left style="thick">
        <color indexed="64"/>
      </left>
      <right/>
      <top style="double">
        <color indexed="64"/>
      </top>
      <bottom style="thick">
        <color indexed="64"/>
      </bottom>
      <diagonal/>
    </border>
    <border>
      <left/>
      <right/>
      <top style="double">
        <color indexed="64"/>
      </top>
      <bottom style="thick">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top style="thin">
        <color indexed="64"/>
      </top>
      <bottom/>
      <diagonal/>
    </border>
    <border>
      <left/>
      <right style="dashed">
        <color indexed="64"/>
      </right>
      <top/>
      <bottom/>
      <diagonal/>
    </border>
    <border>
      <left style="thin">
        <color indexed="64"/>
      </left>
      <right style="dashed">
        <color indexed="64"/>
      </right>
      <top/>
      <bottom style="medium">
        <color indexed="64"/>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thin">
        <color indexed="64"/>
      </right>
      <top/>
      <bottom style="dashed">
        <color indexed="64"/>
      </bottom>
      <diagonal/>
    </border>
    <border>
      <left style="medium">
        <color indexed="64"/>
      </left>
      <right/>
      <top style="thick">
        <color indexed="64"/>
      </top>
      <bottom style="hair">
        <color indexed="64"/>
      </bottom>
      <diagonal/>
    </border>
    <border>
      <left/>
      <right/>
      <top style="thick">
        <color indexed="64"/>
      </top>
      <bottom style="hair">
        <color indexed="64"/>
      </bottom>
      <diagonal/>
    </border>
    <border>
      <left/>
      <right style="medium">
        <color indexed="64"/>
      </right>
      <top style="thick">
        <color indexed="64"/>
      </top>
      <bottom style="hair">
        <color indexed="64"/>
      </bottom>
      <diagonal/>
    </border>
    <border diagonalUp="1">
      <left style="medium">
        <color indexed="64"/>
      </left>
      <right/>
      <top style="thick">
        <color indexed="64"/>
      </top>
      <bottom style="hair">
        <color indexed="64"/>
      </bottom>
      <diagonal style="thin">
        <color indexed="64"/>
      </diagonal>
    </border>
    <border diagonalUp="1">
      <left/>
      <right style="medium">
        <color indexed="64"/>
      </right>
      <top style="thick">
        <color indexed="64"/>
      </top>
      <bottom style="hair">
        <color indexed="64"/>
      </bottom>
      <diagonal style="thin">
        <color indexed="64"/>
      </diagonal>
    </border>
    <border diagonalUp="1">
      <left style="medium">
        <color indexed="64"/>
      </left>
      <right/>
      <top style="hair">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diagonalUp="1">
      <left style="medium">
        <color indexed="64"/>
      </left>
      <right/>
      <top style="hair">
        <color indexed="64"/>
      </top>
      <bottom style="double">
        <color indexed="64"/>
      </bottom>
      <diagonal style="thin">
        <color indexed="64"/>
      </diagonal>
    </border>
    <border diagonalUp="1">
      <left/>
      <right style="medium">
        <color indexed="64"/>
      </right>
      <top style="hair">
        <color indexed="64"/>
      </top>
      <bottom style="double">
        <color indexed="64"/>
      </bottom>
      <diagonal style="thin">
        <color indexed="64"/>
      </diagonal>
    </border>
    <border>
      <left style="medium">
        <color indexed="64"/>
      </left>
      <right style="medium">
        <color indexed="64"/>
      </right>
      <top style="hair">
        <color indexed="64"/>
      </top>
      <bottom style="double">
        <color indexed="64"/>
      </bottom>
      <diagonal/>
    </border>
    <border>
      <left style="thin">
        <color indexed="64"/>
      </left>
      <right/>
      <top style="medium">
        <color indexed="64"/>
      </top>
      <bottom style="hair">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top/>
      <bottom style="thin">
        <color auto="1"/>
      </bottom>
      <diagonal/>
    </border>
    <border>
      <left/>
      <right/>
      <top/>
      <bottom style="thin">
        <color auto="1"/>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dotted">
        <color indexed="64"/>
      </top>
      <bottom style="hair">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s>
  <cellStyleXfs count="89">
    <xf numFmtId="0" fontId="0" fillId="0" borderId="0">
      <alignment vertical="center"/>
    </xf>
    <xf numFmtId="0" fontId="67" fillId="2" borderId="0" applyNumberFormat="0" applyBorder="0" applyAlignment="0" applyProtection="0">
      <alignment vertical="center"/>
    </xf>
    <xf numFmtId="0" fontId="67" fillId="3" borderId="0" applyNumberFormat="0" applyBorder="0" applyAlignment="0" applyProtection="0">
      <alignment vertical="center"/>
    </xf>
    <xf numFmtId="0" fontId="67" fillId="4" borderId="0" applyNumberFormat="0" applyBorder="0" applyAlignment="0" applyProtection="0">
      <alignment vertical="center"/>
    </xf>
    <xf numFmtId="0" fontId="67" fillId="5" borderId="0" applyNumberFormat="0" applyBorder="0" applyAlignment="0" applyProtection="0">
      <alignment vertical="center"/>
    </xf>
    <xf numFmtId="0" fontId="67" fillId="6" borderId="0" applyNumberFormat="0" applyBorder="0" applyAlignment="0" applyProtection="0">
      <alignment vertical="center"/>
    </xf>
    <xf numFmtId="0" fontId="67" fillId="7" borderId="0" applyNumberFormat="0" applyBorder="0" applyAlignment="0" applyProtection="0">
      <alignment vertical="center"/>
    </xf>
    <xf numFmtId="0" fontId="67" fillId="8" borderId="0" applyNumberFormat="0" applyBorder="0" applyAlignment="0" applyProtection="0">
      <alignment vertical="center"/>
    </xf>
    <xf numFmtId="0" fontId="67" fillId="9" borderId="0" applyNumberFormat="0" applyBorder="0" applyAlignment="0" applyProtection="0">
      <alignment vertical="center"/>
    </xf>
    <xf numFmtId="0" fontId="67" fillId="10" borderId="0" applyNumberFormat="0" applyBorder="0" applyAlignment="0" applyProtection="0">
      <alignment vertical="center"/>
    </xf>
    <xf numFmtId="0" fontId="67" fillId="5"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88" fillId="12" borderId="0" applyNumberFormat="0" applyBorder="0" applyAlignment="0" applyProtection="0">
      <alignment vertical="center"/>
    </xf>
    <xf numFmtId="0" fontId="88" fillId="9" borderId="0" applyNumberFormat="0" applyBorder="0" applyAlignment="0" applyProtection="0">
      <alignment vertical="center"/>
    </xf>
    <xf numFmtId="0" fontId="88" fillId="10" borderId="0" applyNumberFormat="0" applyBorder="0" applyAlignment="0" applyProtection="0">
      <alignment vertical="center"/>
    </xf>
    <xf numFmtId="0" fontId="88" fillId="13" borderId="0" applyNumberFormat="0" applyBorder="0" applyAlignment="0" applyProtection="0">
      <alignment vertical="center"/>
    </xf>
    <xf numFmtId="0" fontId="88" fillId="14" borderId="0" applyNumberFormat="0" applyBorder="0" applyAlignment="0" applyProtection="0">
      <alignment vertical="center"/>
    </xf>
    <xf numFmtId="0" fontId="88" fillId="15" borderId="0" applyNumberFormat="0" applyBorder="0" applyAlignment="0" applyProtection="0">
      <alignment vertical="center"/>
    </xf>
    <xf numFmtId="0" fontId="88" fillId="16" borderId="0" applyNumberFormat="0" applyBorder="0" applyAlignment="0" applyProtection="0">
      <alignment vertical="center"/>
    </xf>
    <xf numFmtId="0" fontId="88" fillId="17" borderId="0" applyNumberFormat="0" applyBorder="0" applyAlignment="0" applyProtection="0">
      <alignment vertical="center"/>
    </xf>
    <xf numFmtId="0" fontId="88" fillId="18" borderId="0" applyNumberFormat="0" applyBorder="0" applyAlignment="0" applyProtection="0">
      <alignment vertical="center"/>
    </xf>
    <xf numFmtId="0" fontId="88" fillId="13" borderId="0" applyNumberFormat="0" applyBorder="0" applyAlignment="0" applyProtection="0">
      <alignment vertical="center"/>
    </xf>
    <xf numFmtId="0" fontId="88" fillId="14" borderId="0" applyNumberFormat="0" applyBorder="0" applyAlignment="0" applyProtection="0">
      <alignment vertical="center"/>
    </xf>
    <xf numFmtId="0" fontId="88" fillId="19" borderId="0" applyNumberFormat="0" applyBorder="0" applyAlignment="0" applyProtection="0">
      <alignment vertical="center"/>
    </xf>
    <xf numFmtId="0" fontId="89" fillId="0" borderId="0" applyNumberFormat="0" applyFill="0" applyBorder="0" applyAlignment="0" applyProtection="0">
      <alignment vertical="center"/>
    </xf>
    <xf numFmtId="0" fontId="90" fillId="20" borderId="1" applyNumberFormat="0" applyAlignment="0" applyProtection="0">
      <alignment vertical="center"/>
    </xf>
    <xf numFmtId="0" fontId="91" fillId="21" borderId="0" applyNumberFormat="0" applyBorder="0" applyAlignment="0" applyProtection="0">
      <alignment vertical="center"/>
    </xf>
    <xf numFmtId="9" fontId="9" fillId="0" borderId="0" applyFont="0" applyFill="0" applyBorder="0" applyAlignment="0" applyProtection="0">
      <alignment vertical="center"/>
    </xf>
    <xf numFmtId="0" fontId="18" fillId="0" borderId="0" applyNumberFormat="0" applyFill="0" applyBorder="0" applyAlignment="0" applyProtection="0">
      <alignment vertical="top"/>
      <protection locked="0"/>
    </xf>
    <xf numFmtId="0" fontId="8" fillId="22" borderId="2" applyNumberFormat="0" applyFont="0" applyAlignment="0" applyProtection="0">
      <alignment vertical="center"/>
    </xf>
    <xf numFmtId="0" fontId="92" fillId="0" borderId="3" applyNumberFormat="0" applyFill="0" applyAlignment="0" applyProtection="0">
      <alignment vertical="center"/>
    </xf>
    <xf numFmtId="0" fontId="93" fillId="3" borderId="0" applyNumberFormat="0" applyBorder="0" applyAlignment="0" applyProtection="0">
      <alignment vertical="center"/>
    </xf>
    <xf numFmtId="0" fontId="94" fillId="23" borderId="4" applyNumberFormat="0" applyAlignment="0" applyProtection="0">
      <alignment vertical="center"/>
    </xf>
    <xf numFmtId="0" fontId="27" fillId="0" borderId="0" applyNumberFormat="0" applyFill="0" applyBorder="0" applyAlignment="0" applyProtection="0">
      <alignment vertical="center"/>
    </xf>
    <xf numFmtId="38" fontId="9" fillId="0" borderId="0" applyFont="0" applyFill="0" applyBorder="0" applyAlignment="0" applyProtection="0">
      <alignment vertical="center"/>
    </xf>
    <xf numFmtId="0" fontId="95" fillId="0" borderId="5" applyNumberFormat="0" applyFill="0" applyAlignment="0" applyProtection="0">
      <alignment vertical="center"/>
    </xf>
    <xf numFmtId="0" fontId="96" fillId="0" borderId="6" applyNumberFormat="0" applyFill="0" applyAlignment="0" applyProtection="0">
      <alignment vertical="center"/>
    </xf>
    <xf numFmtId="0" fontId="97" fillId="0" borderId="7" applyNumberFormat="0" applyFill="0" applyAlignment="0" applyProtection="0">
      <alignment vertical="center"/>
    </xf>
    <xf numFmtId="0" fontId="97" fillId="0" borderId="0" applyNumberFormat="0" applyFill="0" applyBorder="0" applyAlignment="0" applyProtection="0">
      <alignment vertical="center"/>
    </xf>
    <xf numFmtId="0" fontId="98" fillId="0" borderId="8" applyNumberFormat="0" applyFill="0" applyAlignment="0" applyProtection="0">
      <alignment vertical="center"/>
    </xf>
    <xf numFmtId="0" fontId="99" fillId="23" borderId="9" applyNumberFormat="0" applyAlignment="0" applyProtection="0">
      <alignment vertical="center"/>
    </xf>
    <xf numFmtId="0" fontId="100" fillId="0" borderId="0" applyNumberFormat="0" applyFill="0" applyBorder="0" applyAlignment="0" applyProtection="0">
      <alignment vertical="center"/>
    </xf>
    <xf numFmtId="0" fontId="101" fillId="7" borderId="4" applyNumberFormat="0" applyAlignment="0" applyProtection="0">
      <alignment vertical="center"/>
    </xf>
    <xf numFmtId="0" fontId="9" fillId="0" borderId="0"/>
    <xf numFmtId="0" fontId="123" fillId="0" borderId="0">
      <alignment vertical="center"/>
    </xf>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102" fillId="4" borderId="0" applyNumberFormat="0" applyBorder="0" applyAlignment="0" applyProtection="0">
      <alignment vertical="center"/>
    </xf>
    <xf numFmtId="0" fontId="8" fillId="0" borderId="0"/>
    <xf numFmtId="38" fontId="8" fillId="0" borderId="0" applyFont="0" applyFill="0" applyBorder="0" applyAlignment="0" applyProtection="0"/>
    <xf numFmtId="38" fontId="8" fillId="0" borderId="0" applyFont="0" applyFill="0" applyBorder="0" applyAlignment="0" applyProtection="0">
      <alignment vertical="center"/>
    </xf>
    <xf numFmtId="0" fontId="8" fillId="0" borderId="0"/>
    <xf numFmtId="9" fontId="8" fillId="0" borderId="0" applyFont="0" applyFill="0" applyBorder="0" applyAlignment="0" applyProtection="0">
      <alignment vertical="center"/>
    </xf>
    <xf numFmtId="0" fontId="8" fillId="0" borderId="0"/>
    <xf numFmtId="9" fontId="8" fillId="0" borderId="0" applyFont="0" applyFill="0" applyBorder="0" applyAlignment="0" applyProtection="0"/>
    <xf numFmtId="0" fontId="8" fillId="0" borderId="0"/>
    <xf numFmtId="6" fontId="8" fillId="0" borderId="0" applyFont="0" applyFill="0" applyBorder="0" applyAlignment="0" applyProtection="0">
      <alignment vertical="center"/>
    </xf>
    <xf numFmtId="0" fontId="8" fillId="0" borderId="0"/>
    <xf numFmtId="0" fontId="8" fillId="0" borderId="0"/>
    <xf numFmtId="0" fontId="7" fillId="0" borderId="0">
      <alignment vertical="center"/>
    </xf>
    <xf numFmtId="0" fontId="8" fillId="0" borderId="0"/>
    <xf numFmtId="0" fontId="8" fillId="0" borderId="0"/>
    <xf numFmtId="0" fontId="8" fillId="0" borderId="0">
      <alignment vertical="center"/>
    </xf>
    <xf numFmtId="0" fontId="8" fillId="0" borderId="0"/>
    <xf numFmtId="0" fontId="8" fillId="0" borderId="0"/>
    <xf numFmtId="0" fontId="6" fillId="0" borderId="0">
      <alignment vertical="center"/>
    </xf>
    <xf numFmtId="0" fontId="5" fillId="0" borderId="0">
      <alignment vertical="center"/>
    </xf>
    <xf numFmtId="0" fontId="8" fillId="0" borderId="0"/>
    <xf numFmtId="0" fontId="8" fillId="0" borderId="0"/>
    <xf numFmtId="0" fontId="8" fillId="0" borderId="0"/>
    <xf numFmtId="0" fontId="4" fillId="0" borderId="0">
      <alignment vertical="center"/>
    </xf>
    <xf numFmtId="0" fontId="83" fillId="0" borderId="0">
      <alignment vertical="center"/>
    </xf>
    <xf numFmtId="0" fontId="4" fillId="0" borderId="0">
      <alignment vertical="center"/>
    </xf>
    <xf numFmtId="0" fontId="196" fillId="0" borderId="0" applyNumberFormat="0" applyFill="0" applyBorder="0" applyAlignment="0" applyProtection="0">
      <alignment vertical="center"/>
    </xf>
    <xf numFmtId="0" fontId="3" fillId="0" borderId="0">
      <alignment vertical="center"/>
    </xf>
    <xf numFmtId="0" fontId="197" fillId="0" borderId="0">
      <alignment vertical="center"/>
    </xf>
    <xf numFmtId="0" fontId="2" fillId="0" borderId="0">
      <alignment vertical="center"/>
    </xf>
  </cellStyleXfs>
  <cellXfs count="5633">
    <xf numFmtId="0" fontId="0" fillId="0" borderId="0" xfId="0">
      <alignment vertic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0" fillId="0" borderId="0" xfId="0" applyAlignment="1">
      <alignment horizontal="center" vertical="center"/>
    </xf>
    <xf numFmtId="0" fontId="19" fillId="0" borderId="0" xfId="48" applyFont="1" applyAlignment="1">
      <alignment horizontal="left" vertical="center"/>
    </xf>
    <xf numFmtId="0" fontId="0" fillId="0" borderId="0" xfId="0" applyAlignment="1">
      <alignment horizontal="left" vertical="center"/>
    </xf>
    <xf numFmtId="0" fontId="26" fillId="0" borderId="0" xfId="0" applyFont="1" applyAlignment="1">
      <alignment horizontal="left" vertical="center"/>
    </xf>
    <xf numFmtId="0" fontId="13" fillId="0" borderId="15" xfId="0" applyFont="1" applyBorder="1" applyAlignment="1">
      <alignment horizontal="center" vertical="center" wrapText="1"/>
    </xf>
    <xf numFmtId="0" fontId="26" fillId="0" borderId="15" xfId="0" applyFont="1" applyBorder="1" applyAlignment="1">
      <alignment horizontal="center" vertical="center" wrapText="1"/>
    </xf>
    <xf numFmtId="0" fontId="30" fillId="0" borderId="0" xfId="0" applyFont="1" applyAlignment="1">
      <alignment horizontal="left" vertical="center" wrapText="1"/>
    </xf>
    <xf numFmtId="0" fontId="42" fillId="0" borderId="0" xfId="0" applyFont="1" applyAlignment="1">
      <alignment horizontal="left" vertical="center"/>
    </xf>
    <xf numFmtId="0" fontId="32" fillId="0" borderId="0" xfId="0" applyFont="1" applyAlignment="1">
      <alignment vertical="top" wrapText="1"/>
    </xf>
    <xf numFmtId="0" fontId="43" fillId="0" borderId="0" xfId="0" applyFont="1" applyAlignment="1">
      <alignment horizontal="right" vertical="center"/>
    </xf>
    <xf numFmtId="0" fontId="32" fillId="0" borderId="16" xfId="0" applyFont="1" applyBorder="1" applyAlignment="1">
      <alignment vertical="top" wrapText="1"/>
    </xf>
    <xf numFmtId="0" fontId="44" fillId="0" borderId="15" xfId="0" applyFont="1" applyBorder="1" applyAlignment="1">
      <alignment horizontal="center" vertical="center" wrapText="1"/>
    </xf>
    <xf numFmtId="0" fontId="44" fillId="0" borderId="0" xfId="0" applyFont="1" applyAlignment="1">
      <alignment vertical="top" wrapText="1"/>
    </xf>
    <xf numFmtId="0" fontId="44" fillId="0" borderId="16" xfId="0" applyFont="1" applyBorder="1" applyAlignment="1">
      <alignment vertical="top" wrapText="1"/>
    </xf>
    <xf numFmtId="0" fontId="46" fillId="0" borderId="17" xfId="0" applyFont="1" applyBorder="1" applyAlignment="1">
      <alignment horizontal="center" wrapText="1"/>
    </xf>
    <xf numFmtId="0" fontId="47" fillId="0" borderId="17" xfId="0" applyFont="1" applyBorder="1" applyAlignment="1">
      <alignment horizontal="center" wrapText="1"/>
    </xf>
    <xf numFmtId="0" fontId="44" fillId="0" borderId="18" xfId="0" applyFont="1" applyBorder="1" applyAlignment="1">
      <alignment horizontal="center" vertical="center" wrapText="1"/>
    </xf>
    <xf numFmtId="0" fontId="44" fillId="0" borderId="19"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20" xfId="0" applyFont="1" applyBorder="1" applyAlignment="1">
      <alignment horizontal="center" vertical="center" wrapText="1"/>
    </xf>
    <xf numFmtId="0" fontId="48" fillId="0" borderId="21" xfId="0" applyFont="1" applyBorder="1" applyAlignment="1">
      <alignment horizontal="center" vertical="center" wrapText="1"/>
    </xf>
    <xf numFmtId="0" fontId="44" fillId="0" borderId="22" xfId="0" applyFont="1" applyBorder="1" applyAlignment="1">
      <alignment horizontal="center" vertical="center" wrapText="1"/>
    </xf>
    <xf numFmtId="0" fontId="44" fillId="0" borderId="23" xfId="0" applyFont="1" applyBorder="1" applyAlignment="1">
      <alignment horizontal="justify" vertical="center" wrapText="1"/>
    </xf>
    <xf numFmtId="0" fontId="44" fillId="0" borderId="17" xfId="0" applyFont="1" applyBorder="1" applyAlignment="1">
      <alignment horizontal="justify" vertical="center" wrapText="1"/>
    </xf>
    <xf numFmtId="0" fontId="44" fillId="0" borderId="24"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25" xfId="0" applyFont="1" applyBorder="1" applyAlignment="1">
      <alignment horizontal="justify" vertical="center" wrapText="1"/>
    </xf>
    <xf numFmtId="0" fontId="44" fillId="0" borderId="15" xfId="0" applyFont="1" applyBorder="1" applyAlignment="1">
      <alignment horizontal="justify" vertical="center" wrapText="1"/>
    </xf>
    <xf numFmtId="0" fontId="44" fillId="0" borderId="15" xfId="0" applyFont="1" applyBorder="1" applyAlignment="1">
      <alignment vertical="center" wrapText="1"/>
    </xf>
    <xf numFmtId="0" fontId="44" fillId="0" borderId="19" xfId="0" applyFont="1" applyBorder="1" applyAlignment="1">
      <alignment vertical="center" wrapText="1"/>
    </xf>
    <xf numFmtId="0" fontId="44" fillId="0" borderId="24" xfId="0" applyFont="1" applyBorder="1" applyAlignment="1">
      <alignment vertical="center" wrapText="1"/>
    </xf>
    <xf numFmtId="0" fontId="44" fillId="0" borderId="17" xfId="0" applyFont="1" applyBorder="1" applyAlignment="1">
      <alignment vertical="center" wrapText="1"/>
    </xf>
    <xf numFmtId="0" fontId="44" fillId="0" borderId="26" xfId="0" applyFont="1" applyBorder="1" applyAlignment="1">
      <alignment horizontal="center" vertical="center" wrapText="1"/>
    </xf>
    <xf numFmtId="0" fontId="13" fillId="0" borderId="15" xfId="0" applyFont="1" applyBorder="1" applyAlignment="1">
      <alignment horizontal="center" wrapText="1"/>
    </xf>
    <xf numFmtId="0" fontId="0" fillId="0" borderId="0" xfId="0" applyAlignment="1">
      <alignment horizontal="right" vertical="center"/>
    </xf>
    <xf numFmtId="0" fontId="0" fillId="0" borderId="0" xfId="0" applyAlignment="1">
      <alignment vertical="center" shrinkToFit="1"/>
    </xf>
    <xf numFmtId="0" fontId="0" fillId="0" borderId="31" xfId="0" applyBorder="1">
      <alignment vertical="center"/>
    </xf>
    <xf numFmtId="0" fontId="0" fillId="0" borderId="32" xfId="0" applyBorder="1">
      <alignment vertical="center"/>
    </xf>
    <xf numFmtId="0" fontId="0" fillId="0" borderId="15" xfId="0" applyBorder="1">
      <alignment vertical="center"/>
    </xf>
    <xf numFmtId="0" fontId="0" fillId="0" borderId="33" xfId="0" applyBorder="1" applyAlignment="1">
      <alignment horizontal="right" vertical="center"/>
    </xf>
    <xf numFmtId="0" fontId="65" fillId="0" borderId="0" xfId="0" applyFont="1">
      <alignment vertical="center"/>
    </xf>
    <xf numFmtId="38" fontId="20" fillId="24" borderId="36" xfId="35" applyFont="1" applyFill="1" applyBorder="1" applyAlignment="1">
      <alignment vertical="top" wrapText="1"/>
    </xf>
    <xf numFmtId="38" fontId="20" fillId="24" borderId="37" xfId="35" applyFont="1" applyFill="1" applyBorder="1" applyAlignment="1">
      <alignment horizontal="center"/>
    </xf>
    <xf numFmtId="38" fontId="20" fillId="24" borderId="38" xfId="35" applyFont="1" applyFill="1" applyBorder="1" applyAlignment="1">
      <alignment horizontal="center"/>
    </xf>
    <xf numFmtId="38" fontId="20" fillId="24" borderId="37" xfId="35" applyFont="1" applyFill="1" applyBorder="1" applyAlignment="1">
      <alignment horizontal="right"/>
    </xf>
    <xf numFmtId="38" fontId="24" fillId="25" borderId="39" xfId="35" applyFont="1" applyFill="1" applyBorder="1" applyAlignment="1">
      <alignment horizontal="right"/>
    </xf>
    <xf numFmtId="38" fontId="24" fillId="25" borderId="40" xfId="35" applyFont="1" applyFill="1" applyBorder="1" applyAlignment="1">
      <alignment horizontal="right"/>
    </xf>
    <xf numFmtId="38" fontId="24" fillId="25" borderId="41" xfId="35" applyFont="1" applyFill="1" applyBorder="1" applyAlignment="1">
      <alignment horizontal="right"/>
    </xf>
    <xf numFmtId="38" fontId="24" fillId="0" borderId="39" xfId="35" applyFont="1" applyFill="1" applyBorder="1" applyAlignment="1">
      <alignment horizontal="right"/>
    </xf>
    <xf numFmtId="38" fontId="24" fillId="0" borderId="40" xfId="35" applyFont="1" applyFill="1" applyBorder="1" applyAlignment="1">
      <alignment horizontal="right"/>
    </xf>
    <xf numFmtId="38" fontId="24" fillId="0" borderId="41" xfId="35" applyFont="1" applyFill="1" applyBorder="1" applyAlignment="1">
      <alignment horizontal="right"/>
    </xf>
    <xf numFmtId="38" fontId="24" fillId="24" borderId="42" xfId="35" applyFont="1" applyFill="1" applyBorder="1" applyAlignment="1">
      <alignment horizontal="right"/>
    </xf>
    <xf numFmtId="38" fontId="24" fillId="24" borderId="43" xfId="35" applyFont="1" applyFill="1" applyBorder="1" applyAlignment="1">
      <alignment horizontal="right"/>
    </xf>
    <xf numFmtId="38" fontId="24" fillId="24" borderId="44" xfId="35" applyFont="1" applyFill="1" applyBorder="1" applyAlignment="1">
      <alignment horizontal="right"/>
    </xf>
    <xf numFmtId="38" fontId="24" fillId="24" borderId="45" xfId="35" applyFont="1" applyFill="1" applyBorder="1" applyAlignment="1">
      <alignment horizontal="right"/>
    </xf>
    <xf numFmtId="38" fontId="24" fillId="24" borderId="46" xfId="35" applyFont="1" applyFill="1" applyBorder="1" applyAlignment="1">
      <alignment horizontal="right"/>
    </xf>
    <xf numFmtId="38" fontId="24" fillId="24" borderId="47" xfId="35" applyFont="1" applyFill="1" applyBorder="1" applyAlignment="1">
      <alignment horizontal="right"/>
    </xf>
    <xf numFmtId="38" fontId="24" fillId="24" borderId="48" xfId="35" applyFont="1" applyFill="1" applyBorder="1" applyAlignment="1">
      <alignment horizontal="right"/>
    </xf>
    <xf numFmtId="38" fontId="24" fillId="24" borderId="49" xfId="35" applyFont="1" applyFill="1" applyBorder="1" applyAlignment="1">
      <alignment horizontal="right"/>
    </xf>
    <xf numFmtId="38" fontId="24" fillId="24" borderId="50" xfId="35" applyFont="1" applyFill="1" applyBorder="1" applyAlignment="1">
      <alignment horizontal="right"/>
    </xf>
    <xf numFmtId="38" fontId="79" fillId="0" borderId="51" xfId="35" applyFont="1" applyFill="1" applyBorder="1" applyAlignment="1">
      <alignment horizontal="center"/>
    </xf>
    <xf numFmtId="38" fontId="24" fillId="24" borderId="55" xfId="35" applyFont="1" applyFill="1" applyBorder="1" applyAlignment="1">
      <alignment horizontal="right"/>
    </xf>
    <xf numFmtId="38" fontId="24" fillId="24" borderId="56" xfId="35" applyFont="1" applyFill="1" applyBorder="1" applyAlignment="1">
      <alignment horizontal="right"/>
    </xf>
    <xf numFmtId="38" fontId="20" fillId="24" borderId="43" xfId="35" applyFont="1" applyFill="1" applyBorder="1" applyAlignment="1">
      <alignment horizontal="right"/>
    </xf>
    <xf numFmtId="38" fontId="24" fillId="25" borderId="45" xfId="35" applyFont="1" applyFill="1" applyBorder="1" applyAlignment="1">
      <alignment horizontal="right"/>
    </xf>
    <xf numFmtId="38" fontId="24" fillId="25" borderId="46" xfId="35" applyFont="1" applyFill="1" applyBorder="1" applyAlignment="1">
      <alignment horizontal="right"/>
    </xf>
    <xf numFmtId="0" fontId="83" fillId="0" borderId="17" xfId="0" applyFont="1" applyBorder="1" applyAlignment="1">
      <alignment horizontal="center" vertical="top" wrapText="1"/>
    </xf>
    <xf numFmtId="0" fontId="83" fillId="0" borderId="27" xfId="0" applyFont="1" applyBorder="1" applyAlignment="1">
      <alignment horizontal="center" vertical="top" wrapText="1"/>
    </xf>
    <xf numFmtId="0" fontId="83" fillId="0" borderId="15" xfId="0" applyFont="1" applyBorder="1" applyAlignment="1">
      <alignment horizontal="center" vertical="top" wrapText="1"/>
    </xf>
    <xf numFmtId="0" fontId="84" fillId="0" borderId="17" xfId="0" applyFont="1" applyBorder="1" applyAlignment="1">
      <alignment horizontal="center" wrapText="1"/>
    </xf>
    <xf numFmtId="0" fontId="86" fillId="0" borderId="15" xfId="0" applyFont="1" applyBorder="1" applyAlignment="1">
      <alignment horizontal="center" vertical="top" wrapText="1"/>
    </xf>
    <xf numFmtId="0" fontId="20" fillId="0" borderId="0" xfId="0" applyFont="1">
      <alignment vertical="center"/>
    </xf>
    <xf numFmtId="38" fontId="79" fillId="0" borderId="63" xfId="35" applyFont="1" applyFill="1" applyBorder="1" applyAlignment="1">
      <alignment horizontal="center"/>
    </xf>
    <xf numFmtId="38" fontId="79" fillId="0" borderId="64" xfId="35" applyFont="1" applyFill="1" applyBorder="1" applyAlignment="1">
      <alignment horizontal="center"/>
    </xf>
    <xf numFmtId="38" fontId="79" fillId="0" borderId="65" xfId="35" applyFont="1" applyFill="1" applyBorder="1" applyAlignment="1">
      <alignment horizontal="center"/>
    </xf>
    <xf numFmtId="0" fontId="47" fillId="0" borderId="24" xfId="0" applyFont="1" applyBorder="1" applyAlignment="1">
      <alignment horizontal="center" wrapText="1"/>
    </xf>
    <xf numFmtId="0" fontId="47" fillId="0" borderId="16" xfId="0" applyFont="1" applyBorder="1" applyAlignment="1">
      <alignment horizontal="center" wrapText="1"/>
    </xf>
    <xf numFmtId="38" fontId="20" fillId="0" borderId="15" xfId="35" applyFont="1" applyBorder="1" applyAlignment="1">
      <alignment horizontal="right" vertical="top"/>
    </xf>
    <xf numFmtId="38" fontId="24" fillId="0" borderId="66" xfId="35" applyFont="1" applyFill="1" applyBorder="1" applyAlignment="1">
      <alignment horizontal="right"/>
    </xf>
    <xf numFmtId="38" fontId="24" fillId="24" borderId="67" xfId="35" applyFont="1" applyFill="1" applyBorder="1" applyAlignment="1">
      <alignment horizontal="right"/>
    </xf>
    <xf numFmtId="0" fontId="45" fillId="0" borderId="29" xfId="0" applyFont="1" applyBorder="1" applyAlignment="1">
      <alignment horizontal="right" wrapText="1"/>
    </xf>
    <xf numFmtId="0" fontId="35" fillId="0" borderId="0" xfId="53" applyFont="1" applyAlignment="1">
      <alignment horizontal="right" vertical="top" wrapText="1"/>
    </xf>
    <xf numFmtId="0" fontId="34" fillId="0" borderId="0" xfId="53" applyFont="1" applyAlignment="1">
      <alignment horizontal="right" vertical="top" wrapText="1"/>
    </xf>
    <xf numFmtId="0" fontId="20" fillId="0" borderId="57" xfId="0" applyFont="1" applyBorder="1" applyAlignment="1">
      <alignment horizontal="center" vertical="center" wrapText="1"/>
    </xf>
    <xf numFmtId="0" fontId="20" fillId="0" borderId="58" xfId="0" applyFont="1" applyBorder="1" applyAlignment="1">
      <alignment horizontal="center" vertical="center" wrapText="1"/>
    </xf>
    <xf numFmtId="0" fontId="20" fillId="0" borderId="72" xfId="0" applyFont="1" applyBorder="1" applyAlignment="1">
      <alignment horizontal="center" vertical="center" wrapText="1"/>
    </xf>
    <xf numFmtId="0" fontId="8" fillId="0" borderId="0" xfId="46"/>
    <xf numFmtId="49" fontId="22" fillId="0" borderId="77" xfId="46" applyNumberFormat="1" applyFont="1" applyBorder="1" applyAlignment="1">
      <alignment horizontal="right" vertical="top"/>
    </xf>
    <xf numFmtId="0" fontId="19" fillId="0" borderId="77" xfId="46" applyFont="1" applyBorder="1" applyAlignment="1">
      <alignment horizontal="justify" vertical="top" wrapText="1"/>
    </xf>
    <xf numFmtId="0" fontId="111" fillId="0" borderId="77" xfId="46" applyFont="1" applyBorder="1" applyAlignment="1">
      <alignment vertical="top"/>
    </xf>
    <xf numFmtId="0" fontId="19" fillId="0" borderId="0" xfId="46" applyFont="1" applyAlignment="1">
      <alignment horizontal="justify" vertical="top" wrapText="1"/>
    </xf>
    <xf numFmtId="0" fontId="0" fillId="0" borderId="31" xfId="0" applyBorder="1" applyAlignment="1">
      <alignment horizontal="right" vertical="center"/>
    </xf>
    <xf numFmtId="0" fontId="12" fillId="0" borderId="26" xfId="0" applyFont="1" applyBorder="1" applyAlignment="1">
      <alignment horizontal="center" vertical="center" wrapText="1"/>
    </xf>
    <xf numFmtId="0" fontId="36" fillId="0" borderId="17" xfId="0" applyFont="1" applyBorder="1" applyAlignment="1">
      <alignment horizontal="center" wrapText="1"/>
    </xf>
    <xf numFmtId="0" fontId="11" fillId="0" borderId="0" xfId="0" applyFont="1" applyAlignment="1">
      <alignment horizontal="left" vertical="center"/>
    </xf>
    <xf numFmtId="49" fontId="22" fillId="0" borderId="80" xfId="46" applyNumberFormat="1" applyFont="1" applyBorder="1" applyAlignment="1">
      <alignment horizontal="right" vertical="top"/>
    </xf>
    <xf numFmtId="0" fontId="19" fillId="0" borderId="80" xfId="46" applyFont="1" applyBorder="1" applyAlignment="1">
      <alignment horizontal="justify" vertical="top" wrapText="1"/>
    </xf>
    <xf numFmtId="0" fontId="111" fillId="0" borderId="80" xfId="46" applyFont="1" applyBorder="1" applyAlignment="1">
      <alignment vertical="top"/>
    </xf>
    <xf numFmtId="0" fontId="8" fillId="0" borderId="81" xfId="46" applyBorder="1"/>
    <xf numFmtId="38" fontId="20" fillId="24" borderId="82" xfId="35" applyFont="1" applyFill="1" applyBorder="1" applyAlignment="1">
      <alignment horizontal="right"/>
    </xf>
    <xf numFmtId="38" fontId="24" fillId="25" borderId="66" xfId="35" applyFont="1" applyFill="1" applyBorder="1" applyAlignment="1">
      <alignment horizontal="right"/>
    </xf>
    <xf numFmtId="38" fontId="24" fillId="24" borderId="83" xfId="35" applyFont="1" applyFill="1" applyBorder="1" applyAlignment="1">
      <alignment horizontal="right"/>
    </xf>
    <xf numFmtId="38" fontId="24" fillId="24" borderId="84" xfId="35" applyFont="1" applyFill="1" applyBorder="1" applyAlignment="1">
      <alignment horizontal="right"/>
    </xf>
    <xf numFmtId="38" fontId="24" fillId="24" borderId="85" xfId="35" applyFont="1" applyFill="1" applyBorder="1" applyAlignment="1">
      <alignment horizontal="right"/>
    </xf>
    <xf numFmtId="38" fontId="24" fillId="25" borderId="83" xfId="35" applyFont="1" applyFill="1" applyBorder="1" applyAlignment="1">
      <alignment horizontal="right"/>
    </xf>
    <xf numFmtId="38" fontId="79" fillId="0" borderId="88" xfId="35" applyFont="1" applyFill="1" applyBorder="1" applyAlignment="1">
      <alignment horizontal="center"/>
    </xf>
    <xf numFmtId="38" fontId="20" fillId="24" borderId="36" xfId="35" applyFont="1" applyFill="1" applyBorder="1" applyAlignment="1"/>
    <xf numFmtId="38" fontId="20" fillId="24" borderId="89" xfId="35" applyFont="1" applyFill="1" applyBorder="1" applyAlignment="1">
      <alignment horizontal="center"/>
    </xf>
    <xf numFmtId="38" fontId="24" fillId="25" borderId="90" xfId="35" applyFont="1" applyFill="1" applyBorder="1" applyAlignment="1">
      <alignment horizontal="right"/>
    </xf>
    <xf numFmtId="38" fontId="24" fillId="0" borderId="90" xfId="35" applyFont="1" applyFill="1" applyBorder="1" applyAlignment="1">
      <alignment horizontal="right"/>
    </xf>
    <xf numFmtId="38" fontId="24" fillId="24" borderId="91" xfId="35" applyFont="1" applyFill="1" applyBorder="1" applyAlignment="1">
      <alignment horizontal="right"/>
    </xf>
    <xf numFmtId="38" fontId="24" fillId="24" borderId="92" xfId="35" applyFont="1" applyFill="1" applyBorder="1" applyAlignment="1">
      <alignment horizontal="right"/>
    </xf>
    <xf numFmtId="38" fontId="24" fillId="24" borderId="93" xfId="35" applyFont="1" applyFill="1" applyBorder="1" applyAlignment="1">
      <alignment horizontal="right"/>
    </xf>
    <xf numFmtId="38" fontId="24" fillId="24" borderId="94" xfId="35" applyFont="1" applyFill="1" applyBorder="1" applyAlignment="1">
      <alignment horizontal="right"/>
    </xf>
    <xf numFmtId="38" fontId="24" fillId="24" borderId="95" xfId="35" applyFont="1" applyFill="1" applyBorder="1" applyAlignment="1">
      <alignment horizontal="right"/>
    </xf>
    <xf numFmtId="38" fontId="24" fillId="24" borderId="98" xfId="35" applyFont="1" applyFill="1" applyBorder="1" applyAlignment="1">
      <alignment horizontal="right"/>
    </xf>
    <xf numFmtId="38" fontId="24" fillId="25" borderId="55" xfId="35" applyFont="1" applyFill="1" applyBorder="1" applyAlignment="1">
      <alignment horizontal="right"/>
    </xf>
    <xf numFmtId="38" fontId="24" fillId="25" borderId="92" xfId="35" applyFont="1" applyFill="1" applyBorder="1" applyAlignment="1">
      <alignment horizontal="right"/>
    </xf>
    <xf numFmtId="38" fontId="20" fillId="24" borderId="89" xfId="35" applyFont="1" applyFill="1" applyBorder="1" applyAlignment="1">
      <alignment horizontal="left"/>
    </xf>
    <xf numFmtId="38" fontId="79" fillId="0" borderId="99" xfId="35" applyFont="1" applyFill="1" applyBorder="1" applyAlignment="1">
      <alignment horizontal="center"/>
    </xf>
    <xf numFmtId="38" fontId="79" fillId="0" borderId="100" xfId="35" applyFont="1" applyFill="1" applyBorder="1" applyAlignment="1">
      <alignment horizontal="center"/>
    </xf>
    <xf numFmtId="38" fontId="20" fillId="24" borderId="36" xfId="35" applyFont="1" applyFill="1" applyBorder="1" applyAlignment="1">
      <alignment horizontal="right"/>
    </xf>
    <xf numFmtId="38" fontId="20" fillId="24" borderId="89" xfId="35" applyFont="1" applyFill="1" applyBorder="1" applyAlignment="1">
      <alignment horizontal="right"/>
    </xf>
    <xf numFmtId="38" fontId="20" fillId="24" borderId="91" xfId="35" applyFont="1" applyFill="1" applyBorder="1" applyAlignment="1">
      <alignment horizontal="right"/>
    </xf>
    <xf numFmtId="0" fontId="0" fillId="0" borderId="10" xfId="0" applyBorder="1">
      <alignment vertical="center"/>
    </xf>
    <xf numFmtId="38" fontId="20" fillId="0" borderId="15" xfId="35" applyFont="1" applyBorder="1" applyAlignment="1">
      <alignment horizontal="right"/>
    </xf>
    <xf numFmtId="38" fontId="20" fillId="0" borderId="15" xfId="35" applyFont="1" applyBorder="1" applyAlignment="1">
      <alignment horizontal="center"/>
    </xf>
    <xf numFmtId="38" fontId="105" fillId="0" borderId="62" xfId="35" applyFont="1" applyBorder="1" applyAlignment="1">
      <alignment horizontal="right"/>
    </xf>
    <xf numFmtId="9" fontId="20" fillId="0" borderId="17" xfId="28" applyFont="1" applyBorder="1" applyAlignment="1">
      <alignment horizontal="right"/>
    </xf>
    <xf numFmtId="9" fontId="20" fillId="0" borderId="15" xfId="28" applyFont="1" applyBorder="1" applyAlignment="1">
      <alignment horizontal="right"/>
    </xf>
    <xf numFmtId="0" fontId="105" fillId="0" borderId="108" xfId="0" applyFont="1" applyBorder="1" applyAlignment="1">
      <alignment horizontal="justify"/>
    </xf>
    <xf numFmtId="0" fontId="105" fillId="0" borderId="109" xfId="0" applyFont="1" applyBorder="1" applyAlignment="1">
      <alignment horizontal="justify"/>
    </xf>
    <xf numFmtId="0" fontId="105" fillId="0" borderId="110" xfId="0" applyFont="1" applyBorder="1" applyAlignment="1">
      <alignment horizontal="center"/>
    </xf>
    <xf numFmtId="0" fontId="105" fillId="0" borderId="32" xfId="0" applyFont="1" applyBorder="1" applyAlignment="1">
      <alignment horizontal="center"/>
    </xf>
    <xf numFmtId="38" fontId="105" fillId="0" borderId="32" xfId="35" applyFont="1" applyBorder="1" applyAlignment="1">
      <alignment horizontal="right"/>
    </xf>
    <xf numFmtId="38" fontId="20" fillId="0" borderId="111" xfId="35" applyFont="1" applyFill="1" applyBorder="1" applyAlignment="1">
      <alignment horizontal="right"/>
    </xf>
    <xf numFmtId="9" fontId="20" fillId="0" borderId="112" xfId="28" applyFont="1" applyFill="1" applyBorder="1" applyAlignment="1">
      <alignment horizontal="right"/>
    </xf>
    <xf numFmtId="38" fontId="20" fillId="26" borderId="19" xfId="35" applyFont="1" applyFill="1" applyBorder="1" applyAlignment="1">
      <alignment horizontal="right"/>
    </xf>
    <xf numFmtId="9" fontId="20" fillId="0" borderId="15" xfId="28" applyFont="1" applyFill="1" applyBorder="1" applyAlignment="1">
      <alignment horizontal="right"/>
    </xf>
    <xf numFmtId="38" fontId="105" fillId="0" borderId="19" xfId="35" applyFont="1" applyFill="1" applyBorder="1" applyAlignment="1">
      <alignment horizontal="center"/>
    </xf>
    <xf numFmtId="9" fontId="20" fillId="0" borderId="15" xfId="28" applyFont="1" applyFill="1" applyBorder="1" applyAlignment="1">
      <alignment horizontal="center"/>
    </xf>
    <xf numFmtId="9" fontId="20" fillId="0" borderId="31" xfId="28" applyFont="1" applyFill="1" applyBorder="1" applyAlignment="1">
      <alignment horizontal="center"/>
    </xf>
    <xf numFmtId="9" fontId="20" fillId="0" borderId="32" xfId="28" applyFont="1" applyFill="1" applyBorder="1" applyAlignment="1">
      <alignment horizontal="center"/>
    </xf>
    <xf numFmtId="9" fontId="20" fillId="0" borderId="33" xfId="28" applyFont="1" applyFill="1" applyBorder="1" applyAlignment="1">
      <alignment horizontal="center"/>
    </xf>
    <xf numFmtId="9" fontId="20" fillId="0" borderId="27" xfId="28" applyFont="1" applyFill="1" applyBorder="1" applyAlignment="1">
      <alignment horizontal="center"/>
    </xf>
    <xf numFmtId="38" fontId="20" fillId="0" borderId="32" xfId="35" applyFont="1" applyBorder="1" applyAlignment="1">
      <alignment vertical="center" wrapText="1"/>
    </xf>
    <xf numFmtId="38" fontId="20" fillId="0" borderId="33" xfId="35" applyFont="1" applyBorder="1" applyAlignment="1">
      <alignment vertical="center" wrapText="1"/>
    </xf>
    <xf numFmtId="38" fontId="20" fillId="0" borderId="31" xfId="35" applyFont="1" applyBorder="1" applyAlignment="1">
      <alignment vertical="center" wrapText="1"/>
    </xf>
    <xf numFmtId="38" fontId="20" fillId="0" borderId="17" xfId="35" applyFont="1" applyBorder="1" applyAlignment="1">
      <alignment vertical="center" wrapText="1"/>
    </xf>
    <xf numFmtId="38" fontId="20" fillId="26" borderId="17" xfId="35" applyFont="1" applyFill="1" applyBorder="1" applyAlignment="1">
      <alignment vertical="center" wrapText="1"/>
    </xf>
    <xf numFmtId="38" fontId="20" fillId="0" borderId="17" xfId="35" applyFont="1" applyFill="1" applyBorder="1" applyAlignment="1">
      <alignment vertical="center" wrapText="1"/>
    </xf>
    <xf numFmtId="38" fontId="20" fillId="0" borderId="15" xfId="35" applyFont="1" applyFill="1" applyBorder="1" applyAlignment="1">
      <alignment horizontal="right"/>
    </xf>
    <xf numFmtId="38" fontId="20" fillId="0" borderId="31" xfId="35" applyFont="1" applyFill="1" applyBorder="1" applyAlignment="1">
      <alignment horizontal="right"/>
    </xf>
    <xf numFmtId="38" fontId="20" fillId="0" borderId="33" xfId="35" applyFont="1" applyFill="1" applyBorder="1" applyAlignment="1">
      <alignment horizontal="right"/>
    </xf>
    <xf numFmtId="38" fontId="20" fillId="0" borderId="32" xfId="35" applyFont="1" applyBorder="1" applyAlignment="1">
      <alignment horizontal="right" vertical="center" wrapText="1"/>
    </xf>
    <xf numFmtId="38" fontId="20" fillId="0" borderId="33" xfId="35" applyFont="1" applyBorder="1" applyAlignment="1">
      <alignment horizontal="right" vertical="center" wrapText="1"/>
    </xf>
    <xf numFmtId="38" fontId="20" fillId="0" borderId="31" xfId="35" applyFont="1" applyBorder="1" applyAlignment="1">
      <alignment horizontal="right" vertical="center" wrapText="1"/>
    </xf>
    <xf numFmtId="38" fontId="20" fillId="26" borderId="17" xfId="35" applyFont="1" applyFill="1" applyBorder="1" applyAlignment="1">
      <alignment horizontal="right" vertical="center" wrapText="1"/>
    </xf>
    <xf numFmtId="38" fontId="20" fillId="0" borderId="32" xfId="35" applyFont="1" applyFill="1" applyBorder="1" applyAlignment="1">
      <alignment horizontal="right"/>
    </xf>
    <xf numFmtId="38" fontId="20" fillId="0" borderId="17" xfId="35" applyFont="1" applyFill="1" applyBorder="1" applyAlignment="1">
      <alignment horizontal="right" vertical="center" wrapText="1"/>
    </xf>
    <xf numFmtId="38" fontId="20" fillId="26" borderId="114" xfId="35" applyFont="1" applyFill="1" applyBorder="1" applyAlignment="1">
      <alignment horizontal="right"/>
    </xf>
    <xf numFmtId="38" fontId="20" fillId="26" borderId="15" xfId="35" applyFont="1" applyFill="1" applyBorder="1" applyAlignment="1">
      <alignment horizontal="right"/>
    </xf>
    <xf numFmtId="38" fontId="20" fillId="0" borderId="17" xfId="35" applyFont="1" applyFill="1" applyBorder="1" applyAlignment="1">
      <alignment horizontal="right"/>
    </xf>
    <xf numFmtId="38" fontId="20" fillId="0" borderId="33" xfId="35" applyFont="1" applyFill="1" applyBorder="1" applyAlignment="1">
      <alignment vertical="center" wrapText="1"/>
    </xf>
    <xf numFmtId="38" fontId="20" fillId="0" borderId="115" xfId="35" applyFont="1" applyFill="1" applyBorder="1" applyAlignment="1">
      <alignment horizontal="right"/>
    </xf>
    <xf numFmtId="38" fontId="20" fillId="0" borderId="27" xfId="35" applyFont="1" applyFill="1" applyBorder="1" applyAlignment="1">
      <alignment horizontal="right"/>
    </xf>
    <xf numFmtId="38" fontId="20" fillId="0" borderId="33" xfId="35" applyFont="1" applyFill="1" applyBorder="1" applyAlignment="1">
      <alignment horizontal="right" wrapText="1"/>
    </xf>
    <xf numFmtId="38" fontId="20" fillId="26" borderId="15" xfId="35" applyFont="1" applyFill="1" applyBorder="1" applyAlignment="1">
      <alignment horizontal="right" wrapText="1"/>
    </xf>
    <xf numFmtId="38" fontId="20" fillId="0" borderId="31" xfId="35" applyFont="1" applyFill="1" applyBorder="1" applyAlignment="1">
      <alignment horizontal="right" wrapText="1"/>
    </xf>
    <xf numFmtId="38" fontId="20" fillId="0" borderId="32" xfId="35" applyFont="1" applyFill="1" applyBorder="1" applyAlignment="1">
      <alignment horizontal="right" wrapText="1"/>
    </xf>
    <xf numFmtId="0" fontId="0" fillId="0" borderId="0" xfId="0" applyAlignment="1">
      <alignment vertical="top"/>
    </xf>
    <xf numFmtId="0" fontId="0" fillId="0" borderId="0" xfId="0" applyAlignment="1">
      <alignment horizontal="left" vertical="center" wrapText="1"/>
    </xf>
    <xf numFmtId="0" fontId="105" fillId="0" borderId="15" xfId="0" applyFont="1" applyBorder="1" applyAlignment="1">
      <alignment horizontal="center" vertical="center" wrapText="1"/>
    </xf>
    <xf numFmtId="0" fontId="0" fillId="24" borderId="0" xfId="0" applyFill="1">
      <alignment vertical="center"/>
    </xf>
    <xf numFmtId="0" fontId="0" fillId="0" borderId="29" xfId="0" applyBorder="1" applyAlignment="1">
      <alignment horizontal="right" vertical="top" wrapText="1"/>
    </xf>
    <xf numFmtId="31" fontId="0" fillId="0" borderId="29" xfId="0" applyNumberFormat="1" applyBorder="1" applyAlignment="1">
      <alignment vertical="top" wrapText="1"/>
    </xf>
    <xf numFmtId="0" fontId="119" fillId="0" borderId="17" xfId="0" applyFont="1" applyBorder="1" applyAlignment="1">
      <alignment horizontal="center" wrapText="1"/>
    </xf>
    <xf numFmtId="0" fontId="13" fillId="0" borderId="101" xfId="0" applyFont="1" applyBorder="1" applyAlignment="1">
      <alignment horizontal="center" vertical="center" wrapText="1"/>
    </xf>
    <xf numFmtId="0" fontId="44" fillId="0" borderId="29" xfId="0" applyFont="1" applyBorder="1" applyAlignment="1">
      <alignment horizontal="right" wrapText="1"/>
    </xf>
    <xf numFmtId="0" fontId="12" fillId="24" borderId="0" xfId="0" applyFont="1" applyFill="1" applyAlignment="1">
      <alignment horizontal="center" vertical="center"/>
    </xf>
    <xf numFmtId="0" fontId="16" fillId="24" borderId="0" xfId="0" applyFont="1" applyFill="1" applyAlignment="1">
      <alignment horizontal="right" vertical="center"/>
    </xf>
    <xf numFmtId="0" fontId="42" fillId="24" borderId="0" xfId="0" applyFont="1" applyFill="1">
      <alignment vertical="center"/>
    </xf>
    <xf numFmtId="0" fontId="39" fillId="24" borderId="0" xfId="0" applyFont="1" applyFill="1" applyAlignment="1">
      <alignment vertical="center" shrinkToFit="1"/>
    </xf>
    <xf numFmtId="38" fontId="10" fillId="24" borderId="0" xfId="35" applyFont="1" applyFill="1" applyBorder="1" applyAlignment="1">
      <alignment horizontal="right" vertical="top" wrapText="1"/>
    </xf>
    <xf numFmtId="0" fontId="38" fillId="24" borderId="0" xfId="0" applyFont="1" applyFill="1">
      <alignment vertical="center"/>
    </xf>
    <xf numFmtId="0" fontId="38" fillId="24" borderId="0" xfId="0" applyFont="1" applyFill="1" applyAlignment="1">
      <alignment horizontal="right" vertical="center"/>
    </xf>
    <xf numFmtId="0" fontId="11" fillId="24" borderId="0" xfId="0" applyFont="1" applyFill="1" applyAlignment="1">
      <alignment horizontal="right" vertical="center"/>
    </xf>
    <xf numFmtId="0" fontId="26" fillId="0" borderId="15" xfId="0" applyFont="1" applyBorder="1" applyAlignment="1">
      <alignment horizontal="center" vertical="center" shrinkToFit="1"/>
    </xf>
    <xf numFmtId="0" fontId="38" fillId="0" borderId="19" xfId="0" applyFont="1" applyBorder="1" applyAlignment="1">
      <alignment horizontal="center" vertical="center" wrapText="1"/>
    </xf>
    <xf numFmtId="0" fontId="13" fillId="0" borderId="122" xfId="0" applyFont="1" applyBorder="1" applyAlignment="1">
      <alignment horizontal="center" vertical="center" wrapText="1"/>
    </xf>
    <xf numFmtId="38" fontId="20" fillId="24" borderId="37" xfId="35" applyFont="1" applyFill="1" applyBorder="1" applyAlignment="1"/>
    <xf numFmtId="38" fontId="20" fillId="24" borderId="38" xfId="35" applyFont="1" applyFill="1" applyBorder="1" applyAlignment="1"/>
    <xf numFmtId="38" fontId="20" fillId="24" borderId="89" xfId="35" applyFont="1" applyFill="1" applyBorder="1" applyAlignment="1"/>
    <xf numFmtId="38" fontId="20" fillId="24" borderId="82" xfId="35" applyFont="1" applyFill="1" applyBorder="1" applyAlignment="1"/>
    <xf numFmtId="38" fontId="20" fillId="24" borderId="36" xfId="35" applyFont="1" applyFill="1" applyBorder="1" applyAlignment="1">
      <alignment horizontal="center" vertical="top" wrapText="1"/>
    </xf>
    <xf numFmtId="38" fontId="20" fillId="24" borderId="36" xfId="35" applyFont="1" applyFill="1" applyBorder="1" applyAlignment="1">
      <alignment horizontal="center"/>
    </xf>
    <xf numFmtId="38" fontId="20" fillId="24" borderId="38" xfId="35" applyFont="1" applyFill="1" applyBorder="1" applyAlignment="1">
      <alignment horizontal="right"/>
    </xf>
    <xf numFmtId="38" fontId="20" fillId="24" borderId="44" xfId="35" applyFont="1" applyFill="1" applyBorder="1" applyAlignment="1">
      <alignment horizontal="right"/>
    </xf>
    <xf numFmtId="38" fontId="24" fillId="0" borderId="98" xfId="35" applyFont="1" applyFill="1" applyBorder="1" applyAlignment="1">
      <alignment horizontal="right"/>
    </xf>
    <xf numFmtId="38" fontId="24" fillId="0" borderId="123" xfId="35" applyFont="1" applyFill="1" applyBorder="1" applyAlignment="1">
      <alignment horizontal="right"/>
    </xf>
    <xf numFmtId="38" fontId="24" fillId="0" borderId="124" xfId="35" applyFont="1" applyFill="1" applyBorder="1" applyAlignment="1">
      <alignment horizontal="right"/>
    </xf>
    <xf numFmtId="38" fontId="24" fillId="0" borderId="125" xfId="35" applyFont="1" applyFill="1" applyBorder="1" applyAlignment="1">
      <alignment horizontal="right"/>
    </xf>
    <xf numFmtId="38" fontId="24" fillId="0" borderId="126" xfId="35" applyFont="1" applyFill="1" applyBorder="1" applyAlignment="1">
      <alignment horizontal="right"/>
    </xf>
    <xf numFmtId="38" fontId="79" fillId="0" borderId="128" xfId="35" applyFont="1" applyFill="1" applyBorder="1" applyAlignment="1">
      <alignment horizontal="center"/>
    </xf>
    <xf numFmtId="38" fontId="79" fillId="0" borderId="129" xfId="35" applyFont="1" applyFill="1" applyBorder="1" applyAlignment="1">
      <alignment horizontal="center"/>
    </xf>
    <xf numFmtId="38" fontId="79" fillId="0" borderId="130" xfId="35" applyFont="1" applyFill="1" applyBorder="1" applyAlignment="1">
      <alignment horizontal="center"/>
    </xf>
    <xf numFmtId="38" fontId="79" fillId="0" borderId="131" xfId="35" applyFont="1" applyFill="1" applyBorder="1" applyAlignment="1">
      <alignment horizontal="center"/>
    </xf>
    <xf numFmtId="38" fontId="79" fillId="0" borderId="132" xfId="35" applyFont="1" applyFill="1" applyBorder="1" applyAlignment="1">
      <alignment horizontal="center"/>
    </xf>
    <xf numFmtId="38" fontId="79" fillId="0" borderId="133" xfId="35" applyFont="1" applyFill="1" applyBorder="1" applyAlignment="1">
      <alignment horizontal="center"/>
    </xf>
    <xf numFmtId="38" fontId="79" fillId="0" borderId="134" xfId="35" applyFont="1" applyFill="1" applyBorder="1" applyAlignment="1">
      <alignment horizontal="center"/>
    </xf>
    <xf numFmtId="38" fontId="79" fillId="0" borderId="11" xfId="35" applyFont="1" applyFill="1" applyBorder="1" applyAlignment="1">
      <alignment horizontal="center"/>
    </xf>
    <xf numFmtId="38" fontId="79" fillId="0" borderId="135" xfId="35" applyFont="1" applyFill="1" applyBorder="1" applyAlignment="1">
      <alignment horizontal="center"/>
    </xf>
    <xf numFmtId="38" fontId="79" fillId="0" borderId="136" xfId="35" applyFont="1" applyFill="1" applyBorder="1" applyAlignment="1">
      <alignment horizontal="center"/>
    </xf>
    <xf numFmtId="38" fontId="79" fillId="0" borderId="137" xfId="35" applyFont="1" applyFill="1" applyBorder="1" applyAlignment="1">
      <alignment horizontal="center"/>
    </xf>
    <xf numFmtId="38" fontId="79" fillId="0" borderId="138" xfId="35" applyFont="1" applyFill="1" applyBorder="1" applyAlignment="1">
      <alignment horizontal="center"/>
    </xf>
    <xf numFmtId="38" fontId="24" fillId="0" borderId="139" xfId="35" applyFont="1" applyFill="1" applyBorder="1" applyAlignment="1">
      <alignment horizontal="center" vertical="center"/>
    </xf>
    <xf numFmtId="38" fontId="24" fillId="24" borderId="140" xfId="35" applyFont="1" applyFill="1" applyBorder="1" applyAlignment="1">
      <alignment horizontal="center" vertical="center"/>
    </xf>
    <xf numFmtId="38" fontId="24" fillId="24" borderId="141" xfId="35" applyFont="1" applyFill="1" applyBorder="1" applyAlignment="1">
      <alignment horizontal="center" vertical="center"/>
    </xf>
    <xf numFmtId="38" fontId="24" fillId="0" borderId="141" xfId="35" applyFont="1" applyFill="1" applyBorder="1" applyAlignment="1">
      <alignment horizontal="center" vertical="center"/>
    </xf>
    <xf numFmtId="38" fontId="79" fillId="0" borderId="143" xfId="35" applyFont="1" applyFill="1" applyBorder="1" applyAlignment="1">
      <alignment horizontal="center" vertical="center"/>
    </xf>
    <xf numFmtId="38" fontId="78" fillId="0" borderId="141" xfId="35" applyFont="1" applyFill="1" applyBorder="1" applyAlignment="1">
      <alignment horizontal="center" vertical="center"/>
    </xf>
    <xf numFmtId="38" fontId="78" fillId="0" borderId="140" xfId="35" applyFont="1" applyFill="1" applyBorder="1" applyAlignment="1">
      <alignment horizontal="center" vertical="center"/>
    </xf>
    <xf numFmtId="38" fontId="24" fillId="0" borderId="144" xfId="35" applyFont="1" applyFill="1" applyBorder="1" applyAlignment="1">
      <alignment horizontal="center" vertical="center"/>
    </xf>
    <xf numFmtId="0" fontId="12" fillId="0" borderId="146" xfId="0" applyFont="1" applyBorder="1" applyAlignment="1">
      <alignment horizontal="left" vertical="center" wrapText="1"/>
    </xf>
    <xf numFmtId="0" fontId="120" fillId="0" borderId="147" xfId="0" applyFont="1" applyBorder="1" applyAlignment="1">
      <alignment horizontal="justify" vertical="top" wrapText="1"/>
    </xf>
    <xf numFmtId="0" fontId="120" fillId="0" borderId="148" xfId="0" applyFont="1" applyBorder="1" applyAlignment="1">
      <alignment horizontal="justify" vertical="top" wrapText="1"/>
    </xf>
    <xf numFmtId="0" fontId="9" fillId="0" borderId="0" xfId="47"/>
    <xf numFmtId="0" fontId="86" fillId="24" borderId="0" xfId="47" applyFont="1" applyFill="1"/>
    <xf numFmtId="0" fontId="9" fillId="0" borderId="0" xfId="47" applyAlignment="1">
      <alignment horizontal="center"/>
    </xf>
    <xf numFmtId="0" fontId="9" fillId="0" borderId="0" xfId="47" applyAlignment="1">
      <alignment horizontal="right"/>
    </xf>
    <xf numFmtId="0" fontId="16" fillId="0" borderId="0" xfId="47" applyFont="1" applyAlignment="1">
      <alignment vertical="top"/>
    </xf>
    <xf numFmtId="0" fontId="23" fillId="0" borderId="0" xfId="47" applyFont="1" applyAlignment="1">
      <alignment vertical="top"/>
    </xf>
    <xf numFmtId="0" fontId="9" fillId="0" borderId="15" xfId="47" applyBorder="1" applyAlignment="1">
      <alignment horizontal="right"/>
    </xf>
    <xf numFmtId="0" fontId="20" fillId="0" borderId="15" xfId="47" applyFont="1" applyBorder="1" applyAlignment="1">
      <alignment horizontal="center"/>
    </xf>
    <xf numFmtId="0" fontId="20" fillId="0" borderId="15" xfId="47" applyFont="1" applyBorder="1" applyAlignment="1">
      <alignment horizontal="right" shrinkToFit="1"/>
    </xf>
    <xf numFmtId="0" fontId="13" fillId="0" borderId="0" xfId="47" applyFont="1" applyAlignment="1">
      <alignment vertical="top"/>
    </xf>
    <xf numFmtId="0" fontId="9" fillId="0" borderId="0" xfId="47" applyAlignment="1">
      <alignment vertical="top"/>
    </xf>
    <xf numFmtId="0" fontId="9" fillId="0" borderId="0" xfId="47" applyAlignment="1">
      <alignment horizontal="center" vertical="top"/>
    </xf>
    <xf numFmtId="0" fontId="20" fillId="0" borderId="0" xfId="47" applyFont="1"/>
    <xf numFmtId="0" fontId="20" fillId="0" borderId="15" xfId="47" applyFont="1" applyBorder="1" applyAlignment="1">
      <alignment horizontal="center" vertical="top"/>
    </xf>
    <xf numFmtId="0" fontId="20" fillId="0" borderId="19" xfId="47" applyFont="1" applyBorder="1" applyAlignment="1">
      <alignment horizontal="right" vertical="top"/>
    </xf>
    <xf numFmtId="0" fontId="20" fillId="0" borderId="15" xfId="47" applyFont="1" applyBorder="1" applyAlignment="1">
      <alignment horizontal="right" vertical="top"/>
    </xf>
    <xf numFmtId="0" fontId="21" fillId="0" borderId="154" xfId="47" applyFont="1" applyBorder="1" applyAlignment="1">
      <alignment vertical="top"/>
    </xf>
    <xf numFmtId="0" fontId="20" fillId="0" borderId="19" xfId="47" applyFont="1" applyBorder="1" applyAlignment="1">
      <alignment horizontal="right" vertical="top" shrinkToFit="1"/>
    </xf>
    <xf numFmtId="0" fontId="21" fillId="0" borderId="0" xfId="47" applyFont="1" applyAlignment="1">
      <alignment vertical="top"/>
    </xf>
    <xf numFmtId="0" fontId="20" fillId="0" borderId="29" xfId="47" applyFont="1" applyBorder="1" applyAlignment="1">
      <alignment horizontal="right" vertical="top" shrinkToFit="1"/>
    </xf>
    <xf numFmtId="0" fontId="20" fillId="0" borderId="0" xfId="47" applyFont="1" applyAlignment="1">
      <alignment vertical="top"/>
    </xf>
    <xf numFmtId="0" fontId="20" fillId="0" borderId="18" xfId="47" applyFont="1" applyBorder="1" applyAlignment="1">
      <alignment horizontal="left" vertical="top"/>
    </xf>
    <xf numFmtId="0" fontId="20" fillId="0" borderId="30" xfId="47" applyFont="1" applyBorder="1" applyAlignment="1">
      <alignment horizontal="left" vertical="top"/>
    </xf>
    <xf numFmtId="0" fontId="20" fillId="0" borderId="18" xfId="47" applyFont="1" applyBorder="1" applyAlignment="1">
      <alignment vertical="top"/>
    </xf>
    <xf numFmtId="0" fontId="20" fillId="0" borderId="30" xfId="47" applyFont="1" applyBorder="1" applyAlignment="1">
      <alignment vertical="top"/>
    </xf>
    <xf numFmtId="0" fontId="20" fillId="0" borderId="30" xfId="47" applyFont="1" applyBorder="1" applyAlignment="1">
      <alignment horizontal="right" vertical="top"/>
    </xf>
    <xf numFmtId="0" fontId="20" fillId="0" borderId="29" xfId="47" applyFont="1" applyBorder="1"/>
    <xf numFmtId="0" fontId="20" fillId="0" borderId="106" xfId="47" applyFont="1" applyBorder="1" applyAlignment="1">
      <alignment horizontal="center" vertical="top"/>
    </xf>
    <xf numFmtId="0" fontId="20" fillId="0" borderId="106" xfId="47" applyFont="1" applyBorder="1" applyAlignment="1">
      <alignment horizontal="right" vertical="top"/>
    </xf>
    <xf numFmtId="0" fontId="20" fillId="0" borderId="0" xfId="47" applyFont="1" applyAlignment="1">
      <alignment horizontal="center"/>
    </xf>
    <xf numFmtId="0" fontId="20" fillId="0" borderId="16" xfId="47" applyFont="1" applyBorder="1" applyAlignment="1">
      <alignment horizontal="center" vertical="center" textRotation="255" shrinkToFit="1"/>
    </xf>
    <xf numFmtId="38" fontId="20" fillId="0" borderId="15" xfId="47" applyNumberFormat="1" applyFont="1" applyBorder="1"/>
    <xf numFmtId="0" fontId="20" fillId="0" borderId="24" xfId="47" applyFont="1" applyBorder="1" applyAlignment="1">
      <alignment horizontal="center" vertical="center" textRotation="255" shrinkToFit="1"/>
    </xf>
    <xf numFmtId="0" fontId="20" fillId="0" borderId="60" xfId="47" applyFont="1" applyBorder="1"/>
    <xf numFmtId="0" fontId="20" fillId="0" borderId="0" xfId="47" applyFont="1" applyAlignment="1">
      <alignment horizontal="center" vertical="center" textRotation="255" shrinkToFit="1"/>
    </xf>
    <xf numFmtId="0" fontId="20" fillId="0" borderId="22" xfId="47" applyFont="1" applyBorder="1"/>
    <xf numFmtId="0" fontId="65" fillId="0" borderId="0" xfId="47" applyFont="1"/>
    <xf numFmtId="0" fontId="9" fillId="0" borderId="22" xfId="47" applyBorder="1"/>
    <xf numFmtId="0" fontId="21" fillId="0" borderId="0" xfId="47" applyFont="1"/>
    <xf numFmtId="0" fontId="86" fillId="0" borderId="0" xfId="47" applyFont="1" applyAlignment="1">
      <alignment vertical="top"/>
    </xf>
    <xf numFmtId="0" fontId="86" fillId="0" borderId="0" xfId="47" applyFont="1" applyAlignment="1">
      <alignment horizontal="left" vertical="top"/>
    </xf>
    <xf numFmtId="0" fontId="64" fillId="0" borderId="0" xfId="47" applyFont="1" applyAlignment="1">
      <alignment vertical="top"/>
    </xf>
    <xf numFmtId="0" fontId="86" fillId="0" borderId="0" xfId="47" applyFont="1" applyAlignment="1">
      <alignment horizontal="center" vertical="top"/>
    </xf>
    <xf numFmtId="0" fontId="113" fillId="0" borderId="60" xfId="47" applyFont="1" applyBorder="1" applyAlignment="1">
      <alignment horizontal="center" vertical="top" wrapText="1"/>
    </xf>
    <xf numFmtId="0" fontId="113" fillId="0" borderId="16" xfId="47" applyFont="1" applyBorder="1" applyAlignment="1">
      <alignment horizontal="center" vertical="top" wrapText="1"/>
    </xf>
    <xf numFmtId="0" fontId="64" fillId="0" borderId="0" xfId="47" applyFont="1" applyAlignment="1">
      <alignment horizontal="center" vertical="top"/>
    </xf>
    <xf numFmtId="0" fontId="20" fillId="0" borderId="0" xfId="47" applyFont="1" applyAlignment="1">
      <alignment horizontal="right"/>
    </xf>
    <xf numFmtId="0" fontId="24" fillId="0" borderId="0" xfId="47" applyFont="1" applyAlignment="1">
      <alignment horizontal="left"/>
    </xf>
    <xf numFmtId="0" fontId="64" fillId="0" borderId="0" xfId="47" applyFont="1" applyAlignment="1">
      <alignment horizontal="right" vertical="top"/>
    </xf>
    <xf numFmtId="0" fontId="20" fillId="0" borderId="15" xfId="47" applyFont="1" applyBorder="1" applyAlignment="1">
      <alignment horizontal="center" vertical="center" wrapText="1"/>
    </xf>
    <xf numFmtId="0" fontId="24" fillId="0" borderId="15" xfId="47" applyFont="1" applyBorder="1" applyAlignment="1">
      <alignment horizontal="center" vertical="center" wrapText="1"/>
    </xf>
    <xf numFmtId="0" fontId="87" fillId="0" borderId="0" xfId="47" applyFont="1" applyAlignment="1">
      <alignment horizontal="left" vertical="top" wrapText="1"/>
    </xf>
    <xf numFmtId="38" fontId="20" fillId="0" borderId="15" xfId="35" applyFont="1" applyFill="1" applyBorder="1" applyAlignment="1">
      <alignment vertical="center" wrapText="1"/>
    </xf>
    <xf numFmtId="0" fontId="9" fillId="0" borderId="19" xfId="47" applyBorder="1"/>
    <xf numFmtId="0" fontId="0" fillId="0" borderId="18" xfId="47" applyFont="1" applyBorder="1"/>
    <xf numFmtId="0" fontId="20" fillId="0" borderId="30" xfId="47" applyFont="1" applyBorder="1" applyAlignment="1">
      <alignment horizontal="center"/>
    </xf>
    <xf numFmtId="0" fontId="21" fillId="0" borderId="0" xfId="47" applyFont="1" applyAlignment="1">
      <alignment horizontal="center" vertical="center" wrapText="1"/>
    </xf>
    <xf numFmtId="0" fontId="20" fillId="0" borderId="155" xfId="47" applyFont="1" applyBorder="1" applyAlignment="1">
      <alignment horizontal="center"/>
    </xf>
    <xf numFmtId="0" fontId="20" fillId="0" borderId="156" xfId="47" applyFont="1" applyBorder="1" applyAlignment="1">
      <alignment horizontal="center"/>
    </xf>
    <xf numFmtId="0" fontId="20" fillId="0" borderId="115" xfId="47" applyFont="1" applyBorder="1" applyAlignment="1">
      <alignment horizontal="center"/>
    </xf>
    <xf numFmtId="0" fontId="20" fillId="0" borderId="114" xfId="47" applyFont="1" applyBorder="1" applyAlignment="1">
      <alignment horizontal="center"/>
    </xf>
    <xf numFmtId="0" fontId="21" fillId="0" borderId="29" xfId="47" applyFont="1" applyBorder="1" applyAlignment="1">
      <alignment horizontal="center" vertical="center" wrapText="1"/>
    </xf>
    <xf numFmtId="0" fontId="21" fillId="0" borderId="157" xfId="47" applyFont="1" applyBorder="1" applyAlignment="1">
      <alignment horizontal="center"/>
    </xf>
    <xf numFmtId="0" fontId="20" fillId="0" borderId="24" xfId="47" applyFont="1" applyBorder="1" applyAlignment="1">
      <alignment horizontal="center"/>
    </xf>
    <xf numFmtId="0" fontId="9" fillId="0" borderId="0" xfId="47" applyAlignment="1">
      <alignment horizontal="left" vertical="top"/>
    </xf>
    <xf numFmtId="0" fontId="20" fillId="0" borderId="158" xfId="47" applyFont="1" applyBorder="1" applyAlignment="1">
      <alignment horizontal="justify"/>
    </xf>
    <xf numFmtId="0" fontId="20" fillId="0" borderId="112" xfId="47" applyFont="1" applyBorder="1" applyAlignment="1">
      <alignment horizontal="center"/>
    </xf>
    <xf numFmtId="0" fontId="17" fillId="0" borderId="0" xfId="47" applyFont="1"/>
    <xf numFmtId="0" fontId="9" fillId="24" borderId="0" xfId="49" applyFill="1"/>
    <xf numFmtId="0" fontId="39" fillId="24" borderId="0" xfId="49" applyFont="1" applyFill="1"/>
    <xf numFmtId="0" fontId="9" fillId="24" borderId="0" xfId="49" applyFill="1" applyAlignment="1">
      <alignment horizontal="center" vertical="center"/>
    </xf>
    <xf numFmtId="0" fontId="9" fillId="24" borderId="15" xfId="49" applyFill="1" applyBorder="1" applyAlignment="1">
      <alignment horizontal="center"/>
    </xf>
    <xf numFmtId="31" fontId="39" fillId="24" borderId="0" xfId="49" applyNumberFormat="1" applyFont="1" applyFill="1" applyAlignment="1">
      <alignment horizontal="center" vertical="center"/>
    </xf>
    <xf numFmtId="0" fontId="39" fillId="24" borderId="121" xfId="49" applyFont="1" applyFill="1" applyBorder="1" applyAlignment="1">
      <alignment horizontal="center" vertical="center" wrapText="1"/>
    </xf>
    <xf numFmtId="0" fontId="39" fillId="24" borderId="121" xfId="49" applyFont="1" applyFill="1" applyBorder="1" applyAlignment="1">
      <alignment horizontal="center" wrapText="1"/>
    </xf>
    <xf numFmtId="0" fontId="9" fillId="24" borderId="146" xfId="49" applyFill="1" applyBorder="1" applyAlignment="1">
      <alignment horizontal="center" vertical="center" wrapText="1"/>
    </xf>
    <xf numFmtId="0" fontId="9" fillId="24" borderId="51" xfId="49" applyFill="1" applyBorder="1" applyAlignment="1">
      <alignment horizontal="center" vertical="center"/>
    </xf>
    <xf numFmtId="0" fontId="9" fillId="24" borderId="162" xfId="49" applyFill="1" applyBorder="1" applyAlignment="1">
      <alignment horizontal="center" vertical="center"/>
    </xf>
    <xf numFmtId="0" fontId="9" fillId="24" borderId="163" xfId="49" applyFill="1" applyBorder="1" applyAlignment="1">
      <alignment horizontal="center" vertical="center"/>
    </xf>
    <xf numFmtId="0" fontId="9" fillId="24" borderId="164" xfId="49" applyFill="1" applyBorder="1" applyAlignment="1">
      <alignment horizontal="center" vertical="center"/>
    </xf>
    <xf numFmtId="0" fontId="9" fillId="24" borderId="165" xfId="49" applyFill="1" applyBorder="1" applyAlignment="1">
      <alignment horizontal="center" vertical="center"/>
    </xf>
    <xf numFmtId="0" fontId="9" fillId="24" borderId="102" xfId="49" applyFill="1" applyBorder="1" applyAlignment="1">
      <alignment horizontal="center" vertical="center" wrapText="1"/>
    </xf>
    <xf numFmtId="0" fontId="39" fillId="24" borderId="166" xfId="49" applyFont="1" applyFill="1" applyBorder="1" applyAlignment="1">
      <alignment horizontal="center" wrapText="1"/>
    </xf>
    <xf numFmtId="0" fontId="20" fillId="24" borderId="167" xfId="49" applyFont="1" applyFill="1" applyBorder="1" applyAlignment="1">
      <alignment horizontal="center"/>
    </xf>
    <xf numFmtId="0" fontId="20" fillId="24" borderId="168" xfId="49" applyFont="1" applyFill="1" applyBorder="1" applyAlignment="1">
      <alignment horizontal="center"/>
    </xf>
    <xf numFmtId="0" fontId="20" fillId="24" borderId="169" xfId="49" applyFont="1" applyFill="1" applyBorder="1" applyAlignment="1">
      <alignment horizontal="center"/>
    </xf>
    <xf numFmtId="0" fontId="20" fillId="24" borderId="170" xfId="49" applyFont="1" applyFill="1" applyBorder="1" applyAlignment="1">
      <alignment horizontal="center"/>
    </xf>
    <xf numFmtId="0" fontId="20" fillId="24" borderId="171" xfId="49" applyFont="1" applyFill="1" applyBorder="1" applyAlignment="1">
      <alignment horizontal="center"/>
    </xf>
    <xf numFmtId="0" fontId="9" fillId="24" borderId="172" xfId="49" applyFill="1" applyBorder="1" applyAlignment="1">
      <alignment horizontal="left"/>
    </xf>
    <xf numFmtId="0" fontId="9" fillId="24" borderId="0" xfId="49" applyFill="1" applyAlignment="1">
      <alignment horizontal="left"/>
    </xf>
    <xf numFmtId="38" fontId="9" fillId="24" borderId="0" xfId="49" applyNumberFormat="1" applyFill="1" applyAlignment="1">
      <alignment horizontal="right"/>
    </xf>
    <xf numFmtId="0" fontId="9" fillId="24" borderId="16" xfId="49" applyFill="1" applyBorder="1" applyAlignment="1">
      <alignment horizontal="left"/>
    </xf>
    <xf numFmtId="0" fontId="20" fillId="25" borderId="173" xfId="49" applyFont="1" applyFill="1" applyBorder="1" applyAlignment="1">
      <alignment horizontal="left"/>
    </xf>
    <xf numFmtId="0" fontId="9" fillId="25" borderId="173" xfId="49" applyFill="1" applyBorder="1" applyAlignment="1">
      <alignment horizontal="center"/>
    </xf>
    <xf numFmtId="0" fontId="20" fillId="24" borderId="36" xfId="49" applyFont="1" applyFill="1" applyBorder="1" applyAlignment="1">
      <alignment horizontal="center"/>
    </xf>
    <xf numFmtId="0" fontId="20" fillId="24" borderId="37" xfId="49" applyFont="1" applyFill="1" applyBorder="1" applyAlignment="1">
      <alignment horizontal="center"/>
    </xf>
    <xf numFmtId="0" fontId="20" fillId="24" borderId="38" xfId="49" applyFont="1" applyFill="1" applyBorder="1" applyAlignment="1">
      <alignment horizontal="center"/>
    </xf>
    <xf numFmtId="0" fontId="20" fillId="24" borderId="89" xfId="49" applyFont="1" applyFill="1" applyBorder="1" applyAlignment="1">
      <alignment horizontal="center"/>
    </xf>
    <xf numFmtId="0" fontId="20" fillId="24" borderId="82" xfId="49" applyFont="1" applyFill="1" applyBorder="1" applyAlignment="1">
      <alignment horizontal="center"/>
    </xf>
    <xf numFmtId="0" fontId="9" fillId="25" borderId="172" xfId="49" applyFill="1" applyBorder="1" applyAlignment="1">
      <alignment horizontal="right"/>
    </xf>
    <xf numFmtId="0" fontId="9" fillId="24" borderId="16" xfId="49" applyFill="1" applyBorder="1"/>
    <xf numFmtId="0" fontId="20" fillId="24" borderId="36" xfId="49" applyFont="1" applyFill="1" applyBorder="1" applyAlignment="1">
      <alignment horizontal="center" vertical="top" wrapText="1"/>
    </xf>
    <xf numFmtId="0" fontId="9" fillId="24" borderId="173" xfId="49" applyFill="1" applyBorder="1" applyAlignment="1">
      <alignment horizontal="center"/>
    </xf>
    <xf numFmtId="0" fontId="9" fillId="24" borderId="172" xfId="49" applyFill="1" applyBorder="1"/>
    <xf numFmtId="0" fontId="9" fillId="24" borderId="0" xfId="49" applyFill="1" applyAlignment="1">
      <alignment horizontal="right"/>
    </xf>
    <xf numFmtId="0" fontId="9" fillId="0" borderId="0" xfId="49" applyAlignment="1">
      <alignment horizontal="right"/>
    </xf>
    <xf numFmtId="9" fontId="9" fillId="25" borderId="0" xfId="28" applyFont="1" applyFill="1" applyBorder="1" applyAlignment="1"/>
    <xf numFmtId="0" fontId="20" fillId="24" borderId="26" xfId="49" applyFont="1" applyFill="1" applyBorder="1" applyAlignment="1">
      <alignment horizontal="right" shrinkToFit="1"/>
    </xf>
    <xf numFmtId="179" fontId="9" fillId="24" borderId="0" xfId="28" applyNumberFormat="1" applyFont="1" applyFill="1" applyBorder="1" applyAlignment="1"/>
    <xf numFmtId="0" fontId="9" fillId="24" borderId="17" xfId="49" applyFill="1" applyBorder="1" applyAlignment="1">
      <alignment horizontal="right"/>
    </xf>
    <xf numFmtId="38" fontId="9" fillId="24" borderId="0" xfId="49" applyNumberFormat="1" applyFill="1"/>
    <xf numFmtId="0" fontId="9" fillId="24" borderId="27" xfId="49" applyFill="1" applyBorder="1" applyAlignment="1">
      <alignment horizontal="left" shrinkToFit="1"/>
    </xf>
    <xf numFmtId="38" fontId="9" fillId="24" borderId="0" xfId="35" applyFont="1" applyFill="1" applyBorder="1" applyAlignment="1"/>
    <xf numFmtId="0" fontId="9" fillId="24" borderId="27" xfId="49" applyFill="1" applyBorder="1" applyAlignment="1">
      <alignment horizontal="right"/>
    </xf>
    <xf numFmtId="0" fontId="9" fillId="24" borderId="146" xfId="49" applyFill="1" applyBorder="1" applyAlignment="1">
      <alignment horizontal="right"/>
    </xf>
    <xf numFmtId="0" fontId="9" fillId="24" borderId="102" xfId="49" applyFill="1" applyBorder="1"/>
    <xf numFmtId="0" fontId="9" fillId="24" borderId="10" xfId="49" applyFill="1" applyBorder="1"/>
    <xf numFmtId="0" fontId="9" fillId="24" borderId="174" xfId="49" applyFill="1" applyBorder="1"/>
    <xf numFmtId="0" fontId="9" fillId="0" borderId="69" xfId="49" applyBorder="1" applyAlignment="1">
      <alignment horizontal="center" vertical="center"/>
    </xf>
    <xf numFmtId="0" fontId="39" fillId="25" borderId="166" xfId="49" applyFont="1" applyFill="1" applyBorder="1" applyAlignment="1">
      <alignment horizontal="center" wrapText="1"/>
    </xf>
    <xf numFmtId="0" fontId="9" fillId="0" borderId="172" xfId="49" applyBorder="1" applyAlignment="1">
      <alignment horizontal="right"/>
    </xf>
    <xf numFmtId="0" fontId="20" fillId="24" borderId="26" xfId="49" applyFont="1" applyFill="1" applyBorder="1" applyAlignment="1">
      <alignment horizontal="right"/>
    </xf>
    <xf numFmtId="0" fontId="20" fillId="24" borderId="27" xfId="49" applyFont="1" applyFill="1" applyBorder="1" applyAlignment="1">
      <alignment horizontal="right"/>
    </xf>
    <xf numFmtId="0" fontId="20" fillId="24" borderId="17" xfId="49" applyFont="1" applyFill="1" applyBorder="1" applyAlignment="1">
      <alignment horizontal="right"/>
    </xf>
    <xf numFmtId="9" fontId="9" fillId="24" borderId="0" xfId="28" applyFont="1" applyFill="1" applyBorder="1" applyAlignment="1"/>
    <xf numFmtId="0" fontId="20" fillId="24" borderId="146" xfId="49" applyFont="1" applyFill="1" applyBorder="1" applyAlignment="1">
      <alignment horizontal="right"/>
    </xf>
    <xf numFmtId="0" fontId="9" fillId="24" borderId="26" xfId="49" applyFill="1" applyBorder="1" applyAlignment="1">
      <alignment horizontal="right"/>
    </xf>
    <xf numFmtId="0" fontId="20" fillId="24" borderId="167" xfId="49" applyFont="1" applyFill="1" applyBorder="1"/>
    <xf numFmtId="0" fontId="20" fillId="24" borderId="168" xfId="49" applyFont="1" applyFill="1" applyBorder="1"/>
    <xf numFmtId="0" fontId="20" fillId="24" borderId="169" xfId="49" applyFont="1" applyFill="1" applyBorder="1"/>
    <xf numFmtId="0" fontId="20" fillId="24" borderId="170" xfId="49" applyFont="1" applyFill="1" applyBorder="1"/>
    <xf numFmtId="0" fontId="20" fillId="24" borderId="171" xfId="49" applyFont="1" applyFill="1" applyBorder="1"/>
    <xf numFmtId="0" fontId="20" fillId="24" borderId="36" xfId="49" applyFont="1" applyFill="1" applyBorder="1"/>
    <xf numFmtId="0" fontId="20" fillId="24" borderId="37" xfId="49" applyFont="1" applyFill="1" applyBorder="1"/>
    <xf numFmtId="0" fontId="20" fillId="24" borderId="38" xfId="49" applyFont="1" applyFill="1" applyBorder="1"/>
    <xf numFmtId="0" fontId="20" fillId="24" borderId="89" xfId="49" applyFont="1" applyFill="1" applyBorder="1"/>
    <xf numFmtId="0" fontId="20" fillId="24" borderId="82" xfId="49" applyFont="1" applyFill="1" applyBorder="1"/>
    <xf numFmtId="0" fontId="9" fillId="25" borderId="16" xfId="49" applyFill="1" applyBorder="1"/>
    <xf numFmtId="0" fontId="20" fillId="24" borderId="36" xfId="49" applyFont="1" applyFill="1" applyBorder="1" applyAlignment="1">
      <alignment vertical="top" wrapText="1"/>
    </xf>
    <xf numFmtId="0" fontId="9" fillId="25" borderId="176" xfId="49" applyFill="1" applyBorder="1" applyAlignment="1">
      <alignment horizontal="center"/>
    </xf>
    <xf numFmtId="0" fontId="20" fillId="25" borderId="166" xfId="49" applyFont="1" applyFill="1" applyBorder="1" applyAlignment="1">
      <alignment horizontal="left" vertical="center" wrapText="1"/>
    </xf>
    <xf numFmtId="9" fontId="9" fillId="25" borderId="16" xfId="28" applyFont="1" applyFill="1" applyBorder="1" applyAlignment="1"/>
    <xf numFmtId="0" fontId="20" fillId="24" borderId="167" xfId="49" applyFont="1" applyFill="1" applyBorder="1" applyAlignment="1">
      <alignment horizontal="left"/>
    </xf>
    <xf numFmtId="0" fontId="20" fillId="24" borderId="170" xfId="49" applyFont="1" applyFill="1" applyBorder="1" applyAlignment="1">
      <alignment horizontal="left"/>
    </xf>
    <xf numFmtId="0" fontId="20" fillId="24" borderId="52" xfId="49" applyFont="1" applyFill="1" applyBorder="1" applyAlignment="1">
      <alignment horizontal="center"/>
    </xf>
    <xf numFmtId="0" fontId="20" fillId="24" borderId="53" xfId="49" applyFont="1" applyFill="1" applyBorder="1" applyAlignment="1">
      <alignment horizontal="center"/>
    </xf>
    <xf numFmtId="0" fontId="20" fillId="24" borderId="54" xfId="49" applyFont="1" applyFill="1" applyBorder="1" applyAlignment="1">
      <alignment horizontal="center"/>
    </xf>
    <xf numFmtId="0" fontId="20" fillId="24" borderId="96" xfId="49" applyFont="1" applyFill="1" applyBorder="1" applyAlignment="1">
      <alignment horizontal="center"/>
    </xf>
    <xf numFmtId="0" fontId="20" fillId="24" borderId="86" xfId="49" applyFont="1" applyFill="1" applyBorder="1" applyAlignment="1">
      <alignment horizontal="center"/>
    </xf>
    <xf numFmtId="0" fontId="20" fillId="24" borderId="36" xfId="49" applyFont="1" applyFill="1" applyBorder="1" applyAlignment="1">
      <alignment horizontal="left"/>
    </xf>
    <xf numFmtId="0" fontId="9" fillId="0" borderId="166" xfId="49" applyBorder="1" applyAlignment="1">
      <alignment horizontal="center" vertical="center" shrinkToFit="1"/>
    </xf>
    <xf numFmtId="38" fontId="79" fillId="25" borderId="177" xfId="35" applyFont="1" applyFill="1" applyBorder="1" applyAlignment="1">
      <alignment horizontal="center" vertical="center"/>
    </xf>
    <xf numFmtId="0" fontId="9" fillId="24" borderId="172" xfId="49" applyFill="1" applyBorder="1" applyAlignment="1">
      <alignment horizontal="center" vertical="center" wrapText="1"/>
    </xf>
    <xf numFmtId="38" fontId="79" fillId="25" borderId="145" xfId="35" applyFont="1" applyFill="1" applyBorder="1" applyAlignment="1">
      <alignment horizontal="center" vertical="center"/>
    </xf>
    <xf numFmtId="0" fontId="9" fillId="0" borderId="173" xfId="49" applyBorder="1" applyAlignment="1">
      <alignment horizontal="center" vertical="center" shrinkToFit="1"/>
    </xf>
    <xf numFmtId="0" fontId="9" fillId="0" borderId="146" xfId="49" applyBorder="1" applyAlignment="1">
      <alignment horizontal="center" vertical="center" shrinkToFit="1"/>
    </xf>
    <xf numFmtId="38" fontId="79" fillId="25" borderId="103" xfId="35" applyFont="1" applyFill="1" applyBorder="1" applyAlignment="1">
      <alignment horizontal="center" vertical="center"/>
    </xf>
    <xf numFmtId="0" fontId="20" fillId="24" borderId="0" xfId="49" applyFont="1" applyFill="1"/>
    <xf numFmtId="0" fontId="17" fillId="24" borderId="0" xfId="52" applyFont="1" applyFill="1"/>
    <xf numFmtId="0" fontId="11" fillId="24" borderId="0" xfId="52" applyFont="1" applyFill="1" applyAlignment="1">
      <alignment horizontal="left"/>
    </xf>
    <xf numFmtId="0" fontId="11" fillId="24" borderId="0" xfId="52" applyFont="1" applyFill="1" applyAlignment="1">
      <alignment horizontal="right"/>
    </xf>
    <xf numFmtId="0" fontId="9" fillId="0" borderId="0" xfId="57"/>
    <xf numFmtId="56" fontId="9" fillId="0" borderId="0" xfId="57" applyNumberFormat="1"/>
    <xf numFmtId="0" fontId="52" fillId="0" borderId="0" xfId="57" applyFont="1"/>
    <xf numFmtId="0" fontId="37" fillId="0" borderId="0" xfId="57" applyFont="1" applyAlignment="1">
      <alignment horizontal="center"/>
    </xf>
    <xf numFmtId="0" fontId="9" fillId="0" borderId="0" xfId="57" applyAlignment="1">
      <alignment horizontal="right" vertical="center"/>
    </xf>
    <xf numFmtId="55" fontId="9" fillId="0" borderId="0" xfId="57" applyNumberFormat="1" applyAlignment="1">
      <alignment horizontal="left" vertical="center"/>
    </xf>
    <xf numFmtId="0" fontId="9" fillId="0" borderId="15" xfId="51" applyBorder="1" applyAlignment="1">
      <alignment horizontal="center" vertical="center"/>
    </xf>
    <xf numFmtId="0" fontId="9" fillId="0" borderId="15" xfId="51" applyBorder="1" applyAlignment="1">
      <alignment horizontal="center" vertical="center" wrapText="1"/>
    </xf>
    <xf numFmtId="0" fontId="9" fillId="0" borderId="15" xfId="29" applyFont="1" applyBorder="1" applyAlignment="1" applyProtection="1"/>
    <xf numFmtId="49" fontId="39" fillId="0" borderId="15" xfId="51" applyNumberFormat="1" applyFont="1" applyBorder="1" applyAlignment="1">
      <alignment horizontal="right" vertical="center"/>
    </xf>
    <xf numFmtId="0" fontId="9" fillId="0" borderId="15" xfId="51" applyBorder="1"/>
    <xf numFmtId="0" fontId="10" fillId="24" borderId="0" xfId="52" applyFont="1" applyFill="1" applyAlignment="1">
      <alignment horizontal="justify"/>
    </xf>
    <xf numFmtId="0" fontId="31" fillId="24" borderId="0" xfId="52" applyFont="1" applyFill="1" applyAlignment="1">
      <alignment horizontal="justify"/>
    </xf>
    <xf numFmtId="0" fontId="50" fillId="24" borderId="0" xfId="52" applyFont="1" applyFill="1" applyAlignment="1">
      <alignment horizontal="center"/>
    </xf>
    <xf numFmtId="0" fontId="68" fillId="24" borderId="0" xfId="52" applyFont="1" applyFill="1"/>
    <xf numFmtId="0" fontId="49" fillId="24" borderId="0" xfId="52" applyFont="1" applyFill="1" applyAlignment="1">
      <alignment horizontal="left"/>
    </xf>
    <xf numFmtId="0" fontId="11" fillId="24" borderId="0" xfId="52" applyFont="1" applyFill="1" applyAlignment="1">
      <alignment horizontal="center"/>
    </xf>
    <xf numFmtId="0" fontId="13" fillId="24" borderId="0" xfId="52" applyFont="1" applyFill="1"/>
    <xf numFmtId="0" fontId="54" fillId="24" borderId="0" xfId="52" applyFont="1" applyFill="1" applyAlignment="1">
      <alignment horizontal="justify"/>
    </xf>
    <xf numFmtId="0" fontId="11" fillId="24" borderId="0" xfId="52" applyFont="1" applyFill="1" applyAlignment="1">
      <alignment horizontal="justify"/>
    </xf>
    <xf numFmtId="0" fontId="16" fillId="24" borderId="0" xfId="0" applyFont="1" applyFill="1">
      <alignment vertical="center"/>
    </xf>
    <xf numFmtId="0" fontId="39" fillId="24" borderId="0" xfId="52" applyFont="1" applyFill="1"/>
    <xf numFmtId="0" fontId="17" fillId="24" borderId="0" xfId="52" applyFont="1" applyFill="1" applyAlignment="1">
      <alignment horizontal="left"/>
    </xf>
    <xf numFmtId="0" fontId="16" fillId="24" borderId="0" xfId="52" applyFont="1" applyFill="1" applyAlignment="1">
      <alignment horizontal="left"/>
    </xf>
    <xf numFmtId="0" fontId="11" fillId="24" borderId="0" xfId="52" applyFont="1" applyFill="1" applyAlignment="1">
      <alignment vertical="center"/>
    </xf>
    <xf numFmtId="0" fontId="11" fillId="24" borderId="0" xfId="52" applyFont="1" applyFill="1" applyAlignment="1">
      <alignment vertical="center" wrapText="1"/>
    </xf>
    <xf numFmtId="0" fontId="11" fillId="24" borderId="0" xfId="52" applyFont="1" applyFill="1" applyAlignment="1">
      <alignment horizontal="center" vertical="top" wrapText="1"/>
    </xf>
    <xf numFmtId="0" fontId="16" fillId="24" borderId="0" xfId="52" applyFont="1" applyFill="1" applyAlignment="1">
      <alignment horizontal="justify"/>
    </xf>
    <xf numFmtId="0" fontId="12" fillId="24" borderId="0" xfId="52" applyFont="1" applyFill="1" applyAlignment="1">
      <alignment horizontal="center" vertical="top" wrapText="1"/>
    </xf>
    <xf numFmtId="0" fontId="11" fillId="24" borderId="0" xfId="52" applyFont="1" applyFill="1" applyAlignment="1">
      <alignment horizontal="justify" vertical="top" wrapText="1"/>
    </xf>
    <xf numFmtId="0" fontId="13" fillId="24" borderId="0" xfId="52" applyFont="1" applyFill="1" applyAlignment="1">
      <alignment horizontal="justify"/>
    </xf>
    <xf numFmtId="0" fontId="24" fillId="0" borderId="32" xfId="0" applyFont="1" applyBorder="1">
      <alignment vertical="center"/>
    </xf>
    <xf numFmtId="0" fontId="24" fillId="0" borderId="34" xfId="0" applyFont="1" applyBorder="1">
      <alignment vertical="center"/>
    </xf>
    <xf numFmtId="0" fontId="24" fillId="0" borderId="33" xfId="0" applyFont="1" applyBorder="1">
      <alignment vertical="center"/>
    </xf>
    <xf numFmtId="0" fontId="24" fillId="0" borderId="26" xfId="0" applyFont="1" applyBorder="1">
      <alignment vertical="center"/>
    </xf>
    <xf numFmtId="0" fontId="24" fillId="0" borderId="17" xfId="0" applyFont="1" applyBorder="1">
      <alignment vertical="center"/>
    </xf>
    <xf numFmtId="0" fontId="24" fillId="0" borderId="112" xfId="0" applyFont="1" applyBorder="1">
      <alignment vertical="center"/>
    </xf>
    <xf numFmtId="0" fontId="120" fillId="0" borderId="17" xfId="0" applyFont="1" applyBorder="1" applyAlignment="1">
      <alignment horizontal="justify" vertical="top" wrapText="1"/>
    </xf>
    <xf numFmtId="0" fontId="20" fillId="0" borderId="0" xfId="0" applyFont="1" applyAlignment="1">
      <alignment horizontal="right" vertical="center"/>
    </xf>
    <xf numFmtId="0" fontId="9" fillId="0" borderId="0" xfId="55"/>
    <xf numFmtId="0" fontId="9" fillId="0" borderId="0" xfId="58"/>
    <xf numFmtId="0" fontId="9" fillId="0" borderId="0" xfId="0" applyFont="1" applyAlignment="1">
      <alignment horizontal="left" vertical="center" wrapText="1"/>
    </xf>
    <xf numFmtId="0" fontId="9" fillId="0" borderId="0" xfId="56"/>
    <xf numFmtId="0" fontId="114" fillId="0" borderId="0" xfId="56" applyFont="1"/>
    <xf numFmtId="0" fontId="9" fillId="0" borderId="0" xfId="56" applyAlignment="1">
      <alignment wrapText="1"/>
    </xf>
    <xf numFmtId="0" fontId="9" fillId="0" borderId="15" xfId="56" applyBorder="1" applyAlignment="1">
      <alignment horizontal="center" vertical="center"/>
    </xf>
    <xf numFmtId="0" fontId="9" fillId="0" borderId="15" xfId="56" applyBorder="1" applyAlignment="1">
      <alignment vertical="center" wrapText="1"/>
    </xf>
    <xf numFmtId="0" fontId="24" fillId="0" borderId="18" xfId="56" applyFont="1" applyBorder="1" applyAlignment="1">
      <alignment horizontal="center" vertical="center"/>
    </xf>
    <xf numFmtId="14" fontId="9" fillId="0" borderId="17" xfId="56" applyNumberFormat="1" applyBorder="1" applyAlignment="1">
      <alignment horizontal="center"/>
    </xf>
    <xf numFmtId="0" fontId="9" fillId="0" borderId="0" xfId="56" applyAlignment="1">
      <alignment vertical="top"/>
    </xf>
    <xf numFmtId="0" fontId="9" fillId="0" borderId="0" xfId="56" applyAlignment="1">
      <alignment horizontal="left" wrapText="1"/>
    </xf>
    <xf numFmtId="0" fontId="9" fillId="0" borderId="29" xfId="56" applyBorder="1"/>
    <xf numFmtId="0" fontId="9" fillId="0" borderId="24" xfId="56" applyBorder="1"/>
    <xf numFmtId="0" fontId="9" fillId="0" borderId="0" xfId="56" applyAlignment="1">
      <alignment horizontal="center" vertical="center"/>
    </xf>
    <xf numFmtId="0" fontId="24" fillId="0" borderId="15" xfId="56" applyFont="1" applyBorder="1" applyAlignment="1">
      <alignment horizontal="center" vertical="center"/>
    </xf>
    <xf numFmtId="0" fontId="24" fillId="0" borderId="17" xfId="56" applyFont="1" applyBorder="1" applyAlignment="1">
      <alignment horizontal="center" vertical="center"/>
    </xf>
    <xf numFmtId="0" fontId="9" fillId="0" borderId="17" xfId="56" applyBorder="1" applyAlignment="1">
      <alignment horizontal="center" vertical="center"/>
    </xf>
    <xf numFmtId="0" fontId="61" fillId="0" borderId="19" xfId="56" applyFont="1" applyBorder="1" applyAlignment="1">
      <alignment vertical="top"/>
    </xf>
    <xf numFmtId="0" fontId="11" fillId="0" borderId="0" xfId="55" applyFont="1" applyAlignment="1">
      <alignment horizontal="center"/>
    </xf>
    <xf numFmtId="0" fontId="11" fillId="0" borderId="0" xfId="55" applyFont="1" applyAlignment="1">
      <alignment horizontal="justify"/>
    </xf>
    <xf numFmtId="0" fontId="11" fillId="0" borderId="16" xfId="55" applyFont="1" applyBorder="1" applyAlignment="1">
      <alignment horizontal="justify"/>
    </xf>
    <xf numFmtId="0" fontId="11" fillId="0" borderId="15" xfId="55" applyFont="1" applyBorder="1" applyAlignment="1">
      <alignment horizontal="center" vertical="top" wrapText="1"/>
    </xf>
    <xf numFmtId="0" fontId="11" fillId="0" borderId="19" xfId="55" applyFont="1" applyBorder="1" applyAlignment="1">
      <alignment horizontal="center" vertical="top" wrapText="1"/>
    </xf>
    <xf numFmtId="0" fontId="11" fillId="0" borderId="27" xfId="55" applyFont="1" applyBorder="1" applyAlignment="1">
      <alignment horizontal="center" vertical="center" wrapText="1"/>
    </xf>
    <xf numFmtId="0" fontId="11" fillId="0" borderId="16" xfId="55" applyFont="1" applyBorder="1" applyAlignment="1">
      <alignment horizontal="center" vertical="center" wrapText="1"/>
    </xf>
    <xf numFmtId="0" fontId="59" fillId="0" borderId="27" xfId="55" applyFont="1" applyBorder="1" applyAlignment="1">
      <alignment horizontal="center" wrapText="1"/>
    </xf>
    <xf numFmtId="0" fontId="11" fillId="0" borderId="198" xfId="55" applyFont="1" applyBorder="1" applyAlignment="1">
      <alignment horizontal="center" vertical="center" wrapText="1"/>
    </xf>
    <xf numFmtId="0" fontId="11" fillId="0" borderId="23" xfId="55" applyFont="1" applyBorder="1" applyAlignment="1">
      <alignment vertical="center" wrapText="1"/>
    </xf>
    <xf numFmtId="0" fontId="11" fillId="0" borderId="105" xfId="55" applyFont="1" applyBorder="1" applyAlignment="1">
      <alignment horizontal="center" vertical="center" wrapText="1"/>
    </xf>
    <xf numFmtId="0" fontId="11" fillId="0" borderId="154" xfId="55" applyFont="1" applyBorder="1" applyAlignment="1">
      <alignment horizontal="left" vertical="center" wrapText="1"/>
    </xf>
    <xf numFmtId="0" fontId="11" fillId="0" borderId="23" xfId="55" applyFont="1" applyBorder="1" applyAlignment="1">
      <alignment horizontal="center" vertical="center" wrapText="1"/>
    </xf>
    <xf numFmtId="0" fontId="11" fillId="0" borderId="22" xfId="55" applyFont="1" applyBorder="1" applyAlignment="1">
      <alignment horizontal="left" vertical="center" wrapText="1"/>
    </xf>
    <xf numFmtId="0" fontId="11" fillId="0" borderId="24" xfId="55" applyFont="1" applyBorder="1" applyAlignment="1">
      <alignment horizontal="left" vertical="center" wrapText="1"/>
    </xf>
    <xf numFmtId="0" fontId="11" fillId="0" borderId="29" xfId="55" applyFont="1" applyBorder="1" applyAlignment="1">
      <alignment horizontal="left" vertical="center" wrapText="1"/>
    </xf>
    <xf numFmtId="0" fontId="11" fillId="0" borderId="161" xfId="55" applyFont="1" applyBorder="1" applyAlignment="1">
      <alignment horizontal="center" vertical="center" wrapText="1"/>
    </xf>
    <xf numFmtId="0" fontId="70" fillId="0" borderId="22" xfId="55" applyFont="1" applyBorder="1" applyAlignment="1">
      <alignment horizontal="left" vertical="center" wrapText="1"/>
    </xf>
    <xf numFmtId="0" fontId="9" fillId="0" borderId="0" xfId="55" applyAlignment="1">
      <alignment horizontal="left" wrapText="1"/>
    </xf>
    <xf numFmtId="0" fontId="38" fillId="0" borderId="161" xfId="55" applyFont="1" applyBorder="1" applyAlignment="1">
      <alignment vertical="center" wrapText="1"/>
    </xf>
    <xf numFmtId="0" fontId="38" fillId="0" borderId="23" xfId="55" applyFont="1" applyBorder="1" applyAlignment="1">
      <alignment vertical="center" wrapText="1"/>
    </xf>
    <xf numFmtId="0" fontId="11" fillId="0" borderId="161" xfId="55" applyFont="1" applyBorder="1" applyAlignment="1">
      <alignment vertical="center"/>
    </xf>
    <xf numFmtId="0" fontId="38" fillId="0" borderId="23" xfId="55" applyFont="1" applyBorder="1" applyAlignment="1">
      <alignment vertical="center"/>
    </xf>
    <xf numFmtId="0" fontId="38" fillId="0" borderId="161" xfId="55" applyFont="1" applyBorder="1" applyAlignment="1">
      <alignment vertical="center"/>
    </xf>
    <xf numFmtId="0" fontId="9" fillId="0" borderId="199" xfId="55" applyBorder="1"/>
    <xf numFmtId="0" fontId="11" fillId="0" borderId="18" xfId="55" applyFont="1" applyBorder="1" applyAlignment="1">
      <alignment vertical="center" wrapText="1"/>
    </xf>
    <xf numFmtId="0" fontId="11" fillId="0" borderId="30" xfId="55" applyFont="1" applyBorder="1" applyAlignment="1">
      <alignment vertical="center" wrapText="1"/>
    </xf>
    <xf numFmtId="0" fontId="11" fillId="0" borderId="201" xfId="55" applyFont="1" applyBorder="1" applyAlignment="1">
      <alignment vertical="center" wrapText="1"/>
    </xf>
    <xf numFmtId="0" fontId="38" fillId="0" borderId="198" xfId="55" applyFont="1" applyBorder="1" applyAlignment="1">
      <alignment vertical="center"/>
    </xf>
    <xf numFmtId="0" fontId="38" fillId="0" borderId="0" xfId="55" applyFont="1"/>
    <xf numFmtId="0" fontId="11" fillId="0" borderId="0" xfId="55" applyFont="1"/>
    <xf numFmtId="0" fontId="11" fillId="0" borderId="202" xfId="55" applyFont="1" applyBorder="1" applyAlignment="1">
      <alignment horizontal="center" wrapText="1"/>
    </xf>
    <xf numFmtId="0" fontId="11" fillId="0" borderId="192" xfId="55" applyFont="1" applyBorder="1" applyAlignment="1">
      <alignment horizontal="center" wrapText="1"/>
    </xf>
    <xf numFmtId="0" fontId="11" fillId="0" borderId="23" xfId="55" applyFont="1" applyBorder="1" applyAlignment="1">
      <alignment horizontal="justify" vertical="top" wrapText="1"/>
    </xf>
    <xf numFmtId="0" fontId="11" fillId="0" borderId="15" xfId="55" applyFont="1" applyBorder="1" applyAlignment="1">
      <alignment horizontal="justify" vertical="top" wrapText="1"/>
    </xf>
    <xf numFmtId="0" fontId="11" fillId="0" borderId="198" xfId="55" applyFont="1" applyBorder="1" applyAlignment="1">
      <alignment horizontal="justify" vertical="top" wrapText="1"/>
    </xf>
    <xf numFmtId="0" fontId="11" fillId="0" borderId="20" xfId="55" applyFont="1" applyBorder="1" applyAlignment="1">
      <alignment horizontal="justify" vertical="top" wrapText="1"/>
    </xf>
    <xf numFmtId="0" fontId="11" fillId="0" borderId="0" xfId="55" applyFont="1" applyAlignment="1">
      <alignment horizontal="center" wrapText="1"/>
    </xf>
    <xf numFmtId="0" fontId="11" fillId="0" borderId="0" xfId="55" applyFont="1" applyAlignment="1">
      <alignment horizontal="left" wrapText="1"/>
    </xf>
    <xf numFmtId="0" fontId="11" fillId="0" borderId="16" xfId="55" applyFont="1" applyBorder="1" applyAlignment="1">
      <alignment horizontal="left" wrapText="1"/>
    </xf>
    <xf numFmtId="0" fontId="59" fillId="0" borderId="17" xfId="55" applyFont="1" applyBorder="1" applyAlignment="1">
      <alignment horizontal="center" wrapText="1"/>
    </xf>
    <xf numFmtId="0" fontId="11" fillId="0" borderId="17" xfId="55" applyFont="1" applyBorder="1" applyAlignment="1">
      <alignment horizontal="center" vertical="center" wrapText="1"/>
    </xf>
    <xf numFmtId="0" fontId="11" fillId="0" borderId="26" xfId="55" applyFont="1" applyBorder="1" applyAlignment="1">
      <alignment horizontal="center" vertical="center" wrapText="1"/>
    </xf>
    <xf numFmtId="0" fontId="11" fillId="0" borderId="28" xfId="55" applyFont="1" applyBorder="1" applyAlignment="1">
      <alignment horizontal="center" vertical="center" wrapText="1"/>
    </xf>
    <xf numFmtId="0" fontId="11" fillId="0" borderId="154" xfId="55" applyFont="1" applyBorder="1" applyAlignment="1">
      <alignment horizontal="center" vertical="center" wrapText="1"/>
    </xf>
    <xf numFmtId="0" fontId="11" fillId="0" borderId="106" xfId="55" applyFont="1" applyBorder="1" applyAlignment="1">
      <alignment horizontal="center" vertical="center" wrapText="1"/>
    </xf>
    <xf numFmtId="0" fontId="70" fillId="0" borderId="24" xfId="55" applyFont="1" applyBorder="1" applyAlignment="1">
      <alignment horizontal="left" vertical="center" wrapText="1"/>
    </xf>
    <xf numFmtId="0" fontId="70" fillId="0" borderId="27" xfId="55" applyFont="1" applyBorder="1" applyAlignment="1">
      <alignment horizontal="center" vertical="center" wrapText="1"/>
    </xf>
    <xf numFmtId="0" fontId="38" fillId="0" borderId="27" xfId="55" applyFont="1" applyBorder="1" applyAlignment="1">
      <alignment horizontal="center" vertical="center" wrapText="1"/>
    </xf>
    <xf numFmtId="0" fontId="38" fillId="0" borderId="17" xfId="55" applyFont="1" applyBorder="1" applyAlignment="1">
      <alignment horizontal="center" vertical="center" wrapText="1"/>
    </xf>
    <xf numFmtId="178" fontId="108" fillId="0" borderId="15" xfId="47" applyNumberFormat="1" applyFont="1" applyBorder="1" applyAlignment="1">
      <alignment horizontal="center" vertical="center" wrapText="1"/>
    </xf>
    <xf numFmtId="49" fontId="39" fillId="0" borderId="17" xfId="57" applyNumberFormat="1" applyFont="1" applyBorder="1" applyAlignment="1">
      <alignment horizontal="center" vertical="center"/>
    </xf>
    <xf numFmtId="49" fontId="39" fillId="0" borderId="15" xfId="57" applyNumberFormat="1" applyFont="1" applyBorder="1" applyAlignment="1">
      <alignment horizontal="right" vertical="center"/>
    </xf>
    <xf numFmtId="49" fontId="39" fillId="0" borderId="31" xfId="57" applyNumberFormat="1" applyFont="1" applyBorder="1" applyAlignment="1">
      <alignment horizontal="right" vertical="center"/>
    </xf>
    <xf numFmtId="49" fontId="39" fillId="0" borderId="33" xfId="57" applyNumberFormat="1" applyFont="1" applyBorder="1" applyAlignment="1">
      <alignment horizontal="right" vertical="center"/>
    </xf>
    <xf numFmtId="49" fontId="39" fillId="0" borderId="32" xfId="57" applyNumberFormat="1" applyFont="1" applyBorder="1" applyAlignment="1">
      <alignment horizontal="right" vertical="center"/>
    </xf>
    <xf numFmtId="9" fontId="105" fillId="0" borderId="15" xfId="28" applyFont="1" applyFill="1" applyBorder="1" applyAlignment="1">
      <alignment horizontal="center"/>
    </xf>
    <xf numFmtId="176" fontId="105" fillId="0" borderId="19" xfId="35" applyNumberFormat="1" applyFont="1" applyFill="1" applyBorder="1" applyAlignment="1">
      <alignment horizontal="center"/>
    </xf>
    <xf numFmtId="38" fontId="105" fillId="0" borderId="18" xfId="35" applyFont="1" applyFill="1" applyBorder="1" applyAlignment="1"/>
    <xf numFmtId="0" fontId="24" fillId="0" borderId="15" xfId="47" applyFont="1" applyBorder="1" applyAlignment="1">
      <alignment horizontal="center" wrapText="1"/>
    </xf>
    <xf numFmtId="9" fontId="9" fillId="0" borderId="26" xfId="28" applyBorder="1" applyAlignment="1"/>
    <xf numFmtId="0" fontId="0" fillId="27" borderId="172" xfId="0" applyFill="1" applyBorder="1">
      <alignment vertical="center"/>
    </xf>
    <xf numFmtId="0" fontId="0" fillId="27" borderId="0" xfId="0" applyFill="1">
      <alignment vertical="center"/>
    </xf>
    <xf numFmtId="0" fontId="0" fillId="27" borderId="199" xfId="0" applyFill="1" applyBorder="1">
      <alignment vertical="center"/>
    </xf>
    <xf numFmtId="0" fontId="0" fillId="27" borderId="102" xfId="0" applyFill="1" applyBorder="1">
      <alignment vertical="center"/>
    </xf>
    <xf numFmtId="0" fontId="0" fillId="27" borderId="10" xfId="0" applyFill="1" applyBorder="1">
      <alignment vertical="center"/>
    </xf>
    <xf numFmtId="0" fontId="0" fillId="27" borderId="200" xfId="0" applyFill="1" applyBorder="1">
      <alignment vertical="center"/>
    </xf>
    <xf numFmtId="0" fontId="0" fillId="28" borderId="172" xfId="0" applyFill="1" applyBorder="1">
      <alignment vertical="center"/>
    </xf>
    <xf numFmtId="0" fontId="0" fillId="28" borderId="0" xfId="0" applyFill="1">
      <alignment vertical="center"/>
    </xf>
    <xf numFmtId="0" fontId="0" fillId="28" borderId="199" xfId="0" applyFill="1" applyBorder="1">
      <alignment vertical="center"/>
    </xf>
    <xf numFmtId="0" fontId="0" fillId="28" borderId="102" xfId="0" applyFill="1" applyBorder="1">
      <alignment vertical="center"/>
    </xf>
    <xf numFmtId="0" fontId="0" fillId="28" borderId="10" xfId="0" applyFill="1" applyBorder="1">
      <alignment vertical="center"/>
    </xf>
    <xf numFmtId="0" fontId="0" fillId="28" borderId="200" xfId="0" applyFill="1" applyBorder="1">
      <alignment vertical="center"/>
    </xf>
    <xf numFmtId="0" fontId="0" fillId="26" borderId="172" xfId="0" applyFill="1" applyBorder="1">
      <alignment vertical="center"/>
    </xf>
    <xf numFmtId="0" fontId="0" fillId="26" borderId="0" xfId="0" applyFill="1">
      <alignment vertical="center"/>
    </xf>
    <xf numFmtId="0" fontId="0" fillId="26" borderId="199" xfId="0" applyFill="1" applyBorder="1">
      <alignment vertical="center"/>
    </xf>
    <xf numFmtId="0" fontId="0" fillId="26" borderId="102" xfId="0" applyFill="1" applyBorder="1">
      <alignment vertical="center"/>
    </xf>
    <xf numFmtId="0" fontId="0" fillId="26" borderId="10" xfId="0" applyFill="1" applyBorder="1">
      <alignment vertical="center"/>
    </xf>
    <xf numFmtId="0" fontId="0" fillId="26" borderId="200" xfId="0" applyFill="1" applyBorder="1">
      <alignment vertical="center"/>
    </xf>
    <xf numFmtId="0" fontId="0" fillId="25" borderId="65" xfId="0" applyFill="1" applyBorder="1">
      <alignment vertical="center"/>
    </xf>
    <xf numFmtId="0" fontId="0" fillId="25" borderId="204" xfId="0" applyFill="1" applyBorder="1">
      <alignment vertical="center"/>
    </xf>
    <xf numFmtId="0" fontId="0" fillId="25" borderId="172" xfId="0" applyFill="1" applyBorder="1">
      <alignment vertical="center"/>
    </xf>
    <xf numFmtId="0" fontId="0" fillId="25" borderId="0" xfId="0" applyFill="1">
      <alignment vertical="center"/>
    </xf>
    <xf numFmtId="0" fontId="0" fillId="25" borderId="199" xfId="0" applyFill="1" applyBorder="1">
      <alignment vertical="center"/>
    </xf>
    <xf numFmtId="0" fontId="0" fillId="25" borderId="102" xfId="0" applyFill="1" applyBorder="1">
      <alignment vertical="center"/>
    </xf>
    <xf numFmtId="0" fontId="0" fillId="25" borderId="10" xfId="0" applyFill="1" applyBorder="1">
      <alignment vertical="center"/>
    </xf>
    <xf numFmtId="0" fontId="0" fillId="25" borderId="200" xfId="0" applyFill="1" applyBorder="1">
      <alignment vertical="center"/>
    </xf>
    <xf numFmtId="0" fontId="18" fillId="26" borderId="10" xfId="29" applyFill="1" applyBorder="1" applyAlignment="1" applyProtection="1">
      <alignment horizontal="left" vertical="center"/>
    </xf>
    <xf numFmtId="0" fontId="0" fillId="29" borderId="101" xfId="0" applyFill="1" applyBorder="1">
      <alignment vertical="center"/>
    </xf>
    <xf numFmtId="0" fontId="0" fillId="29" borderId="65" xfId="0" applyFill="1" applyBorder="1">
      <alignment vertical="center"/>
    </xf>
    <xf numFmtId="0" fontId="0" fillId="29" borderId="204" xfId="0" applyFill="1" applyBorder="1">
      <alignment vertical="center"/>
    </xf>
    <xf numFmtId="0" fontId="18" fillId="24" borderId="0" xfId="29" applyFill="1" applyAlignment="1" applyProtection="1">
      <alignment vertical="center"/>
    </xf>
    <xf numFmtId="0" fontId="18" fillId="27" borderId="0" xfId="29" applyFill="1" applyBorder="1" applyAlignment="1" applyProtection="1">
      <alignment horizontal="left" vertical="center" shrinkToFit="1"/>
    </xf>
    <xf numFmtId="0" fontId="9" fillId="0" borderId="0" xfId="47" applyAlignment="1">
      <alignment shrinkToFit="1"/>
    </xf>
    <xf numFmtId="31" fontId="0" fillId="0" borderId="0" xfId="47" applyNumberFormat="1" applyFont="1" applyAlignment="1">
      <alignment shrinkToFit="1"/>
    </xf>
    <xf numFmtId="31" fontId="20" fillId="0" borderId="0" xfId="47" applyNumberFormat="1" applyFont="1" applyAlignment="1">
      <alignment horizontal="center" shrinkToFit="1"/>
    </xf>
    <xf numFmtId="38" fontId="105" fillId="0" borderId="61" xfId="35" applyFont="1" applyFill="1" applyBorder="1" applyAlignment="1">
      <alignment horizontal="right"/>
    </xf>
    <xf numFmtId="0" fontId="18" fillId="27" borderId="0" xfId="29" applyFill="1" applyBorder="1" applyAlignment="1" applyProtection="1">
      <alignment horizontal="left" vertical="center"/>
    </xf>
    <xf numFmtId="0" fontId="65" fillId="27" borderId="172" xfId="0" applyFont="1" applyFill="1" applyBorder="1" applyAlignment="1">
      <alignment horizontal="left" vertical="center"/>
    </xf>
    <xf numFmtId="0" fontId="18" fillId="27" borderId="0" xfId="29" applyFill="1" applyBorder="1" applyAlignment="1" applyProtection="1">
      <alignment vertical="center"/>
    </xf>
    <xf numFmtId="0" fontId="18" fillId="27" borderId="0" xfId="29" applyFill="1" applyBorder="1" applyAlignment="1" applyProtection="1">
      <alignment vertical="center" shrinkToFit="1"/>
    </xf>
    <xf numFmtId="0" fontId="65" fillId="27" borderId="0" xfId="0" applyFont="1" applyFill="1">
      <alignment vertical="center"/>
    </xf>
    <xf numFmtId="0" fontId="65" fillId="27" borderId="172" xfId="0" applyFont="1" applyFill="1" applyBorder="1">
      <alignment vertical="center"/>
    </xf>
    <xf numFmtId="0" fontId="65" fillId="26" borderId="172" xfId="0" applyFont="1" applyFill="1" applyBorder="1">
      <alignment vertical="center"/>
    </xf>
    <xf numFmtId="0" fontId="18" fillId="28" borderId="199" xfId="29" applyFill="1" applyBorder="1" applyAlignment="1" applyProtection="1">
      <alignment vertical="center"/>
    </xf>
    <xf numFmtId="0" fontId="22" fillId="28" borderId="65" xfId="0" applyFont="1" applyFill="1" applyBorder="1" applyAlignment="1">
      <alignment vertical="center" shrinkToFit="1"/>
    </xf>
    <xf numFmtId="0" fontId="22" fillId="28" borderId="204" xfId="0" applyFont="1" applyFill="1" applyBorder="1" applyAlignment="1">
      <alignment vertical="center" shrinkToFit="1"/>
    </xf>
    <xf numFmtId="0" fontId="18" fillId="28" borderId="0" xfId="29" applyFill="1" applyBorder="1" applyAlignment="1" applyProtection="1">
      <alignment horizontal="left" vertical="center"/>
    </xf>
    <xf numFmtId="0" fontId="65" fillId="28" borderId="172" xfId="0" applyFont="1" applyFill="1" applyBorder="1">
      <alignment vertical="center"/>
    </xf>
    <xf numFmtId="0" fontId="65" fillId="25" borderId="101" xfId="0" applyFont="1" applyFill="1" applyBorder="1">
      <alignment vertical="center"/>
    </xf>
    <xf numFmtId="0" fontId="65" fillId="28" borderId="101" xfId="0" applyFont="1" applyFill="1" applyBorder="1">
      <alignment vertical="center"/>
    </xf>
    <xf numFmtId="0" fontId="20" fillId="28" borderId="10" xfId="0" applyFont="1" applyFill="1" applyBorder="1">
      <alignment vertical="center"/>
    </xf>
    <xf numFmtId="0" fontId="38" fillId="0" borderId="161" xfId="55" applyFont="1" applyBorder="1" applyAlignment="1">
      <alignment horizontal="center" vertical="center" wrapText="1"/>
    </xf>
    <xf numFmtId="0" fontId="11" fillId="0" borderId="161" xfId="55" applyFont="1" applyBorder="1" applyAlignment="1">
      <alignment horizontal="center" vertical="center"/>
    </xf>
    <xf numFmtId="0" fontId="38" fillId="0" borderId="161" xfId="55" applyFont="1" applyBorder="1" applyAlignment="1">
      <alignment horizontal="center" vertical="center"/>
    </xf>
    <xf numFmtId="0" fontId="24" fillId="0" borderId="15" xfId="47" applyFont="1" applyBorder="1"/>
    <xf numFmtId="0" fontId="9" fillId="26" borderId="0" xfId="47" applyFill="1" applyAlignment="1">
      <alignment horizontal="left"/>
    </xf>
    <xf numFmtId="9" fontId="9" fillId="0" borderId="15" xfId="28" applyBorder="1" applyAlignment="1"/>
    <xf numFmtId="0" fontId="9" fillId="24" borderId="172" xfId="49" applyFill="1" applyBorder="1" applyAlignment="1">
      <alignment horizontal="center" shrinkToFit="1"/>
    </xf>
    <xf numFmtId="0" fontId="9" fillId="24" borderId="0" xfId="49" applyFill="1" applyAlignment="1">
      <alignment horizontal="center" shrinkToFit="1"/>
    </xf>
    <xf numFmtId="0" fontId="0" fillId="24" borderId="0" xfId="49" applyFont="1" applyFill="1"/>
    <xf numFmtId="0" fontId="0" fillId="0" borderId="0" xfId="55" applyFont="1"/>
    <xf numFmtId="0" fontId="0" fillId="0" borderId="15" xfId="47" applyFont="1" applyBorder="1"/>
    <xf numFmtId="0" fontId="83" fillId="0" borderId="0" xfId="53" applyFont="1" applyAlignment="1">
      <alignment horizontal="right" vertical="top" shrinkToFit="1"/>
    </xf>
    <xf numFmtId="0" fontId="77" fillId="24" borderId="172" xfId="49" applyFont="1" applyFill="1" applyBorder="1" applyAlignment="1">
      <alignment horizontal="left" shrinkToFit="1"/>
    </xf>
    <xf numFmtId="0" fontId="77" fillId="24" borderId="0" xfId="49" applyFont="1" applyFill="1" applyAlignment="1">
      <alignment horizontal="left" shrinkToFit="1"/>
    </xf>
    <xf numFmtId="0" fontId="77" fillId="24" borderId="16" xfId="49" applyFont="1" applyFill="1" applyBorder="1" applyAlignment="1">
      <alignment horizontal="left" shrinkToFit="1"/>
    </xf>
    <xf numFmtId="38" fontId="20" fillId="24" borderId="42" xfId="35" applyFont="1" applyFill="1" applyBorder="1" applyAlignment="1">
      <alignment horizontal="left"/>
    </xf>
    <xf numFmtId="0" fontId="20" fillId="24" borderId="173" xfId="49" applyFont="1" applyFill="1" applyBorder="1" applyAlignment="1">
      <alignment horizontal="left"/>
    </xf>
    <xf numFmtId="0" fontId="20" fillId="25" borderId="205" xfId="49" applyFont="1" applyFill="1" applyBorder="1" applyAlignment="1">
      <alignment horizontal="left"/>
    </xf>
    <xf numFmtId="0" fontId="0" fillId="24" borderId="0" xfId="0" applyFill="1" applyAlignment="1">
      <alignment horizontal="center" vertical="center"/>
    </xf>
    <xf numFmtId="0" fontId="0" fillId="24" borderId="0" xfId="0" applyFill="1" applyAlignment="1">
      <alignment horizontal="left" vertical="center"/>
    </xf>
    <xf numFmtId="9" fontId="24" fillId="24" borderId="142" xfId="28" applyFont="1" applyFill="1" applyBorder="1" applyAlignment="1">
      <alignment horizontal="center" vertical="center"/>
    </xf>
    <xf numFmtId="9" fontId="79" fillId="0" borderId="103" xfId="28" applyFont="1" applyFill="1" applyBorder="1" applyAlignment="1">
      <alignment horizontal="center" vertical="center"/>
    </xf>
    <xf numFmtId="0" fontId="83" fillId="0" borderId="0" xfId="53" applyFont="1" applyAlignment="1">
      <alignment horizontal="right" vertical="top"/>
    </xf>
    <xf numFmtId="0" fontId="20" fillId="24" borderId="37" xfId="49" applyFont="1" applyFill="1" applyBorder="1" applyAlignment="1">
      <alignment horizontal="left"/>
    </xf>
    <xf numFmtId="0" fontId="11" fillId="0" borderId="23" xfId="55" applyFont="1" applyBorder="1" applyAlignment="1">
      <alignment horizontal="center" vertical="top" wrapText="1"/>
    </xf>
    <xf numFmtId="177" fontId="11" fillId="0" borderId="15" xfId="55" applyNumberFormat="1" applyFont="1" applyBorder="1" applyAlignment="1">
      <alignment horizontal="justify" vertical="top" wrapText="1"/>
    </xf>
    <xf numFmtId="0" fontId="11" fillId="0" borderId="198" xfId="55" applyFont="1" applyBorder="1" applyAlignment="1">
      <alignment horizontal="center" vertical="top" wrapText="1"/>
    </xf>
    <xf numFmtId="177" fontId="11" fillId="0" borderId="20" xfId="55" applyNumberFormat="1" applyFont="1" applyBorder="1" applyAlignment="1">
      <alignment horizontal="justify" vertical="top" wrapText="1"/>
    </xf>
    <xf numFmtId="0" fontId="11" fillId="0" borderId="116" xfId="55" applyFont="1" applyBorder="1" applyAlignment="1">
      <alignment horizontal="center" wrapText="1"/>
    </xf>
    <xf numFmtId="0" fontId="11" fillId="0" borderId="17" xfId="55" applyFont="1" applyBorder="1" applyAlignment="1">
      <alignment horizontal="center" vertical="top" wrapText="1"/>
    </xf>
    <xf numFmtId="0" fontId="20" fillId="0" borderId="147" xfId="44" applyFont="1" applyBorder="1" applyAlignment="1">
      <alignment horizontal="left" vertical="top" wrapText="1"/>
    </xf>
    <xf numFmtId="0" fontId="20" fillId="0" borderId="210" xfId="44" applyFont="1" applyBorder="1" applyAlignment="1">
      <alignment horizontal="center" vertical="top" wrapText="1"/>
    </xf>
    <xf numFmtId="0" fontId="20" fillId="0" borderId="195" xfId="44" applyFont="1" applyBorder="1" applyAlignment="1">
      <alignment horizontal="left" vertical="top" shrinkToFit="1"/>
    </xf>
    <xf numFmtId="0" fontId="20" fillId="0" borderId="31" xfId="0" applyFont="1" applyBorder="1" applyAlignment="1">
      <alignment horizontal="left" vertical="top" wrapText="1"/>
    </xf>
    <xf numFmtId="0" fontId="20" fillId="0" borderId="35" xfId="0" applyFont="1" applyBorder="1" applyAlignment="1">
      <alignment horizontal="left" vertical="top" wrapText="1"/>
    </xf>
    <xf numFmtId="0" fontId="20" fillId="0" borderId="173" xfId="44" applyFont="1" applyBorder="1" applyAlignment="1">
      <alignment horizontal="left" vertical="top" wrapText="1"/>
    </xf>
    <xf numFmtId="0" fontId="20" fillId="0" borderId="211" xfId="44" applyFont="1" applyBorder="1" applyAlignment="1">
      <alignment horizontal="center" vertical="top" wrapText="1"/>
    </xf>
    <xf numFmtId="0" fontId="20" fillId="0" borderId="109" xfId="44" applyFont="1" applyBorder="1" applyAlignment="1">
      <alignment horizontal="left" vertical="top" shrinkToFit="1"/>
    </xf>
    <xf numFmtId="0" fontId="20" fillId="0" borderId="32" xfId="0" applyFont="1" applyBorder="1" applyAlignment="1">
      <alignment horizontal="left" vertical="top" wrapText="1"/>
    </xf>
    <xf numFmtId="0" fontId="20" fillId="0" borderId="62" xfId="0" applyFont="1" applyBorder="1" applyAlignment="1">
      <alignment horizontal="left" vertical="top" wrapText="1"/>
    </xf>
    <xf numFmtId="0" fontId="20" fillId="0" borderId="211" xfId="44" applyFont="1" applyBorder="1" applyAlignment="1">
      <alignment horizontal="left" vertical="top"/>
    </xf>
    <xf numFmtId="0" fontId="20" fillId="0" borderId="173" xfId="44" applyFont="1" applyBorder="1" applyAlignment="1">
      <alignment horizontal="left" vertical="top"/>
    </xf>
    <xf numFmtId="0" fontId="20" fillId="0" borderId="211" xfId="44" applyFont="1" applyBorder="1" applyAlignment="1">
      <alignment horizontal="center" vertical="top"/>
    </xf>
    <xf numFmtId="0" fontId="20" fillId="0" borderId="148" xfId="44" applyFont="1" applyBorder="1" applyAlignment="1">
      <alignment horizontal="left" vertical="top" wrapText="1"/>
    </xf>
    <xf numFmtId="0" fontId="20" fillId="0" borderId="212" xfId="44" applyFont="1" applyBorder="1" applyAlignment="1">
      <alignment horizontal="center" vertical="top" wrapText="1"/>
    </xf>
    <xf numFmtId="0" fontId="25" fillId="0" borderId="179" xfId="44" applyFont="1" applyBorder="1" applyAlignment="1">
      <alignment horizontal="left" vertical="top" wrapText="1"/>
    </xf>
    <xf numFmtId="0" fontId="20" fillId="0" borderId="33" xfId="0" applyFont="1" applyBorder="1" applyAlignment="1">
      <alignment horizontal="left" vertical="top" wrapText="1"/>
    </xf>
    <xf numFmtId="0" fontId="20" fillId="0" borderId="34" xfId="0" applyFont="1" applyBorder="1" applyAlignment="1">
      <alignment horizontal="left" vertical="top" wrapText="1"/>
    </xf>
    <xf numFmtId="0" fontId="9" fillId="0" borderId="22" xfId="56" applyBorder="1"/>
    <xf numFmtId="0" fontId="65" fillId="0" borderId="0" xfId="58" applyFont="1"/>
    <xf numFmtId="0" fontId="38" fillId="24" borderId="154" xfId="0" applyFont="1" applyFill="1" applyBorder="1" applyAlignment="1">
      <alignment horizontal="left" vertical="center"/>
    </xf>
    <xf numFmtId="0" fontId="115" fillId="24" borderId="106" xfId="0" applyFont="1" applyFill="1" applyBorder="1" applyAlignment="1">
      <alignment horizontal="center" vertical="center"/>
    </xf>
    <xf numFmtId="0" fontId="115" fillId="24" borderId="28" xfId="0" applyFont="1" applyFill="1" applyBorder="1" applyAlignment="1">
      <alignment horizontal="center" vertical="center"/>
    </xf>
    <xf numFmtId="0" fontId="38" fillId="24" borderId="22" xfId="0" applyFont="1" applyFill="1" applyBorder="1" applyAlignment="1">
      <alignment horizontal="left" vertical="center"/>
    </xf>
    <xf numFmtId="0" fontId="115" fillId="24" borderId="29" xfId="0" applyFont="1" applyFill="1" applyBorder="1" applyAlignment="1">
      <alignment horizontal="center" vertical="center"/>
    </xf>
    <xf numFmtId="0" fontId="115" fillId="24" borderId="24" xfId="0" applyFont="1" applyFill="1" applyBorder="1" applyAlignment="1">
      <alignment horizontal="center" vertical="center"/>
    </xf>
    <xf numFmtId="0" fontId="38" fillId="24" borderId="60" xfId="0" applyFont="1" applyFill="1" applyBorder="1" applyAlignment="1">
      <alignment horizontal="left" vertical="center"/>
    </xf>
    <xf numFmtId="0" fontId="115" fillId="24" borderId="0" xfId="0" applyFont="1" applyFill="1" applyAlignment="1">
      <alignment horizontal="center" vertical="center"/>
    </xf>
    <xf numFmtId="0" fontId="115" fillId="24" borderId="16" xfId="0" applyFont="1" applyFill="1" applyBorder="1" applyAlignment="1">
      <alignment horizontal="center" vertical="center"/>
    </xf>
    <xf numFmtId="0" fontId="23" fillId="24" borderId="0" xfId="0" applyFont="1" applyFill="1" applyAlignment="1">
      <alignment horizontal="left" vertical="center"/>
    </xf>
    <xf numFmtId="0" fontId="20" fillId="25" borderId="214" xfId="49" applyFont="1" applyFill="1" applyBorder="1" applyAlignment="1">
      <alignment horizontal="left"/>
    </xf>
    <xf numFmtId="0" fontId="0" fillId="0" borderId="215" xfId="49" applyFont="1" applyBorder="1" applyAlignment="1">
      <alignment horizontal="center" vertical="center"/>
    </xf>
    <xf numFmtId="38" fontId="79" fillId="0" borderId="168" xfId="35" applyFont="1" applyFill="1" applyBorder="1" applyAlignment="1">
      <alignment horizontal="center"/>
    </xf>
    <xf numFmtId="38" fontId="79" fillId="24" borderId="168" xfId="35" applyFont="1" applyFill="1" applyBorder="1" applyAlignment="1">
      <alignment horizontal="center"/>
    </xf>
    <xf numFmtId="38" fontId="79" fillId="24" borderId="169" xfId="35" applyFont="1" applyFill="1" applyBorder="1" applyAlignment="1">
      <alignment horizontal="center"/>
    </xf>
    <xf numFmtId="38" fontId="79" fillId="24" borderId="167" xfId="35" applyFont="1" applyFill="1" applyBorder="1" applyAlignment="1">
      <alignment horizontal="center"/>
    </xf>
    <xf numFmtId="38" fontId="79" fillId="24" borderId="170" xfId="35" applyFont="1" applyFill="1" applyBorder="1" applyAlignment="1">
      <alignment horizontal="center"/>
    </xf>
    <xf numFmtId="38" fontId="79" fillId="24" borderId="171" xfId="35" applyFont="1" applyFill="1" applyBorder="1" applyAlignment="1">
      <alignment horizontal="center"/>
    </xf>
    <xf numFmtId="38" fontId="79" fillId="24" borderId="187" xfId="35" applyFont="1" applyFill="1" applyBorder="1" applyAlignment="1">
      <alignment horizontal="center"/>
    </xf>
    <xf numFmtId="9" fontId="24" fillId="24" borderId="216" xfId="28" applyFont="1" applyFill="1" applyBorder="1" applyAlignment="1">
      <alignment horizontal="center" vertical="center"/>
    </xf>
    <xf numFmtId="0" fontId="0" fillId="0" borderId="217" xfId="49" applyFont="1" applyBorder="1" applyAlignment="1">
      <alignment horizontal="center" vertical="center"/>
    </xf>
    <xf numFmtId="38" fontId="79" fillId="0" borderId="218" xfId="35" applyFont="1" applyFill="1" applyBorder="1" applyAlignment="1">
      <alignment horizontal="center"/>
    </xf>
    <xf numFmtId="38" fontId="79" fillId="0" borderId="219" xfId="35" applyFont="1" applyFill="1" applyBorder="1" applyAlignment="1">
      <alignment horizontal="center"/>
    </xf>
    <xf numFmtId="38" fontId="79" fillId="0" borderId="220" xfId="35" applyFont="1" applyFill="1" applyBorder="1" applyAlignment="1">
      <alignment horizontal="center"/>
    </xf>
    <xf numFmtId="38" fontId="79" fillId="0" borderId="221" xfId="35" applyFont="1" applyFill="1" applyBorder="1" applyAlignment="1">
      <alignment horizontal="center"/>
    </xf>
    <xf numFmtId="38" fontId="79" fillId="0" borderId="222" xfId="35" applyFont="1" applyFill="1" applyBorder="1" applyAlignment="1">
      <alignment horizontal="center"/>
    </xf>
    <xf numFmtId="38" fontId="79" fillId="0" borderId="223" xfId="35" applyFont="1" applyFill="1" applyBorder="1" applyAlignment="1">
      <alignment horizontal="center"/>
    </xf>
    <xf numFmtId="9" fontId="79" fillId="0" borderId="224" xfId="28" applyFont="1" applyFill="1" applyBorder="1" applyAlignment="1">
      <alignment horizontal="center" vertical="center"/>
    </xf>
    <xf numFmtId="0" fontId="0" fillId="0" borderId="198" xfId="49" applyFont="1" applyBorder="1" applyAlignment="1">
      <alignment horizontal="center" vertical="center"/>
    </xf>
    <xf numFmtId="38" fontId="79" fillId="0" borderId="225" xfId="35" applyFont="1" applyFill="1" applyBorder="1" applyAlignment="1">
      <alignment horizontal="center"/>
    </xf>
    <xf numFmtId="38" fontId="79" fillId="0" borderId="13" xfId="35" applyFont="1" applyFill="1" applyBorder="1" applyAlignment="1">
      <alignment horizontal="center"/>
    </xf>
    <xf numFmtId="38" fontId="79" fillId="24" borderId="227" xfId="35" applyFont="1" applyFill="1" applyBorder="1" applyAlignment="1">
      <alignment horizontal="center"/>
    </xf>
    <xf numFmtId="38" fontId="79" fillId="0" borderId="228" xfId="35" applyFont="1" applyFill="1" applyBorder="1" applyAlignment="1">
      <alignment horizontal="center"/>
    </xf>
    <xf numFmtId="0" fontId="20" fillId="25" borderId="229" xfId="49" applyFont="1" applyFill="1" applyBorder="1" applyAlignment="1">
      <alignment horizontal="center" vertical="center"/>
    </xf>
    <xf numFmtId="0" fontId="20" fillId="0" borderId="18" xfId="47" applyFont="1" applyBorder="1" applyAlignment="1">
      <alignment horizontal="left"/>
    </xf>
    <xf numFmtId="0" fontId="20" fillId="0" borderId="19" xfId="47" applyFont="1" applyBorder="1" applyAlignment="1">
      <alignment horizontal="left"/>
    </xf>
    <xf numFmtId="0" fontId="9" fillId="0" borderId="0" xfId="47" applyAlignment="1">
      <alignment vertical="top" wrapText="1"/>
    </xf>
    <xf numFmtId="0" fontId="20" fillId="0" borderId="24" xfId="47" applyFont="1" applyBorder="1" applyAlignment="1">
      <alignment horizontal="left"/>
    </xf>
    <xf numFmtId="9" fontId="20" fillId="0" borderId="15" xfId="28" applyFont="1" applyBorder="1" applyAlignment="1">
      <alignment horizontal="right" vertical="top"/>
    </xf>
    <xf numFmtId="0" fontId="20" fillId="0" borderId="17" xfId="47" applyFont="1" applyBorder="1" applyAlignment="1">
      <alignment horizontal="right"/>
    </xf>
    <xf numFmtId="38" fontId="20" fillId="0" borderId="17" xfId="47" applyNumberFormat="1" applyFont="1" applyBorder="1" applyAlignment="1">
      <alignment horizontal="right"/>
    </xf>
    <xf numFmtId="0" fontId="20" fillId="0" borderId="15" xfId="47" applyFont="1" applyBorder="1" applyAlignment="1">
      <alignment horizontal="right"/>
    </xf>
    <xf numFmtId="38" fontId="20" fillId="0" borderId="15" xfId="47" applyNumberFormat="1" applyFont="1" applyBorder="1" applyAlignment="1">
      <alignment horizontal="right"/>
    </xf>
    <xf numFmtId="0" fontId="20" fillId="0" borderId="30" xfId="47" applyFont="1" applyBorder="1"/>
    <xf numFmtId="0" fontId="20" fillId="0" borderId="30" xfId="47" applyFont="1" applyBorder="1" applyAlignment="1">
      <alignment horizontal="right"/>
    </xf>
    <xf numFmtId="0" fontId="20" fillId="0" borderId="101" xfId="47" applyFont="1" applyBorder="1" applyAlignment="1">
      <alignment horizontal="center"/>
    </xf>
    <xf numFmtId="0" fontId="20" fillId="0" borderId="65" xfId="47" applyFont="1" applyBorder="1" applyAlignment="1">
      <alignment horizontal="center"/>
    </xf>
    <xf numFmtId="0" fontId="20" fillId="0" borderId="102" xfId="47" applyFont="1" applyBorder="1" applyAlignment="1">
      <alignment horizontal="center"/>
    </xf>
    <xf numFmtId="0" fontId="20" fillId="0" borderId="10" xfId="47" applyFont="1" applyBorder="1" applyAlignment="1">
      <alignment horizontal="center"/>
    </xf>
    <xf numFmtId="0" fontId="20" fillId="0" borderId="14" xfId="47" applyFont="1" applyBorder="1" applyAlignment="1">
      <alignment horizontal="center" vertical="center" wrapText="1"/>
    </xf>
    <xf numFmtId="180" fontId="20" fillId="0" borderId="21" xfId="47" applyNumberFormat="1" applyFont="1" applyBorder="1" applyAlignment="1">
      <alignment horizontal="center" vertical="center"/>
    </xf>
    <xf numFmtId="0" fontId="20" fillId="0" borderId="229" xfId="0" applyFont="1" applyBorder="1" applyAlignment="1">
      <alignment horizontal="center" vertical="center"/>
    </xf>
    <xf numFmtId="9" fontId="20" fillId="0" borderId="182" xfId="28" applyFont="1" applyFill="1" applyBorder="1" applyAlignment="1">
      <alignment vertical="center"/>
    </xf>
    <xf numFmtId="0" fontId="20" fillId="0" borderId="233" xfId="0" applyFont="1" applyBorder="1" applyAlignment="1">
      <alignment horizontal="left" vertical="center"/>
    </xf>
    <xf numFmtId="0" fontId="20" fillId="0" borderId="233" xfId="0" applyFont="1" applyBorder="1" applyAlignment="1">
      <alignment horizontal="right" vertical="center"/>
    </xf>
    <xf numFmtId="0" fontId="20" fillId="0" borderId="231" xfId="0" applyFont="1" applyBorder="1" applyAlignment="1">
      <alignment horizontal="left" vertical="center"/>
    </xf>
    <xf numFmtId="0" fontId="20" fillId="0" borderId="32" xfId="0" applyFont="1" applyBorder="1" applyAlignment="1">
      <alignment horizontal="left" vertical="center"/>
    </xf>
    <xf numFmtId="0" fontId="20" fillId="0" borderId="113" xfId="0" applyFont="1" applyBorder="1" applyAlignment="1">
      <alignment horizontal="left" vertical="center"/>
    </xf>
    <xf numFmtId="0" fontId="24" fillId="0" borderId="113" xfId="0" applyFont="1" applyBorder="1" applyAlignment="1">
      <alignment horizontal="left" vertical="center"/>
    </xf>
    <xf numFmtId="0" fontId="24" fillId="0" borderId="113" xfId="0" applyFont="1" applyBorder="1" applyAlignment="1">
      <alignment horizontal="left" vertical="center" wrapText="1"/>
    </xf>
    <xf numFmtId="0" fontId="20" fillId="0" borderId="234" xfId="0" applyFont="1" applyBorder="1">
      <alignment vertical="center"/>
    </xf>
    <xf numFmtId="9" fontId="20" fillId="0" borderId="150" xfId="28" applyFont="1" applyFill="1" applyBorder="1" applyAlignment="1">
      <alignment vertical="center"/>
    </xf>
    <xf numFmtId="0" fontId="20" fillId="0" borderId="238" xfId="0" applyFont="1" applyBorder="1">
      <alignment vertical="center"/>
    </xf>
    <xf numFmtId="9" fontId="20" fillId="0" borderId="239" xfId="28" applyFont="1" applyFill="1" applyBorder="1" applyAlignment="1">
      <alignment vertical="center"/>
    </xf>
    <xf numFmtId="0" fontId="20" fillId="0" borderId="216" xfId="0" applyFont="1" applyBorder="1" applyAlignment="1">
      <alignment horizontal="center" vertical="center"/>
    </xf>
    <xf numFmtId="0" fontId="20" fillId="0" borderId="78" xfId="0" applyFont="1" applyBorder="1" applyAlignment="1">
      <alignment horizontal="center" vertical="center"/>
    </xf>
    <xf numFmtId="9" fontId="9" fillId="0" borderId="26" xfId="28" applyBorder="1" applyAlignment="1">
      <alignment horizontal="right"/>
    </xf>
    <xf numFmtId="0" fontId="24" fillId="0" borderId="68" xfId="47" applyFont="1" applyBorder="1" applyAlignment="1">
      <alignment vertical="center"/>
    </xf>
    <xf numFmtId="0" fontId="24" fillId="0" borderId="35" xfId="47" applyFont="1" applyBorder="1" applyAlignment="1">
      <alignment vertical="center"/>
    </xf>
    <xf numFmtId="0" fontId="24" fillId="0" borderId="0" xfId="47" applyFont="1" applyAlignment="1">
      <alignment horizontal="center"/>
    </xf>
    <xf numFmtId="0" fontId="24" fillId="0" borderId="113" xfId="47" applyFont="1" applyBorder="1" applyAlignment="1">
      <alignment vertical="center"/>
    </xf>
    <xf numFmtId="0" fontId="24" fillId="0" borderId="62" xfId="47" applyFont="1" applyBorder="1" applyAlignment="1">
      <alignment vertical="center"/>
    </xf>
    <xf numFmtId="38" fontId="20" fillId="0" borderId="32" xfId="35" applyFont="1" applyFill="1" applyBorder="1" applyAlignment="1">
      <alignment vertical="center" wrapText="1"/>
    </xf>
    <xf numFmtId="0" fontId="24" fillId="0" borderId="117" xfId="47" applyFont="1" applyBorder="1" applyAlignment="1">
      <alignment vertical="center"/>
    </xf>
    <xf numFmtId="0" fontId="24" fillId="0" borderId="195" xfId="0" applyFont="1" applyBorder="1">
      <alignment vertical="center"/>
    </xf>
    <xf numFmtId="0" fontId="9" fillId="0" borderId="62" xfId="47" applyBorder="1" applyAlignment="1">
      <alignment vertical="center" wrapText="1"/>
    </xf>
    <xf numFmtId="0" fontId="24" fillId="0" borderId="179" xfId="47" applyFont="1" applyBorder="1" applyAlignment="1">
      <alignment vertical="center"/>
    </xf>
    <xf numFmtId="0" fontId="9" fillId="0" borderId="34" xfId="47" applyBorder="1" applyAlignment="1">
      <alignment vertical="center"/>
    </xf>
    <xf numFmtId="0" fontId="25" fillId="0" borderId="15" xfId="47" applyFont="1" applyBorder="1" applyAlignment="1">
      <alignment horizontal="center" vertical="center"/>
    </xf>
    <xf numFmtId="0" fontId="108" fillId="0" borderId="15" xfId="47" applyFont="1" applyBorder="1" applyAlignment="1">
      <alignment horizontal="center" vertical="center" wrapText="1"/>
    </xf>
    <xf numFmtId="0" fontId="122" fillId="0" borderId="15" xfId="47" applyFont="1" applyBorder="1" applyAlignment="1">
      <alignment horizontal="center" vertical="top"/>
    </xf>
    <xf numFmtId="0" fontId="120" fillId="0" borderId="15" xfId="47" applyFont="1" applyBorder="1" applyAlignment="1">
      <alignment horizontal="center" vertical="top"/>
    </xf>
    <xf numFmtId="0" fontId="24" fillId="0" borderId="0" xfId="47" applyFont="1"/>
    <xf numFmtId="0" fontId="122" fillId="0" borderId="0" xfId="47" applyFont="1" applyAlignment="1">
      <alignment horizontal="center" vertical="top"/>
    </xf>
    <xf numFmtId="9" fontId="20" fillId="0" borderId="26" xfId="28" applyFont="1" applyFill="1" applyBorder="1" applyAlignment="1">
      <alignment horizontal="right"/>
    </xf>
    <xf numFmtId="0" fontId="43" fillId="0" borderId="0" xfId="0" applyFont="1">
      <alignment vertical="center"/>
    </xf>
    <xf numFmtId="178" fontId="105" fillId="0" borderId="0" xfId="47" applyNumberFormat="1" applyFont="1" applyAlignment="1">
      <alignment horizontal="left" vertical="center" wrapText="1"/>
    </xf>
    <xf numFmtId="38" fontId="105" fillId="0" borderId="0" xfId="35" applyFont="1" applyBorder="1" applyAlignment="1"/>
    <xf numFmtId="38" fontId="105" fillId="0" borderId="0" xfId="35" applyFont="1" applyBorder="1" applyAlignment="1">
      <alignment horizontal="center"/>
    </xf>
    <xf numFmtId="176" fontId="105" fillId="0" borderId="0" xfId="35" applyNumberFormat="1" applyFont="1" applyFill="1" applyBorder="1" applyAlignment="1">
      <alignment horizontal="right"/>
    </xf>
    <xf numFmtId="176" fontId="105" fillId="0" borderId="0" xfId="35" applyNumberFormat="1" applyFont="1" applyFill="1" applyBorder="1" applyAlignment="1">
      <alignment horizontal="center"/>
    </xf>
    <xf numFmtId="38" fontId="105" fillId="0" borderId="0" xfId="35" applyFont="1" applyFill="1" applyBorder="1" applyAlignment="1">
      <alignment horizontal="left"/>
    </xf>
    <xf numFmtId="0" fontId="24" fillId="0" borderId="26" xfId="47" applyFont="1" applyBorder="1" applyAlignment="1">
      <alignment horizontal="center"/>
    </xf>
    <xf numFmtId="0" fontId="24" fillId="0" borderId="17" xfId="47" applyFont="1" applyBorder="1" applyAlignment="1">
      <alignment horizontal="center"/>
    </xf>
    <xf numFmtId="9" fontId="9" fillId="0" borderId="26" xfId="28" applyFill="1" applyBorder="1" applyAlignment="1"/>
    <xf numFmtId="9" fontId="9" fillId="0" borderId="32" xfId="28" applyFill="1" applyBorder="1" applyAlignment="1"/>
    <xf numFmtId="9" fontId="9" fillId="0" borderId="27" xfId="28" applyFill="1" applyBorder="1" applyAlignment="1"/>
    <xf numFmtId="0" fontId="9" fillId="0" borderId="15" xfId="47" applyBorder="1" applyAlignment="1">
      <alignment horizontal="center"/>
    </xf>
    <xf numFmtId="9" fontId="9" fillId="0" borderId="15" xfId="28" applyFill="1" applyBorder="1" applyAlignment="1"/>
    <xf numFmtId="0" fontId="12" fillId="0" borderId="0" xfId="47" applyFont="1" applyAlignment="1">
      <alignment horizontal="center"/>
    </xf>
    <xf numFmtId="38" fontId="20" fillId="0" borderId="0" xfId="47" applyNumberFormat="1" applyFont="1" applyAlignment="1">
      <alignment horizontal="right"/>
    </xf>
    <xf numFmtId="9" fontId="9" fillId="0" borderId="0" xfId="28" applyFill="1" applyBorder="1" applyAlignment="1"/>
    <xf numFmtId="38" fontId="79" fillId="0" borderId="167" xfId="35" applyFont="1" applyFill="1" applyBorder="1" applyAlignment="1">
      <alignment horizontal="center"/>
    </xf>
    <xf numFmtId="38" fontId="79" fillId="0" borderId="169" xfId="35" applyFont="1" applyFill="1" applyBorder="1" applyAlignment="1">
      <alignment horizontal="center"/>
    </xf>
    <xf numFmtId="38" fontId="79" fillId="0" borderId="170" xfId="35" applyFont="1" applyFill="1" applyBorder="1" applyAlignment="1">
      <alignment horizontal="center"/>
    </xf>
    <xf numFmtId="38" fontId="20" fillId="0" borderId="179" xfId="35" applyFont="1" applyFill="1" applyBorder="1" applyAlignment="1">
      <alignment vertical="center"/>
    </xf>
    <xf numFmtId="38" fontId="20" fillId="0" borderId="60" xfId="35" applyFont="1" applyFill="1" applyBorder="1" applyAlignment="1">
      <alignment vertical="center"/>
    </xf>
    <xf numFmtId="38" fontId="20" fillId="0" borderId="189" xfId="35" applyFont="1" applyFill="1" applyBorder="1" applyAlignment="1">
      <alignment vertical="center"/>
    </xf>
    <xf numFmtId="38" fontId="20" fillId="0" borderId="32" xfId="35" applyFont="1" applyFill="1" applyBorder="1" applyAlignment="1">
      <alignment horizontal="right" vertical="center" wrapText="1"/>
    </xf>
    <xf numFmtId="38" fontId="20" fillId="0" borderId="33" xfId="35" applyFont="1" applyFill="1" applyBorder="1" applyAlignment="1">
      <alignment horizontal="right" vertical="center" wrapText="1"/>
    </xf>
    <xf numFmtId="38" fontId="20" fillId="0" borderId="155" xfId="35" applyFont="1" applyFill="1" applyBorder="1" applyAlignment="1">
      <alignment horizontal="right"/>
    </xf>
    <xf numFmtId="38" fontId="20" fillId="0" borderId="156" xfId="35" applyFont="1" applyFill="1" applyBorder="1" applyAlignment="1">
      <alignment horizontal="right"/>
    </xf>
    <xf numFmtId="9" fontId="20" fillId="0" borderId="32" xfId="28" applyFont="1" applyFill="1" applyBorder="1" applyAlignment="1">
      <alignment horizontal="right"/>
    </xf>
    <xf numFmtId="9" fontId="20" fillId="0" borderId="31" xfId="28" applyFont="1" applyFill="1" applyBorder="1" applyAlignment="1">
      <alignment horizontal="right"/>
    </xf>
    <xf numFmtId="38" fontId="105" fillId="0" borderId="62" xfId="35" applyFont="1" applyFill="1" applyBorder="1" applyAlignment="1">
      <alignment horizontal="right"/>
    </xf>
    <xf numFmtId="38" fontId="105" fillId="0" borderId="110" xfId="35" applyFont="1" applyFill="1" applyBorder="1" applyAlignment="1">
      <alignment horizontal="right"/>
    </xf>
    <xf numFmtId="38" fontId="105" fillId="0" borderId="32" xfId="35" applyFont="1" applyFill="1" applyBorder="1" applyAlignment="1">
      <alignment horizontal="right"/>
    </xf>
    <xf numFmtId="178" fontId="108" fillId="0" borderId="18" xfId="47" applyNumberFormat="1" applyFont="1" applyBorder="1" applyAlignment="1">
      <alignment horizontal="center" vertical="center" wrapText="1"/>
    </xf>
    <xf numFmtId="178" fontId="108" fillId="0" borderId="19" xfId="47" applyNumberFormat="1" applyFont="1" applyBorder="1" applyAlignment="1">
      <alignment horizontal="center" vertical="center" wrapText="1"/>
    </xf>
    <xf numFmtId="178" fontId="108" fillId="0" borderId="19" xfId="47" applyNumberFormat="1" applyFont="1" applyBorder="1" applyAlignment="1">
      <alignment horizontal="left" vertical="center" wrapText="1"/>
    </xf>
    <xf numFmtId="176" fontId="105" fillId="26" borderId="19" xfId="35" applyNumberFormat="1" applyFont="1" applyFill="1" applyBorder="1" applyAlignment="1">
      <alignment horizontal="right"/>
    </xf>
    <xf numFmtId="176" fontId="105" fillId="0" borderId="18" xfId="35" applyNumberFormat="1" applyFont="1" applyFill="1" applyBorder="1" applyAlignment="1">
      <alignment horizontal="right"/>
    </xf>
    <xf numFmtId="9" fontId="9" fillId="0" borderId="31" xfId="28" applyFill="1" applyBorder="1" applyAlignment="1"/>
    <xf numFmtId="0" fontId="21" fillId="0" borderId="106" xfId="47" applyFont="1" applyBorder="1" applyAlignment="1">
      <alignment vertical="top"/>
    </xf>
    <xf numFmtId="0" fontId="20" fillId="0" borderId="249" xfId="0" applyFont="1" applyBorder="1" applyAlignment="1">
      <alignment horizontal="center" vertical="center" wrapText="1"/>
    </xf>
    <xf numFmtId="0" fontId="20" fillId="0" borderId="98" xfId="44" applyFont="1" applyBorder="1" applyAlignment="1">
      <alignment horizontal="center" vertical="top" wrapText="1"/>
    </xf>
    <xf numFmtId="0" fontId="20" fillId="0" borderId="123" xfId="44" applyFont="1" applyBorder="1" applyAlignment="1">
      <alignment horizontal="left" vertical="top" wrapText="1"/>
    </xf>
    <xf numFmtId="0" fontId="20" fillId="0" borderId="131" xfId="44" applyFont="1" applyBorder="1" applyAlignment="1">
      <alignment horizontal="center" vertical="top" wrapText="1"/>
    </xf>
    <xf numFmtId="0" fontId="20" fillId="0" borderId="56" xfId="44" applyFont="1" applyBorder="1" applyAlignment="1">
      <alignment horizontal="center" vertical="top" wrapText="1"/>
    </xf>
    <xf numFmtId="0" fontId="0" fillId="0" borderId="39" xfId="0" applyBorder="1">
      <alignment vertical="center"/>
    </xf>
    <xf numFmtId="0" fontId="0" fillId="0" borderId="90" xfId="0" applyBorder="1">
      <alignment vertical="center"/>
    </xf>
    <xf numFmtId="38" fontId="20" fillId="24" borderId="67" xfId="35" applyFont="1" applyFill="1" applyBorder="1" applyAlignment="1">
      <alignment horizontal="left"/>
    </xf>
    <xf numFmtId="0" fontId="20" fillId="24" borderId="245" xfId="49" applyFont="1" applyFill="1" applyBorder="1"/>
    <xf numFmtId="0" fontId="20" fillId="24" borderId="118" xfId="49" applyFont="1" applyFill="1" applyBorder="1"/>
    <xf numFmtId="38" fontId="20" fillId="24" borderId="118" xfId="35" applyFont="1" applyFill="1" applyBorder="1" applyAlignment="1"/>
    <xf numFmtId="38" fontId="20" fillId="0" borderId="60" xfId="35" applyFont="1" applyFill="1" applyBorder="1" applyAlignment="1">
      <alignment horizontal="right"/>
    </xf>
    <xf numFmtId="38" fontId="105" fillId="0" borderId="0" xfId="35" applyFont="1" applyFill="1" applyBorder="1" applyAlignment="1">
      <alignment horizontal="right"/>
    </xf>
    <xf numFmtId="38" fontId="20" fillId="0" borderId="0" xfId="35" applyFont="1" applyFill="1" applyBorder="1" applyAlignment="1">
      <alignment horizontal="right"/>
    </xf>
    <xf numFmtId="9" fontId="20" fillId="0" borderId="0" xfId="28" applyFont="1" applyFill="1" applyBorder="1" applyAlignment="1">
      <alignment horizontal="right"/>
    </xf>
    <xf numFmtId="0" fontId="20" fillId="0" borderId="60" xfId="47" applyFont="1" applyBorder="1" applyAlignment="1">
      <alignment horizontal="center"/>
    </xf>
    <xf numFmtId="9" fontId="105" fillId="0" borderId="0" xfId="28" applyFont="1" applyFill="1" applyBorder="1" applyAlignment="1">
      <alignment horizontal="right"/>
    </xf>
    <xf numFmtId="0" fontId="20" fillId="0" borderId="251" xfId="0" applyFont="1" applyBorder="1" applyAlignment="1">
      <alignment horizontal="left" vertical="center"/>
    </xf>
    <xf numFmtId="0" fontId="20" fillId="0" borderId="61" xfId="0" applyFont="1" applyBorder="1" applyAlignment="1">
      <alignment horizontal="left" vertical="center"/>
    </xf>
    <xf numFmtId="0" fontId="20" fillId="0" borderId="252" xfId="0" applyFont="1" applyBorder="1" applyAlignment="1">
      <alignment horizontal="center" vertical="center"/>
    </xf>
    <xf numFmtId="9" fontId="20" fillId="0" borderId="184" xfId="28" applyFont="1" applyFill="1" applyBorder="1" applyAlignment="1">
      <alignment vertical="center"/>
    </xf>
    <xf numFmtId="38" fontId="20" fillId="0" borderId="69" xfId="0" applyNumberFormat="1" applyFont="1" applyBorder="1">
      <alignment vertical="center"/>
    </xf>
    <xf numFmtId="0" fontId="20" fillId="0" borderId="242" xfId="0" applyFont="1" applyBorder="1" applyAlignment="1">
      <alignment horizontal="right" vertical="center"/>
    </xf>
    <xf numFmtId="0" fontId="20" fillId="0" borderId="15" xfId="0" applyFont="1" applyBorder="1" applyAlignment="1">
      <alignment horizontal="center" vertical="center" wrapText="1"/>
    </xf>
    <xf numFmtId="0" fontId="20" fillId="0" borderId="15" xfId="0" applyFont="1" applyBorder="1" applyAlignment="1">
      <alignment vertical="center" wrapText="1"/>
    </xf>
    <xf numFmtId="0" fontId="20" fillId="0" borderId="0" xfId="0" applyFont="1" applyAlignment="1">
      <alignment horizontal="center" vertical="center" wrapText="1"/>
    </xf>
    <xf numFmtId="38" fontId="20" fillId="24" borderId="206" xfId="35" applyFont="1" applyFill="1" applyBorder="1" applyAlignment="1">
      <alignment vertical="top" wrapText="1"/>
    </xf>
    <xf numFmtId="38" fontId="20" fillId="24" borderId="207" xfId="35" applyFont="1" applyFill="1" applyBorder="1" applyAlignment="1">
      <alignment horizontal="center"/>
    </xf>
    <xf numFmtId="38" fontId="20" fillId="24" borderId="260" xfId="35" applyFont="1" applyFill="1" applyBorder="1" applyAlignment="1">
      <alignment horizontal="center"/>
    </xf>
    <xf numFmtId="38" fontId="20" fillId="24" borderId="206" xfId="35" applyFont="1" applyFill="1" applyBorder="1" applyAlignment="1"/>
    <xf numFmtId="38" fontId="20" fillId="24" borderId="250" xfId="35" applyFont="1" applyFill="1" applyBorder="1" applyAlignment="1">
      <alignment horizontal="center"/>
    </xf>
    <xf numFmtId="38" fontId="20" fillId="24" borderId="206" xfId="35" applyFont="1" applyFill="1" applyBorder="1" applyAlignment="1">
      <alignment horizontal="center"/>
    </xf>
    <xf numFmtId="38" fontId="20" fillId="24" borderId="207" xfId="35" applyFont="1" applyFill="1" applyBorder="1" applyAlignment="1">
      <alignment horizontal="right"/>
    </xf>
    <xf numFmtId="38" fontId="20" fillId="24" borderId="250" xfId="35" applyFont="1" applyFill="1" applyBorder="1" applyAlignment="1">
      <alignment horizontal="right"/>
    </xf>
    <xf numFmtId="38" fontId="20" fillId="24" borderId="261" xfId="35" applyFont="1" applyFill="1" applyBorder="1" applyAlignment="1">
      <alignment horizontal="right"/>
    </xf>
    <xf numFmtId="38" fontId="79" fillId="0" borderId="162" xfId="35" applyFont="1" applyFill="1" applyBorder="1" applyAlignment="1">
      <alignment horizontal="center"/>
    </xf>
    <xf numFmtId="38" fontId="79" fillId="0" borderId="163" xfId="35" applyFont="1" applyFill="1" applyBorder="1" applyAlignment="1">
      <alignment horizontal="center"/>
    </xf>
    <xf numFmtId="38" fontId="79" fillId="0" borderId="164" xfId="35" applyFont="1" applyFill="1" applyBorder="1" applyAlignment="1">
      <alignment horizontal="center"/>
    </xf>
    <xf numFmtId="38" fontId="79" fillId="0" borderId="165" xfId="35" applyFont="1" applyFill="1" applyBorder="1" applyAlignment="1">
      <alignment horizontal="center"/>
    </xf>
    <xf numFmtId="38" fontId="79" fillId="0" borderId="243" xfId="35" applyFont="1" applyFill="1" applyBorder="1" applyAlignment="1">
      <alignment horizontal="center"/>
    </xf>
    <xf numFmtId="0" fontId="0" fillId="0" borderId="69" xfId="49" applyFont="1" applyBorder="1" applyAlignment="1">
      <alignment horizontal="center" vertical="center"/>
    </xf>
    <xf numFmtId="0" fontId="51" fillId="24" borderId="0" xfId="52" applyFont="1" applyFill="1"/>
    <xf numFmtId="0" fontId="50" fillId="24" borderId="0" xfId="52" applyFont="1" applyFill="1"/>
    <xf numFmtId="0" fontId="17" fillId="24" borderId="0" xfId="0" applyFont="1" applyFill="1">
      <alignment vertical="center"/>
    </xf>
    <xf numFmtId="0" fontId="33" fillId="24" borderId="0" xfId="52" applyFont="1" applyFill="1" applyAlignment="1">
      <alignment horizontal="center" vertical="center"/>
    </xf>
    <xf numFmtId="0" fontId="105" fillId="24" borderId="0" xfId="52" applyFont="1" applyFill="1"/>
    <xf numFmtId="0" fontId="33" fillId="24" borderId="0" xfId="52" applyFont="1" applyFill="1"/>
    <xf numFmtId="38" fontId="10" fillId="24" borderId="0" xfId="35" applyFont="1" applyFill="1" applyBorder="1" applyAlignment="1">
      <alignment horizontal="right" vertical="top"/>
    </xf>
    <xf numFmtId="0" fontId="10" fillId="24" borderId="0" xfId="35" applyNumberFormat="1" applyFont="1" applyFill="1" applyBorder="1" applyAlignment="1">
      <alignment horizontal="left" vertical="top"/>
    </xf>
    <xf numFmtId="0" fontId="11" fillId="24" borderId="60" xfId="52" applyFont="1" applyFill="1" applyBorder="1" applyAlignment="1">
      <alignment vertical="center" wrapText="1"/>
    </xf>
    <xf numFmtId="0" fontId="11" fillId="24" borderId="29" xfId="52" applyFont="1" applyFill="1" applyBorder="1"/>
    <xf numFmtId="0" fontId="20" fillId="0" borderId="0" xfId="54" applyFont="1"/>
    <xf numFmtId="0" fontId="20" fillId="0" borderId="0" xfId="54" applyFont="1" applyAlignment="1">
      <alignment horizontal="center"/>
    </xf>
    <xf numFmtId="0" fontId="20" fillId="0" borderId="22" xfId="54" applyFont="1" applyBorder="1"/>
    <xf numFmtId="0" fontId="20" fillId="0" borderId="29" xfId="54" applyFont="1" applyBorder="1"/>
    <xf numFmtId="0" fontId="20" fillId="0" borderId="24" xfId="54" applyFont="1" applyBorder="1"/>
    <xf numFmtId="0" fontId="24" fillId="0" borderId="14" xfId="47" applyFont="1" applyBorder="1" applyAlignment="1">
      <alignment horizontal="center" vertical="center" wrapText="1"/>
    </xf>
    <xf numFmtId="0" fontId="33" fillId="24" borderId="0" xfId="52" applyFont="1" applyFill="1" applyAlignment="1">
      <alignment vertical="top" wrapText="1"/>
    </xf>
    <xf numFmtId="0" fontId="12" fillId="24" borderId="0" xfId="52" applyFont="1" applyFill="1" applyAlignment="1">
      <alignment vertical="top" wrapText="1"/>
    </xf>
    <xf numFmtId="38" fontId="87" fillId="24" borderId="0" xfId="35" applyFont="1" applyFill="1" applyBorder="1" applyAlignment="1">
      <alignment horizontal="right" vertical="top" wrapText="1"/>
    </xf>
    <xf numFmtId="49" fontId="13" fillId="24" borderId="0" xfId="0" applyNumberFormat="1" applyFont="1" applyFill="1" applyAlignment="1">
      <alignment horizontal="right" vertical="center"/>
    </xf>
    <xf numFmtId="49" fontId="13" fillId="24" borderId="0" xfId="0" applyNumberFormat="1" applyFont="1" applyFill="1">
      <alignment vertical="center"/>
    </xf>
    <xf numFmtId="0" fontId="13" fillId="24" borderId="0" xfId="0" applyFont="1" applyFill="1">
      <alignment vertical="center"/>
    </xf>
    <xf numFmtId="0" fontId="13" fillId="24" borderId="0" xfId="0" applyFont="1" applyFill="1" applyAlignment="1">
      <alignment horizontal="right" vertical="center"/>
    </xf>
    <xf numFmtId="0" fontId="0" fillId="0" borderId="27" xfId="0" applyBorder="1" applyAlignment="1">
      <alignment horizontal="right" vertical="center"/>
    </xf>
    <xf numFmtId="0" fontId="0" fillId="0" borderId="29" xfId="0" applyBorder="1">
      <alignment vertical="center"/>
    </xf>
    <xf numFmtId="0" fontId="0" fillId="0" borderId="17" xfId="0" applyBorder="1" applyAlignment="1">
      <alignment horizontal="right" vertical="center"/>
    </xf>
    <xf numFmtId="0" fontId="0" fillId="0" borderId="31" xfId="0" applyBorder="1" applyAlignment="1">
      <alignment horizontal="center" vertical="center"/>
    </xf>
    <xf numFmtId="0" fontId="0" fillId="0" borderId="33" xfId="0" applyBorder="1" applyAlignment="1">
      <alignment horizontal="center" vertical="center"/>
    </xf>
    <xf numFmtId="0" fontId="0" fillId="0" borderId="180" xfId="0" applyBorder="1">
      <alignment vertical="center"/>
    </xf>
    <xf numFmtId="0" fontId="0" fillId="0" borderId="305" xfId="0" applyBorder="1">
      <alignment vertical="center"/>
    </xf>
    <xf numFmtId="0" fontId="0" fillId="0" borderId="16" xfId="0" applyBorder="1" applyAlignment="1">
      <alignment horizontal="center" vertical="center"/>
    </xf>
    <xf numFmtId="0" fontId="0" fillId="0" borderId="32" xfId="0" applyBorder="1" applyAlignment="1">
      <alignment horizontal="center" vertical="center"/>
    </xf>
    <xf numFmtId="0" fontId="0" fillId="0" borderId="15" xfId="0" applyBorder="1" applyAlignment="1">
      <alignment horizontal="center" vertical="center"/>
    </xf>
    <xf numFmtId="0" fontId="8" fillId="0" borderId="0" xfId="60"/>
    <xf numFmtId="0" fontId="124" fillId="24" borderId="0" xfId="29" applyFont="1" applyFill="1" applyAlignment="1" applyProtection="1">
      <alignment vertical="center"/>
    </xf>
    <xf numFmtId="31" fontId="8" fillId="0" borderId="0" xfId="60" applyNumberFormat="1" applyAlignment="1">
      <alignment horizontal="left"/>
    </xf>
    <xf numFmtId="0" fontId="65" fillId="0" borderId="0" xfId="60" applyFont="1"/>
    <xf numFmtId="0" fontId="21" fillId="0" borderId="0" xfId="60" applyFont="1"/>
    <xf numFmtId="0" fontId="8" fillId="0" borderId="0" xfId="60" applyAlignment="1">
      <alignment horizontal="right"/>
    </xf>
    <xf numFmtId="31" fontId="0" fillId="0" borderId="0" xfId="60" applyNumberFormat="1" applyFont="1" applyAlignment="1">
      <alignment horizontal="left"/>
    </xf>
    <xf numFmtId="0" fontId="0" fillId="0" borderId="242" xfId="60" applyFont="1" applyBorder="1" applyAlignment="1">
      <alignment horizontal="center"/>
    </xf>
    <xf numFmtId="0" fontId="8" fillId="0" borderId="190" xfId="60" applyBorder="1"/>
    <xf numFmtId="0" fontId="0" fillId="0" borderId="190" xfId="0" applyBorder="1">
      <alignment vertical="center"/>
    </xf>
    <xf numFmtId="0" fontId="8" fillId="34" borderId="190" xfId="60" applyFill="1" applyBorder="1" applyAlignment="1">
      <alignment horizontal="center"/>
    </xf>
    <xf numFmtId="0" fontId="65" fillId="0" borderId="239" xfId="60" applyFont="1" applyBorder="1" applyAlignment="1">
      <alignment horizontal="center"/>
    </xf>
    <xf numFmtId="0" fontId="65" fillId="0" borderId="0" xfId="60" applyFont="1" applyAlignment="1">
      <alignment horizontal="center"/>
    </xf>
    <xf numFmtId="0" fontId="0" fillId="0" borderId="185" xfId="60" applyFont="1" applyBorder="1" applyAlignment="1">
      <alignment horizontal="center" vertical="center"/>
    </xf>
    <xf numFmtId="38" fontId="8" fillId="34" borderId="185" xfId="61" applyFill="1" applyBorder="1"/>
    <xf numFmtId="38" fontId="65" fillId="0" borderId="188" xfId="61" applyFont="1" applyBorder="1"/>
    <xf numFmtId="38" fontId="65" fillId="0" borderId="0" xfId="61" applyFont="1" applyBorder="1"/>
    <xf numFmtId="38" fontId="8" fillId="34" borderId="33" xfId="61" applyFill="1" applyBorder="1"/>
    <xf numFmtId="38" fontId="65" fillId="0" borderId="183" xfId="61" applyFont="1" applyBorder="1"/>
    <xf numFmtId="0" fontId="0" fillId="0" borderId="27" xfId="60" applyFont="1" applyBorder="1" applyAlignment="1">
      <alignment horizontal="center" vertical="center"/>
    </xf>
    <xf numFmtId="38" fontId="8" fillId="34" borderId="27" xfId="61" applyFill="1" applyBorder="1"/>
    <xf numFmtId="0" fontId="0" fillId="0" borderId="321" xfId="60" applyFont="1" applyBorder="1" applyAlignment="1">
      <alignment horizontal="center" vertical="center"/>
    </xf>
    <xf numFmtId="38" fontId="8" fillId="34" borderId="321" xfId="61" applyFill="1" applyBorder="1"/>
    <xf numFmtId="38" fontId="65" fillId="0" borderId="240" xfId="61" applyFont="1" applyBorder="1"/>
    <xf numFmtId="0" fontId="8" fillId="0" borderId="0" xfId="60" applyAlignment="1">
      <alignment horizontal="center" vertical="center"/>
    </xf>
    <xf numFmtId="0" fontId="0" fillId="0" borderId="0" xfId="60" applyFont="1" applyAlignment="1">
      <alignment horizontal="center"/>
    </xf>
    <xf numFmtId="38" fontId="8" fillId="34" borderId="0" xfId="61" applyFill="1" applyBorder="1"/>
    <xf numFmtId="0" fontId="8" fillId="0" borderId="69" xfId="60" applyBorder="1"/>
    <xf numFmtId="0" fontId="8" fillId="0" borderId="190" xfId="60" applyBorder="1" applyAlignment="1">
      <alignment horizontal="center"/>
    </xf>
    <xf numFmtId="38" fontId="8" fillId="0" borderId="0" xfId="61" applyFont="1" applyBorder="1"/>
    <xf numFmtId="0" fontId="8" fillId="0" borderId="185" xfId="60" applyBorder="1" applyAlignment="1">
      <alignment horizontal="center"/>
    </xf>
    <xf numFmtId="2" fontId="0" fillId="0" borderId="172" xfId="0" applyNumberFormat="1" applyBorder="1">
      <alignment vertical="center"/>
    </xf>
    <xf numFmtId="0" fontId="0" fillId="0" borderId="296" xfId="0" applyBorder="1">
      <alignment vertical="center"/>
    </xf>
    <xf numFmtId="2" fontId="0" fillId="0" borderId="0" xfId="0" applyNumberFormat="1">
      <alignment vertical="center"/>
    </xf>
    <xf numFmtId="0" fontId="0" fillId="0" borderId="199" xfId="0" applyBorder="1" applyAlignment="1">
      <alignment vertical="center" shrinkToFit="1"/>
    </xf>
    <xf numFmtId="0" fontId="0" fillId="0" borderId="17" xfId="60" applyFont="1" applyBorder="1" applyAlignment="1">
      <alignment horizontal="center"/>
    </xf>
    <xf numFmtId="0" fontId="0" fillId="0" borderId="236" xfId="0" applyBorder="1">
      <alignment vertical="center"/>
    </xf>
    <xf numFmtId="0" fontId="0" fillId="0" borderId="161" xfId="60" applyFont="1" applyBorder="1" applyAlignment="1">
      <alignment vertical="center" shrinkToFit="1"/>
    </xf>
    <xf numFmtId="0" fontId="8" fillId="0" borderId="31" xfId="60" applyBorder="1" applyAlignment="1">
      <alignment horizontal="center"/>
    </xf>
    <xf numFmtId="38" fontId="65" fillId="0" borderId="184" xfId="61" applyFont="1" applyBorder="1"/>
    <xf numFmtId="0" fontId="0" fillId="0" borderId="16" xfId="0" applyBorder="1">
      <alignment vertical="center"/>
    </xf>
    <xf numFmtId="2" fontId="8" fillId="0" borderId="0" xfId="60" applyNumberFormat="1"/>
    <xf numFmtId="0" fontId="0" fillId="0" borderId="0" xfId="60" applyFont="1"/>
    <xf numFmtId="184" fontId="8" fillId="34" borderId="198" xfId="60" applyNumberFormat="1" applyFill="1" applyBorder="1" applyAlignment="1">
      <alignment horizontal="center" vertical="center"/>
    </xf>
    <xf numFmtId="0" fontId="0" fillId="0" borderId="146" xfId="60" applyFont="1" applyBorder="1" applyAlignment="1">
      <alignment horizontal="center"/>
    </xf>
    <xf numFmtId="38" fontId="65" fillId="0" borderId="153" xfId="61" applyFont="1" applyBorder="1"/>
    <xf numFmtId="0" fontId="0" fillId="0" borderId="174" xfId="0" applyBorder="1">
      <alignment vertical="center"/>
    </xf>
    <xf numFmtId="2" fontId="0" fillId="0" borderId="10" xfId="0" applyNumberFormat="1" applyBorder="1">
      <alignment vertical="center"/>
    </xf>
    <xf numFmtId="0" fontId="0" fillId="0" borderId="200" xfId="0" applyBorder="1" applyAlignment="1">
      <alignment vertical="center" shrinkToFit="1"/>
    </xf>
    <xf numFmtId="0" fontId="8" fillId="0" borderId="110" xfId="60" applyBorder="1" applyAlignment="1">
      <alignment horizontal="center"/>
    </xf>
    <xf numFmtId="0" fontId="0" fillId="0" borderId="33" xfId="60" applyFont="1" applyBorder="1" applyAlignment="1">
      <alignment horizontal="center"/>
    </xf>
    <xf numFmtId="0" fontId="0" fillId="0" borderId="161" xfId="0" applyBorder="1" applyAlignment="1">
      <alignment vertical="center" shrinkToFit="1"/>
    </xf>
    <xf numFmtId="0" fontId="0" fillId="0" borderId="198" xfId="0" applyBorder="1" applyAlignment="1">
      <alignment horizontal="center" vertical="center"/>
    </xf>
    <xf numFmtId="0" fontId="0" fillId="0" borderId="27" xfId="60" applyFont="1" applyBorder="1" applyAlignment="1">
      <alignment horizontal="center"/>
    </xf>
    <xf numFmtId="0" fontId="0" fillId="0" borderId="185" xfId="60" applyFont="1" applyBorder="1" applyAlignment="1">
      <alignment horizontal="center"/>
    </xf>
    <xf numFmtId="2" fontId="8" fillId="0" borderId="29" xfId="60" applyNumberFormat="1" applyBorder="1"/>
    <xf numFmtId="0" fontId="0" fillId="0" borderId="237" xfId="0" applyBorder="1" applyAlignment="1">
      <alignment vertical="center" shrinkToFit="1"/>
    </xf>
    <xf numFmtId="0" fontId="0" fillId="0" borderId="110" xfId="60" applyFont="1" applyBorder="1" applyAlignment="1">
      <alignment horizontal="center"/>
    </xf>
    <xf numFmtId="0" fontId="0" fillId="0" borderId="321" xfId="60" applyFont="1" applyBorder="1" applyAlignment="1">
      <alignment horizontal="center"/>
    </xf>
    <xf numFmtId="0" fontId="0" fillId="0" borderId="112" xfId="60" applyFont="1" applyBorder="1" applyAlignment="1">
      <alignment horizontal="center"/>
    </xf>
    <xf numFmtId="2" fontId="0" fillId="0" borderId="101" xfId="0" applyNumberFormat="1" applyBorder="1">
      <alignment vertical="center"/>
    </xf>
    <xf numFmtId="0" fontId="0" fillId="0" borderId="204" xfId="0" applyBorder="1" applyAlignment="1">
      <alignment vertical="center" shrinkToFit="1"/>
    </xf>
    <xf numFmtId="0" fontId="0" fillId="0" borderId="200" xfId="0" applyBorder="1">
      <alignment vertical="center"/>
    </xf>
    <xf numFmtId="38" fontId="8" fillId="0" borderId="0" xfId="61"/>
    <xf numFmtId="0" fontId="125" fillId="0" borderId="0" xfId="60" applyFont="1"/>
    <xf numFmtId="38" fontId="8" fillId="0" borderId="0" xfId="61" applyFill="1" applyBorder="1"/>
    <xf numFmtId="38" fontId="8" fillId="0" borderId="0" xfId="61" applyBorder="1"/>
    <xf numFmtId="0" fontId="8" fillId="0" borderId="202" xfId="60" applyBorder="1"/>
    <xf numFmtId="0" fontId="8" fillId="0" borderId="121" xfId="60" applyBorder="1"/>
    <xf numFmtId="0" fontId="8" fillId="0" borderId="121" xfId="60" applyBorder="1" applyAlignment="1">
      <alignment horizontal="center"/>
    </xf>
    <xf numFmtId="0" fontId="65" fillId="0" borderId="322" xfId="60" applyFont="1" applyBorder="1" applyAlignment="1">
      <alignment horizontal="center"/>
    </xf>
    <xf numFmtId="0" fontId="0" fillId="0" borderId="0" xfId="60" applyFont="1" applyAlignment="1">
      <alignment horizontal="right"/>
    </xf>
    <xf numFmtId="38" fontId="65" fillId="0" borderId="0" xfId="61" applyFont="1"/>
    <xf numFmtId="0" fontId="8" fillId="0" borderId="15" xfId="60" applyBorder="1" applyAlignment="1">
      <alignment horizontal="center"/>
    </xf>
    <xf numFmtId="0" fontId="0" fillId="0" borderId="15" xfId="60" applyFont="1" applyBorder="1"/>
    <xf numFmtId="38" fontId="8" fillId="0" borderId="15" xfId="61" applyFont="1" applyBorder="1"/>
    <xf numFmtId="38" fontId="8" fillId="0" borderId="15" xfId="62" applyBorder="1" applyAlignment="1"/>
    <xf numFmtId="0" fontId="0" fillId="0" borderId="15" xfId="60" applyFont="1" applyBorder="1" applyAlignment="1">
      <alignment horizontal="center"/>
    </xf>
    <xf numFmtId="0" fontId="0" fillId="0" borderId="244" xfId="0" applyBorder="1">
      <alignment vertical="center"/>
    </xf>
    <xf numFmtId="0" fontId="0" fillId="0" borderId="101" xfId="0" applyBorder="1">
      <alignment vertical="center"/>
    </xf>
    <xf numFmtId="38" fontId="8" fillId="0" borderId="227" xfId="61" applyFont="1" applyBorder="1"/>
    <xf numFmtId="0" fontId="8" fillId="0" borderId="0" xfId="60" applyAlignment="1">
      <alignment horizontal="center"/>
    </xf>
    <xf numFmtId="0" fontId="0" fillId="0" borderId="172" xfId="0" applyBorder="1">
      <alignment vertical="center"/>
    </xf>
    <xf numFmtId="38" fontId="8" fillId="0" borderId="0" xfId="61" applyFont="1" applyBorder="1" applyAlignment="1">
      <alignment shrinkToFit="1"/>
    </xf>
    <xf numFmtId="38" fontId="8" fillId="0" borderId="203" xfId="61" applyFont="1" applyBorder="1"/>
    <xf numFmtId="38" fontId="8" fillId="0" borderId="180" xfId="61" applyFont="1" applyBorder="1" applyAlignment="1">
      <alignment shrinkToFit="1"/>
    </xf>
    <xf numFmtId="0" fontId="0" fillId="0" borderId="297" xfId="0" applyBorder="1">
      <alignment vertical="center"/>
    </xf>
    <xf numFmtId="0" fontId="0" fillId="0" borderId="102" xfId="0" applyBorder="1">
      <alignment vertical="center"/>
    </xf>
    <xf numFmtId="38" fontId="8" fillId="0" borderId="228" xfId="61" applyFont="1" applyBorder="1" applyAlignment="1">
      <alignment shrinkToFit="1"/>
    </xf>
    <xf numFmtId="38" fontId="8" fillId="0" borderId="305" xfId="61" applyFont="1" applyBorder="1"/>
    <xf numFmtId="0" fontId="27" fillId="0" borderId="0" xfId="60" applyFont="1"/>
    <xf numFmtId="0" fontId="0" fillId="0" borderId="0" xfId="65" applyFont="1" applyAlignment="1">
      <alignment horizontal="left"/>
    </xf>
    <xf numFmtId="9" fontId="8" fillId="34" borderId="15" xfId="66" applyFont="1" applyFill="1" applyBorder="1" applyAlignment="1">
      <alignment horizontal="center"/>
    </xf>
    <xf numFmtId="0" fontId="8" fillId="34" borderId="15" xfId="60" applyFill="1" applyBorder="1"/>
    <xf numFmtId="0" fontId="8" fillId="34" borderId="0" xfId="60" applyFill="1"/>
    <xf numFmtId="38" fontId="65" fillId="0" borderId="15" xfId="61" applyFont="1" applyBorder="1" applyAlignment="1">
      <alignment horizontal="center"/>
    </xf>
    <xf numFmtId="38" fontId="8" fillId="0" borderId="15" xfId="61" applyFill="1" applyBorder="1"/>
    <xf numFmtId="14" fontId="8" fillId="0" borderId="190" xfId="60" applyNumberFormat="1" applyBorder="1" applyAlignment="1">
      <alignment horizontal="center"/>
    </xf>
    <xf numFmtId="0" fontId="0" fillId="0" borderId="185" xfId="0" applyBorder="1">
      <alignment vertical="center"/>
    </xf>
    <xf numFmtId="0" fontId="0" fillId="0" borderId="321" xfId="0" applyBorder="1">
      <alignment vertical="center"/>
    </xf>
    <xf numFmtId="0" fontId="0" fillId="0" borderId="228" xfId="0" applyBorder="1">
      <alignment vertical="center"/>
    </xf>
    <xf numFmtId="0" fontId="0" fillId="0" borderId="185" xfId="0" applyBorder="1" applyAlignment="1">
      <alignment horizontal="center" vertical="center"/>
    </xf>
    <xf numFmtId="0" fontId="0" fillId="0" borderId="321" xfId="0" applyBorder="1" applyAlignment="1">
      <alignment horizontal="center" vertical="center"/>
    </xf>
    <xf numFmtId="185" fontId="20" fillId="0" borderId="15" xfId="47" applyNumberFormat="1" applyFont="1" applyBorder="1" applyAlignment="1">
      <alignment horizontal="right"/>
    </xf>
    <xf numFmtId="185" fontId="20" fillId="0" borderId="19" xfId="47" applyNumberFormat="1" applyFont="1" applyBorder="1" applyAlignment="1">
      <alignment horizontal="right" vertical="top"/>
    </xf>
    <xf numFmtId="185" fontId="20" fillId="0" borderId="15" xfId="47" applyNumberFormat="1" applyFont="1" applyBorder="1" applyAlignment="1">
      <alignment horizontal="right" vertical="top"/>
    </xf>
    <xf numFmtId="185" fontId="20" fillId="0" borderId="18" xfId="47" applyNumberFormat="1" applyFont="1" applyBorder="1" applyAlignment="1">
      <alignment horizontal="right" vertical="top"/>
    </xf>
    <xf numFmtId="0" fontId="21" fillId="0" borderId="18" xfId="47" applyFont="1" applyBorder="1" applyAlignment="1">
      <alignment horizontal="center" shrinkToFit="1"/>
    </xf>
    <xf numFmtId="38" fontId="105" fillId="0" borderId="18" xfId="35" applyFont="1" applyFill="1" applyBorder="1" applyAlignment="1">
      <alignment horizontal="right"/>
    </xf>
    <xf numFmtId="0" fontId="22" fillId="24" borderId="0" xfId="0" applyFont="1" applyFill="1">
      <alignment vertical="center"/>
    </xf>
    <xf numFmtId="0" fontId="65" fillId="24" borderId="0" xfId="0" applyFont="1" applyFill="1">
      <alignment vertical="center"/>
    </xf>
    <xf numFmtId="0" fontId="0" fillId="24" borderId="15" xfId="0" applyFill="1" applyBorder="1" applyAlignment="1">
      <alignment horizontal="center" vertical="center"/>
    </xf>
    <xf numFmtId="0" fontId="22" fillId="24" borderId="0" xfId="0" applyFont="1" applyFill="1" applyAlignment="1">
      <alignment horizontal="center" vertical="center"/>
    </xf>
    <xf numFmtId="0" fontId="22" fillId="24" borderId="0" xfId="0" applyFont="1" applyFill="1" applyAlignment="1">
      <alignment vertical="center" shrinkToFit="1"/>
    </xf>
    <xf numFmtId="0" fontId="0" fillId="24" borderId="15" xfId="0" applyFill="1" applyBorder="1">
      <alignment vertical="center"/>
    </xf>
    <xf numFmtId="0" fontId="65" fillId="24" borderId="15" xfId="0" applyFont="1" applyFill="1" applyBorder="1" applyAlignment="1">
      <alignment horizontal="left" vertical="center"/>
    </xf>
    <xf numFmtId="0" fontId="18" fillId="24" borderId="0" xfId="29" applyFill="1" applyBorder="1" applyAlignment="1" applyProtection="1">
      <alignment vertical="center"/>
    </xf>
    <xf numFmtId="0" fontId="65" fillId="24" borderId="0" xfId="0" applyFont="1" applyFill="1" applyAlignment="1">
      <alignment horizontal="center" vertical="center"/>
    </xf>
    <xf numFmtId="0" fontId="128" fillId="36" borderId="0" xfId="29" applyFont="1" applyFill="1" applyBorder="1" applyAlignment="1" applyProtection="1">
      <alignment horizontal="center" vertical="center"/>
    </xf>
    <xf numFmtId="0" fontId="65" fillId="24" borderId="0" xfId="0" applyFont="1" applyFill="1" applyAlignment="1">
      <alignment horizontal="left" vertical="center"/>
    </xf>
    <xf numFmtId="0" fontId="18" fillId="24" borderId="0" xfId="29" applyFill="1" applyBorder="1" applyAlignment="1" applyProtection="1">
      <alignment horizontal="left" vertical="center"/>
    </xf>
    <xf numFmtId="0" fontId="18" fillId="24" borderId="0" xfId="29" applyFill="1" applyBorder="1" applyAlignment="1" applyProtection="1">
      <alignment vertical="center" shrinkToFit="1"/>
    </xf>
    <xf numFmtId="0" fontId="8" fillId="24" borderId="0" xfId="67" applyFill="1" applyAlignment="1">
      <alignment vertical="center" shrinkToFit="1"/>
    </xf>
    <xf numFmtId="0" fontId="20" fillId="24" borderId="0" xfId="0" applyFont="1" applyFill="1">
      <alignment vertical="center"/>
    </xf>
    <xf numFmtId="0" fontId="18" fillId="24" borderId="0" xfId="29" applyFill="1" applyBorder="1" applyAlignment="1" applyProtection="1">
      <alignment horizontal="left" vertical="center" shrinkToFit="1"/>
    </xf>
    <xf numFmtId="0" fontId="0" fillId="24" borderId="0" xfId="0" applyFill="1" applyAlignment="1">
      <alignment vertical="center" shrinkToFit="1"/>
    </xf>
    <xf numFmtId="38" fontId="78" fillId="0" borderId="45" xfId="35" applyFont="1" applyFill="1" applyBorder="1" applyAlignment="1">
      <alignment horizontal="right"/>
    </xf>
    <xf numFmtId="38" fontId="78" fillId="0" borderId="46" xfId="35" applyFont="1" applyFill="1" applyBorder="1" applyAlignment="1">
      <alignment horizontal="right"/>
    </xf>
    <xf numFmtId="38" fontId="78" fillId="0" borderId="55" xfId="35" applyFont="1" applyFill="1" applyBorder="1" applyAlignment="1">
      <alignment horizontal="right"/>
    </xf>
    <xf numFmtId="38" fontId="78" fillId="0" borderId="92" xfId="35" applyFont="1" applyFill="1" applyBorder="1" applyAlignment="1">
      <alignment horizontal="right"/>
    </xf>
    <xf numFmtId="38" fontId="78" fillId="0" borderId="83" xfId="35" applyFont="1" applyFill="1" applyBorder="1" applyAlignment="1">
      <alignment horizontal="right"/>
    </xf>
    <xf numFmtId="0" fontId="9" fillId="0" borderId="16" xfId="49" applyBorder="1" applyAlignment="1">
      <alignment horizontal="left"/>
    </xf>
    <xf numFmtId="0" fontId="8" fillId="24" borderId="0" xfId="63" applyFill="1"/>
    <xf numFmtId="0" fontId="8" fillId="24" borderId="16" xfId="63" applyFill="1" applyBorder="1"/>
    <xf numFmtId="0" fontId="20" fillId="0" borderId="60" xfId="63" applyFont="1" applyBorder="1" applyAlignment="1">
      <alignment horizontal="left"/>
    </xf>
    <xf numFmtId="0" fontId="0" fillId="0" borderId="185" xfId="0" applyBorder="1" applyAlignment="1">
      <alignment horizontal="right" vertical="center"/>
    </xf>
    <xf numFmtId="184" fontId="0" fillId="0" borderId="167" xfId="0" applyNumberFormat="1" applyBorder="1">
      <alignment vertical="center"/>
    </xf>
    <xf numFmtId="184" fontId="0" fillId="0" borderId="168" xfId="0" applyNumberFormat="1" applyBorder="1">
      <alignment vertical="center"/>
    </xf>
    <xf numFmtId="184" fontId="0" fillId="0" borderId="170" xfId="0" applyNumberFormat="1" applyBorder="1">
      <alignment vertical="center"/>
    </xf>
    <xf numFmtId="184" fontId="0" fillId="0" borderId="169" xfId="0" applyNumberFormat="1" applyBorder="1">
      <alignment vertical="center"/>
    </xf>
    <xf numFmtId="184" fontId="0" fillId="0" borderId="216" xfId="0" applyNumberFormat="1" applyBorder="1">
      <alignment vertical="center"/>
    </xf>
    <xf numFmtId="0" fontId="24" fillId="24" borderId="161" xfId="63" applyFont="1" applyFill="1" applyBorder="1" applyAlignment="1">
      <alignment horizontal="center" vertical="center" wrapText="1"/>
    </xf>
    <xf numFmtId="184" fontId="0" fillId="0" borderId="249" xfId="0" applyNumberFormat="1" applyBorder="1">
      <alignment vertical="center"/>
    </xf>
    <xf numFmtId="184" fontId="0" fillId="0" borderId="72" xfId="0" applyNumberFormat="1" applyBorder="1">
      <alignment vertical="center"/>
    </xf>
    <xf numFmtId="184" fontId="0" fillId="0" borderId="79" xfId="0" applyNumberFormat="1" applyBorder="1">
      <alignment vertical="center"/>
    </xf>
    <xf numFmtId="184" fontId="0" fillId="0" borderId="323" xfId="0" applyNumberFormat="1" applyBorder="1">
      <alignment vertical="center"/>
    </xf>
    <xf numFmtId="184" fontId="0" fillId="0" borderId="324" xfId="0" applyNumberFormat="1" applyBorder="1">
      <alignment vertical="center"/>
    </xf>
    <xf numFmtId="0" fontId="0" fillId="0" borderId="40" xfId="0" applyBorder="1">
      <alignment vertical="center"/>
    </xf>
    <xf numFmtId="0" fontId="0" fillId="0" borderId="41" xfId="0" applyBorder="1">
      <alignment vertical="center"/>
    </xf>
    <xf numFmtId="0" fontId="0" fillId="0" borderId="325" xfId="0" applyBorder="1">
      <alignment vertical="center"/>
    </xf>
    <xf numFmtId="0" fontId="0" fillId="0" borderId="249" xfId="0" applyBorder="1">
      <alignment vertical="center"/>
    </xf>
    <xf numFmtId="0" fontId="0" fillId="0" borderId="72" xfId="0" applyBorder="1">
      <alignment vertical="center"/>
    </xf>
    <xf numFmtId="0" fontId="0" fillId="0" borderId="79" xfId="0" applyBorder="1">
      <alignment vertical="center"/>
    </xf>
    <xf numFmtId="0" fontId="0" fillId="0" borderId="323" xfId="0" applyBorder="1">
      <alignment vertical="center"/>
    </xf>
    <xf numFmtId="0" fontId="0" fillId="0" borderId="324" xfId="0" applyBorder="1">
      <alignment vertical="center"/>
    </xf>
    <xf numFmtId="184" fontId="0" fillId="0" borderId="39" xfId="0" applyNumberFormat="1" applyBorder="1">
      <alignment vertical="center"/>
    </xf>
    <xf numFmtId="184" fontId="0" fillId="0" borderId="40" xfId="0" applyNumberFormat="1" applyBorder="1">
      <alignment vertical="center"/>
    </xf>
    <xf numFmtId="184" fontId="0" fillId="0" borderId="90" xfId="0" applyNumberFormat="1" applyBorder="1">
      <alignment vertical="center"/>
    </xf>
    <xf numFmtId="184" fontId="0" fillId="0" borderId="41" xfId="0" applyNumberFormat="1" applyBorder="1">
      <alignment vertical="center"/>
    </xf>
    <xf numFmtId="184" fontId="0" fillId="0" borderId="325" xfId="0" applyNumberFormat="1" applyBorder="1">
      <alignment vertical="center"/>
    </xf>
    <xf numFmtId="0" fontId="0" fillId="0" borderId="146" xfId="0" applyBorder="1" applyAlignment="1">
      <alignment horizontal="right" vertical="center"/>
    </xf>
    <xf numFmtId="184" fontId="0" fillId="0" borderId="134" xfId="0" applyNumberFormat="1" applyBorder="1">
      <alignment vertical="center"/>
    </xf>
    <xf numFmtId="184" fontId="0" fillId="0" borderId="11" xfId="0" applyNumberFormat="1" applyBorder="1">
      <alignment vertical="center"/>
    </xf>
    <xf numFmtId="184" fontId="0" fillId="0" borderId="135" xfId="0" applyNumberFormat="1" applyBorder="1">
      <alignment vertical="center"/>
    </xf>
    <xf numFmtId="184" fontId="0" fillId="0" borderId="57" xfId="0" applyNumberFormat="1" applyBorder="1">
      <alignment vertical="center"/>
    </xf>
    <xf numFmtId="184" fontId="0" fillId="0" borderId="58" xfId="0" applyNumberFormat="1" applyBorder="1">
      <alignment vertical="center"/>
    </xf>
    <xf numFmtId="184" fontId="0" fillId="0" borderId="59" xfId="0" applyNumberFormat="1" applyBorder="1">
      <alignment vertical="center"/>
    </xf>
    <xf numFmtId="184" fontId="0" fillId="0" borderId="103" xfId="0" applyNumberFormat="1" applyBorder="1">
      <alignment vertical="center"/>
    </xf>
    <xf numFmtId="0" fontId="0" fillId="0" borderId="215" xfId="63" applyFont="1" applyBorder="1" applyAlignment="1">
      <alignment horizontal="center" vertical="center"/>
    </xf>
    <xf numFmtId="38" fontId="79" fillId="0" borderId="167" xfId="62" applyFont="1" applyFill="1" applyBorder="1" applyAlignment="1">
      <alignment horizontal="center"/>
    </xf>
    <xf numFmtId="38" fontId="79" fillId="0" borderId="63" xfId="62" applyFont="1" applyFill="1" applyBorder="1" applyAlignment="1">
      <alignment horizontal="center"/>
    </xf>
    <xf numFmtId="38" fontId="79" fillId="0" borderId="64" xfId="62" applyFont="1" applyFill="1" applyBorder="1" applyAlignment="1">
      <alignment horizontal="center"/>
    </xf>
    <xf numFmtId="38" fontId="79" fillId="0" borderId="99" xfId="62" applyFont="1" applyFill="1" applyBorder="1" applyAlignment="1">
      <alignment horizontal="center"/>
    </xf>
    <xf numFmtId="38" fontId="79" fillId="0" borderId="100" xfId="62" applyFont="1" applyFill="1" applyBorder="1" applyAlignment="1">
      <alignment horizontal="center"/>
    </xf>
    <xf numFmtId="0" fontId="0" fillId="0" borderId="143" xfId="0" applyBorder="1">
      <alignment vertical="center"/>
    </xf>
    <xf numFmtId="0" fontId="0" fillId="0" borderId="217" xfId="63" applyFont="1" applyBorder="1" applyAlignment="1">
      <alignment horizontal="center" vertical="center"/>
    </xf>
    <xf numFmtId="38" fontId="79" fillId="0" borderId="11" xfId="62" applyFont="1" applyFill="1" applyBorder="1" applyAlignment="1">
      <alignment horizontal="center"/>
    </xf>
    <xf numFmtId="38" fontId="79" fillId="0" borderId="225" xfId="62" applyFont="1" applyFill="1" applyBorder="1" applyAlignment="1">
      <alignment horizontal="center"/>
    </xf>
    <xf numFmtId="38" fontId="79" fillId="0" borderId="134" xfId="62" applyFont="1" applyFill="1" applyBorder="1" applyAlignment="1">
      <alignment horizontal="center"/>
    </xf>
    <xf numFmtId="38" fontId="79" fillId="0" borderId="135" xfId="62" applyFont="1" applyFill="1" applyBorder="1" applyAlignment="1">
      <alignment horizontal="center"/>
    </xf>
    <xf numFmtId="38" fontId="79" fillId="0" borderId="13" xfId="62" applyFont="1" applyFill="1" applyBorder="1" applyAlignment="1">
      <alignment horizontal="center"/>
    </xf>
    <xf numFmtId="0" fontId="65" fillId="0" borderId="0" xfId="0" applyFont="1" applyAlignment="1">
      <alignment horizontal="center" vertical="center"/>
    </xf>
    <xf numFmtId="9" fontId="79" fillId="0" borderId="103" xfId="64" applyFont="1" applyFill="1" applyBorder="1" applyAlignment="1">
      <alignment horizontal="center" vertical="center"/>
    </xf>
    <xf numFmtId="0" fontId="39" fillId="24" borderId="166" xfId="63" applyFont="1" applyFill="1" applyBorder="1" applyAlignment="1">
      <alignment horizontal="center" wrapText="1"/>
    </xf>
    <xf numFmtId="0" fontId="20" fillId="24" borderId="167" xfId="63" applyFont="1" applyFill="1" applyBorder="1" applyAlignment="1">
      <alignment horizontal="center"/>
    </xf>
    <xf numFmtId="0" fontId="20" fillId="24" borderId="168" xfId="63" applyFont="1" applyFill="1" applyBorder="1" applyAlignment="1">
      <alignment horizontal="center"/>
    </xf>
    <xf numFmtId="0" fontId="20" fillId="24" borderId="169" xfId="63" applyFont="1" applyFill="1" applyBorder="1" applyAlignment="1">
      <alignment horizontal="center"/>
    </xf>
    <xf numFmtId="0" fontId="20" fillId="24" borderId="167" xfId="63" applyFont="1" applyFill="1" applyBorder="1" applyAlignment="1">
      <alignment horizontal="left"/>
    </xf>
    <xf numFmtId="0" fontId="20" fillId="24" borderId="170" xfId="63" applyFont="1" applyFill="1" applyBorder="1" applyAlignment="1">
      <alignment horizontal="center"/>
    </xf>
    <xf numFmtId="0" fontId="20" fillId="24" borderId="171" xfId="63" applyFont="1" applyFill="1" applyBorder="1" applyAlignment="1">
      <alignment horizontal="center"/>
    </xf>
    <xf numFmtId="0" fontId="20" fillId="34" borderId="216" xfId="63" applyFont="1" applyFill="1" applyBorder="1" applyAlignment="1">
      <alignment horizontal="center" vertical="center"/>
    </xf>
    <xf numFmtId="0" fontId="8" fillId="24" borderId="0" xfId="63" applyFill="1" applyAlignment="1">
      <alignment horizontal="left"/>
    </xf>
    <xf numFmtId="38" fontId="8" fillId="24" borderId="0" xfId="63" applyNumberFormat="1" applyFill="1" applyAlignment="1">
      <alignment horizontal="right"/>
    </xf>
    <xf numFmtId="0" fontId="20" fillId="34" borderId="173" xfId="63" applyFont="1" applyFill="1" applyBorder="1" applyAlignment="1">
      <alignment horizontal="left"/>
    </xf>
    <xf numFmtId="0" fontId="8" fillId="34" borderId="173" xfId="63" applyFill="1" applyBorder="1" applyAlignment="1">
      <alignment horizontal="center"/>
    </xf>
    <xf numFmtId="0" fontId="20" fillId="24" borderId="36" xfId="63" applyFont="1" applyFill="1" applyBorder="1" applyAlignment="1">
      <alignment horizontal="center"/>
    </xf>
    <xf numFmtId="0" fontId="20" fillId="24" borderId="37" xfId="63" applyFont="1" applyFill="1" applyBorder="1" applyAlignment="1">
      <alignment horizontal="center"/>
    </xf>
    <xf numFmtId="0" fontId="20" fillId="24" borderId="38" xfId="63" applyFont="1" applyFill="1" applyBorder="1" applyAlignment="1">
      <alignment horizontal="center"/>
    </xf>
    <xf numFmtId="0" fontId="20" fillId="24" borderId="89" xfId="63" applyFont="1" applyFill="1" applyBorder="1" applyAlignment="1">
      <alignment horizontal="center"/>
    </xf>
    <xf numFmtId="0" fontId="20" fillId="24" borderId="82" xfId="63" applyFont="1" applyFill="1" applyBorder="1" applyAlignment="1">
      <alignment horizontal="center"/>
    </xf>
    <xf numFmtId="0" fontId="20" fillId="34" borderId="229" xfId="63" applyFont="1" applyFill="1" applyBorder="1" applyAlignment="1">
      <alignment horizontal="center" vertical="center"/>
    </xf>
    <xf numFmtId="0" fontId="20" fillId="24" borderId="36" xfId="63" applyFont="1" applyFill="1" applyBorder="1" applyAlignment="1">
      <alignment horizontal="center" vertical="top" wrapText="1"/>
    </xf>
    <xf numFmtId="0" fontId="20" fillId="24" borderId="37" xfId="63" applyFont="1" applyFill="1" applyBorder="1" applyAlignment="1">
      <alignment horizontal="left"/>
    </xf>
    <xf numFmtId="0" fontId="8" fillId="24" borderId="173" xfId="63" applyFill="1" applyBorder="1" applyAlignment="1">
      <alignment horizontal="center"/>
    </xf>
    <xf numFmtId="38" fontId="20" fillId="24" borderId="36" xfId="62" applyFont="1" applyFill="1" applyBorder="1" applyAlignment="1">
      <alignment horizontal="center" vertical="top" wrapText="1"/>
    </xf>
    <xf numFmtId="38" fontId="20" fillId="24" borderId="37" xfId="62" applyFont="1" applyFill="1" applyBorder="1" applyAlignment="1">
      <alignment horizontal="center"/>
    </xf>
    <xf numFmtId="38" fontId="20" fillId="24" borderId="38" xfId="62" applyFont="1" applyFill="1" applyBorder="1" applyAlignment="1">
      <alignment horizontal="center"/>
    </xf>
    <xf numFmtId="38" fontId="20" fillId="24" borderId="36" xfId="62" applyFont="1" applyFill="1" applyBorder="1" applyAlignment="1">
      <alignment horizontal="center"/>
    </xf>
    <xf numFmtId="38" fontId="20" fillId="24" borderId="89" xfId="62" applyFont="1" applyFill="1" applyBorder="1" applyAlignment="1">
      <alignment horizontal="center"/>
    </xf>
    <xf numFmtId="0" fontId="8" fillId="24" borderId="0" xfId="63" applyFill="1" applyAlignment="1">
      <alignment horizontal="center" shrinkToFit="1"/>
    </xf>
    <xf numFmtId="0" fontId="8" fillId="24" borderId="148" xfId="63" applyFill="1" applyBorder="1" applyAlignment="1">
      <alignment horizontal="center"/>
    </xf>
    <xf numFmtId="38" fontId="20" fillId="24" borderId="42" xfId="62" applyFont="1" applyFill="1" applyBorder="1" applyAlignment="1">
      <alignment horizontal="left"/>
    </xf>
    <xf numFmtId="38" fontId="20" fillId="24" borderId="43" xfId="62" applyFont="1" applyFill="1" applyBorder="1" applyAlignment="1">
      <alignment horizontal="right"/>
    </xf>
    <xf numFmtId="38" fontId="20" fillId="24" borderId="44" xfId="62" applyFont="1" applyFill="1" applyBorder="1" applyAlignment="1">
      <alignment horizontal="right"/>
    </xf>
    <xf numFmtId="38" fontId="20" fillId="24" borderId="91" xfId="62" applyFont="1" applyFill="1" applyBorder="1" applyAlignment="1">
      <alignment horizontal="right"/>
    </xf>
    <xf numFmtId="0" fontId="20" fillId="34" borderId="230" xfId="63" applyFont="1" applyFill="1" applyBorder="1" applyAlignment="1">
      <alignment horizontal="center" vertical="center"/>
    </xf>
    <xf numFmtId="0" fontId="8" fillId="24" borderId="0" xfId="63" applyFill="1" applyAlignment="1">
      <alignment horizontal="right"/>
    </xf>
    <xf numFmtId="0" fontId="8" fillId="0" borderId="0" xfId="63" applyAlignment="1">
      <alignment horizontal="right"/>
    </xf>
    <xf numFmtId="9" fontId="8" fillId="34" borderId="0" xfId="64" applyFont="1" applyFill="1" applyBorder="1" applyAlignment="1"/>
    <xf numFmtId="0" fontId="20" fillId="0" borderId="173" xfId="63" applyFont="1" applyBorder="1" applyAlignment="1">
      <alignment horizontal="left"/>
    </xf>
    <xf numFmtId="0" fontId="20" fillId="24" borderId="26" xfId="63" applyFont="1" applyFill="1" applyBorder="1" applyAlignment="1">
      <alignment horizontal="right" shrinkToFit="1"/>
    </xf>
    <xf numFmtId="38" fontId="24" fillId="0" borderId="98" xfId="62" applyFont="1" applyFill="1" applyBorder="1" applyAlignment="1">
      <alignment horizontal="right"/>
    </xf>
    <xf numFmtId="38" fontId="24" fillId="0" borderId="123" xfId="62" applyFont="1" applyFill="1" applyBorder="1" applyAlignment="1">
      <alignment horizontal="right"/>
    </xf>
    <xf numFmtId="38" fontId="24" fillId="0" borderId="124" xfId="62" applyFont="1" applyFill="1" applyBorder="1" applyAlignment="1">
      <alignment horizontal="right"/>
    </xf>
    <xf numFmtId="38" fontId="24" fillId="0" borderId="125" xfId="62" applyFont="1" applyFill="1" applyBorder="1" applyAlignment="1">
      <alignment horizontal="right"/>
    </xf>
    <xf numFmtId="38" fontId="24" fillId="0" borderId="126" xfId="62" applyFont="1" applyFill="1" applyBorder="1" applyAlignment="1">
      <alignment horizontal="right"/>
    </xf>
    <xf numFmtId="38" fontId="24" fillId="0" borderId="139" xfId="62" applyFont="1" applyFill="1" applyBorder="1" applyAlignment="1">
      <alignment horizontal="center" vertical="center"/>
    </xf>
    <xf numFmtId="179" fontId="8" fillId="24" borderId="0" xfId="64" applyNumberFormat="1" applyFont="1" applyFill="1" applyBorder="1" applyAlignment="1"/>
    <xf numFmtId="0" fontId="8" fillId="24" borderId="17" xfId="63" applyFill="1" applyBorder="1" applyAlignment="1">
      <alignment horizontal="right"/>
    </xf>
    <xf numFmtId="38" fontId="24" fillId="24" borderId="56" xfId="62" applyFont="1" applyFill="1" applyBorder="1" applyAlignment="1">
      <alignment horizontal="right"/>
    </xf>
    <xf numFmtId="38" fontId="24" fillId="24" borderId="47" xfId="62" applyFont="1" applyFill="1" applyBorder="1" applyAlignment="1">
      <alignment horizontal="right"/>
    </xf>
    <xf numFmtId="38" fontId="24" fillId="24" borderId="48" xfId="62" applyFont="1" applyFill="1" applyBorder="1" applyAlignment="1">
      <alignment horizontal="right"/>
    </xf>
    <xf numFmtId="38" fontId="24" fillId="24" borderId="93" xfId="62" applyFont="1" applyFill="1" applyBorder="1" applyAlignment="1">
      <alignment horizontal="right"/>
    </xf>
    <xf numFmtId="38" fontId="24" fillId="24" borderId="84" xfId="62" applyFont="1" applyFill="1" applyBorder="1" applyAlignment="1">
      <alignment horizontal="right"/>
    </xf>
    <xf numFmtId="38" fontId="24" fillId="24" borderId="140" xfId="62" applyFont="1" applyFill="1" applyBorder="1" applyAlignment="1">
      <alignment horizontal="center" vertical="center"/>
    </xf>
    <xf numFmtId="38" fontId="8" fillId="24" borderId="0" xfId="63" applyNumberFormat="1" applyFill="1"/>
    <xf numFmtId="0" fontId="8" fillId="24" borderId="27" xfId="63" applyFill="1" applyBorder="1" applyAlignment="1">
      <alignment horizontal="left" shrinkToFit="1"/>
    </xf>
    <xf numFmtId="38" fontId="24" fillId="24" borderId="45" xfId="62" applyFont="1" applyFill="1" applyBorder="1" applyAlignment="1">
      <alignment horizontal="right"/>
    </xf>
    <xf numFmtId="38" fontId="24" fillId="24" borderId="46" xfId="62" applyFont="1" applyFill="1" applyBorder="1" applyAlignment="1">
      <alignment horizontal="right"/>
    </xf>
    <xf numFmtId="38" fontId="24" fillId="24" borderId="55" xfId="62" applyFont="1" applyFill="1" applyBorder="1" applyAlignment="1">
      <alignment horizontal="right"/>
    </xf>
    <xf numFmtId="38" fontId="24" fillId="24" borderId="92" xfId="62" applyFont="1" applyFill="1" applyBorder="1" applyAlignment="1">
      <alignment horizontal="right"/>
    </xf>
    <xf numFmtId="38" fontId="24" fillId="24" borderId="83" xfId="62" applyFont="1" applyFill="1" applyBorder="1" applyAlignment="1">
      <alignment horizontal="right"/>
    </xf>
    <xf numFmtId="38" fontId="24" fillId="24" borderId="141" xfId="62" applyFont="1" applyFill="1" applyBorder="1" applyAlignment="1">
      <alignment horizontal="center" vertical="center"/>
    </xf>
    <xf numFmtId="38" fontId="8" fillId="24" borderId="0" xfId="62" applyFont="1" applyFill="1" applyBorder="1" applyAlignment="1"/>
    <xf numFmtId="0" fontId="20" fillId="24" borderId="173" xfId="63" applyFont="1" applyFill="1" applyBorder="1" applyAlignment="1">
      <alignment horizontal="left"/>
    </xf>
    <xf numFmtId="0" fontId="39" fillId="24" borderId="27" xfId="63" applyFont="1" applyFill="1" applyBorder="1" applyAlignment="1">
      <alignment horizontal="right"/>
    </xf>
    <xf numFmtId="38" fontId="78" fillId="0" borderId="45" xfId="62" applyFont="1" applyFill="1" applyBorder="1" applyAlignment="1">
      <alignment horizontal="right"/>
    </xf>
    <xf numFmtId="38" fontId="78" fillId="0" borderId="46" xfId="62" applyFont="1" applyFill="1" applyBorder="1" applyAlignment="1">
      <alignment horizontal="right"/>
    </xf>
    <xf numFmtId="38" fontId="78" fillId="0" borderId="55" xfId="62" applyFont="1" applyFill="1" applyBorder="1" applyAlignment="1">
      <alignment horizontal="right"/>
    </xf>
    <xf numFmtId="38" fontId="78" fillId="0" borderId="92" xfId="62" applyFont="1" applyFill="1" applyBorder="1" applyAlignment="1">
      <alignment horizontal="right"/>
    </xf>
    <xf numFmtId="38" fontId="78" fillId="0" borderId="83" xfId="62" applyFont="1" applyFill="1" applyBorder="1" applyAlignment="1">
      <alignment horizontal="right"/>
    </xf>
    <xf numFmtId="9" fontId="8" fillId="34" borderId="16" xfId="64" applyFont="1" applyFill="1" applyBorder="1" applyAlignment="1"/>
    <xf numFmtId="0" fontId="8" fillId="24" borderId="27" xfId="63" applyFill="1" applyBorder="1" applyAlignment="1">
      <alignment horizontal="right"/>
    </xf>
    <xf numFmtId="38" fontId="24" fillId="0" borderId="39" xfId="62" applyFont="1" applyFill="1" applyBorder="1" applyAlignment="1">
      <alignment horizontal="right"/>
    </xf>
    <xf numFmtId="38" fontId="24" fillId="0" borderId="40" xfId="62" applyFont="1" applyFill="1" applyBorder="1" applyAlignment="1">
      <alignment horizontal="right"/>
    </xf>
    <xf numFmtId="38" fontId="24" fillId="0" borderId="41" xfId="62" applyFont="1" applyFill="1" applyBorder="1" applyAlignment="1">
      <alignment horizontal="right"/>
    </xf>
    <xf numFmtId="38" fontId="24" fillId="0" borderId="90" xfId="62" applyFont="1" applyFill="1" applyBorder="1" applyAlignment="1">
      <alignment horizontal="right"/>
    </xf>
    <xf numFmtId="38" fontId="24" fillId="0" borderId="66" xfId="62" applyFont="1" applyFill="1" applyBorder="1" applyAlignment="1">
      <alignment horizontal="right"/>
    </xf>
    <xf numFmtId="38" fontId="24" fillId="0" borderId="141" xfId="62" applyFont="1" applyFill="1" applyBorder="1" applyAlignment="1">
      <alignment horizontal="center" vertical="center"/>
    </xf>
    <xf numFmtId="0" fontId="8" fillId="24" borderId="146" xfId="63" applyFill="1" applyBorder="1" applyAlignment="1">
      <alignment horizontal="right"/>
    </xf>
    <xf numFmtId="38" fontId="24" fillId="0" borderId="49" xfId="62" applyFont="1" applyFill="1" applyBorder="1" applyAlignment="1">
      <alignment horizontal="right"/>
    </xf>
    <xf numFmtId="38" fontId="24" fillId="0" borderId="50" xfId="62" applyFont="1" applyFill="1" applyBorder="1" applyAlignment="1">
      <alignment horizontal="right"/>
    </xf>
    <xf numFmtId="38" fontId="24" fillId="0" borderId="94" xfId="62" applyFont="1" applyFill="1" applyBorder="1" applyAlignment="1">
      <alignment horizontal="right"/>
    </xf>
    <xf numFmtId="38" fontId="24" fillId="0" borderId="95" xfId="62" applyFont="1" applyFill="1" applyBorder="1" applyAlignment="1">
      <alignment horizontal="right"/>
    </xf>
    <xf numFmtId="38" fontId="24" fillId="0" borderId="85" xfId="62" applyFont="1" applyFill="1" applyBorder="1" applyAlignment="1">
      <alignment horizontal="right"/>
    </xf>
    <xf numFmtId="9" fontId="24" fillId="24" borderId="142" xfId="64" applyFont="1" applyFill="1" applyBorder="1" applyAlignment="1">
      <alignment horizontal="center" vertical="center"/>
    </xf>
    <xf numFmtId="38" fontId="79" fillId="0" borderId="168" xfId="62" applyFont="1" applyFill="1" applyBorder="1" applyAlignment="1">
      <alignment horizontal="center"/>
    </xf>
    <xf numFmtId="38" fontId="79" fillId="0" borderId="169" xfId="62" applyFont="1" applyFill="1" applyBorder="1" applyAlignment="1">
      <alignment horizontal="center"/>
    </xf>
    <xf numFmtId="38" fontId="79" fillId="0" borderId="170" xfId="62" applyFont="1" applyFill="1" applyBorder="1" applyAlignment="1">
      <alignment horizontal="center"/>
    </xf>
    <xf numFmtId="9" fontId="24" fillId="24" borderId="216" xfId="64" applyFont="1" applyFill="1" applyBorder="1" applyAlignment="1">
      <alignment horizontal="center" vertical="center"/>
    </xf>
    <xf numFmtId="38" fontId="79" fillId="0" borderId="218" xfId="62" applyFont="1" applyFill="1" applyBorder="1" applyAlignment="1">
      <alignment horizontal="center"/>
    </xf>
    <xf numFmtId="38" fontId="79" fillId="0" borderId="219" xfId="62" applyFont="1" applyFill="1" applyBorder="1" applyAlignment="1">
      <alignment horizontal="center"/>
    </xf>
    <xf numFmtId="38" fontId="79" fillId="0" borderId="220" xfId="62" applyFont="1" applyFill="1" applyBorder="1" applyAlignment="1">
      <alignment horizontal="center"/>
    </xf>
    <xf numFmtId="38" fontId="79" fillId="0" borderId="221" xfId="62" applyFont="1" applyFill="1" applyBorder="1" applyAlignment="1">
      <alignment horizontal="center"/>
    </xf>
    <xf numFmtId="9" fontId="79" fillId="0" borderId="224" xfId="64" applyFont="1" applyFill="1" applyBorder="1" applyAlignment="1">
      <alignment horizontal="center" vertical="center"/>
    </xf>
    <xf numFmtId="38" fontId="24" fillId="0" borderId="326" xfId="35" applyFont="1" applyFill="1" applyBorder="1" applyAlignment="1">
      <alignment horizontal="center" vertical="center"/>
    </xf>
    <xf numFmtId="0" fontId="20" fillId="24" borderId="27" xfId="49" applyFont="1" applyFill="1" applyBorder="1" applyAlignment="1">
      <alignment horizontal="right" shrinkToFit="1"/>
    </xf>
    <xf numFmtId="0" fontId="8" fillId="24" borderId="27" xfId="49" applyFont="1" applyFill="1" applyBorder="1" applyAlignment="1">
      <alignment horizontal="right"/>
    </xf>
    <xf numFmtId="0" fontId="0" fillId="0" borderId="121" xfId="0" applyBorder="1" applyAlignment="1">
      <alignment horizontal="right" vertical="center" shrinkToFit="1"/>
    </xf>
    <xf numFmtId="0" fontId="0" fillId="0" borderId="17" xfId="0" applyBorder="1" applyAlignment="1">
      <alignment horizontal="right" vertical="center" shrinkToFit="1"/>
    </xf>
    <xf numFmtId="0" fontId="0" fillId="0" borderId="31" xfId="0" applyBorder="1" applyAlignment="1">
      <alignment horizontal="right" vertical="center" shrinkToFit="1"/>
    </xf>
    <xf numFmtId="0" fontId="0" fillId="0" borderId="32" xfId="0" applyBorder="1" applyAlignment="1">
      <alignment horizontal="right" vertical="center" shrinkToFit="1"/>
    </xf>
    <xf numFmtId="38" fontId="24" fillId="0" borderId="52" xfId="35" applyFont="1" applyFill="1" applyBorder="1" applyAlignment="1">
      <alignment horizontal="right"/>
    </xf>
    <xf numFmtId="38" fontId="24" fillId="0" borderId="53" xfId="35" applyFont="1" applyFill="1" applyBorder="1" applyAlignment="1">
      <alignment horizontal="right"/>
    </xf>
    <xf numFmtId="38" fontId="24" fillId="0" borderId="54" xfId="35" applyFont="1" applyFill="1" applyBorder="1" applyAlignment="1">
      <alignment horizontal="right"/>
    </xf>
    <xf numFmtId="38" fontId="24" fillId="0" borderId="96" xfId="35" applyFont="1" applyFill="1" applyBorder="1" applyAlignment="1">
      <alignment horizontal="right"/>
    </xf>
    <xf numFmtId="38" fontId="24" fillId="0" borderId="86" xfId="35" applyFont="1" applyFill="1" applyBorder="1" applyAlignment="1">
      <alignment horizontal="right"/>
    </xf>
    <xf numFmtId="38" fontId="24" fillId="0" borderId="57" xfId="35" applyFont="1" applyFill="1" applyBorder="1" applyAlignment="1">
      <alignment horizontal="right"/>
    </xf>
    <xf numFmtId="38" fontId="24" fillId="0" borderId="58" xfId="35" applyFont="1" applyFill="1" applyBorder="1" applyAlignment="1">
      <alignment horizontal="right"/>
    </xf>
    <xf numFmtId="38" fontId="24" fillId="0" borderId="59" xfId="35" applyFont="1" applyFill="1" applyBorder="1" applyAlignment="1">
      <alignment horizontal="right"/>
    </xf>
    <xf numFmtId="38" fontId="24" fillId="0" borderId="97" xfId="35" applyFont="1" applyFill="1" applyBorder="1" applyAlignment="1">
      <alignment horizontal="right"/>
    </xf>
    <xf numFmtId="38" fontId="24" fillId="0" borderId="87" xfId="35" applyFont="1" applyFill="1" applyBorder="1" applyAlignment="1">
      <alignment horizontal="right"/>
    </xf>
    <xf numFmtId="38" fontId="24" fillId="0" borderId="42" xfId="35" applyFont="1" applyFill="1" applyBorder="1" applyAlignment="1">
      <alignment horizontal="right"/>
    </xf>
    <xf numFmtId="38" fontId="24" fillId="0" borderId="43" xfId="35" applyFont="1" applyFill="1" applyBorder="1" applyAlignment="1">
      <alignment horizontal="right"/>
    </xf>
    <xf numFmtId="38" fontId="24" fillId="0" borderId="44" xfId="35" applyFont="1" applyFill="1" applyBorder="1" applyAlignment="1">
      <alignment horizontal="right"/>
    </xf>
    <xf numFmtId="38" fontId="24" fillId="0" borderId="91" xfId="35" applyFont="1" applyFill="1" applyBorder="1" applyAlignment="1">
      <alignment horizontal="right"/>
    </xf>
    <xf numFmtId="38" fontId="24" fillId="0" borderId="67" xfId="35" applyFont="1" applyFill="1" applyBorder="1" applyAlignment="1">
      <alignment horizontal="right"/>
    </xf>
    <xf numFmtId="38" fontId="24" fillId="0" borderId="55" xfId="35" applyFont="1" applyFill="1" applyBorder="1" applyAlignment="1">
      <alignment horizontal="right"/>
    </xf>
    <xf numFmtId="38" fontId="24" fillId="0" borderId="45" xfId="35" applyFont="1" applyFill="1" applyBorder="1" applyAlignment="1">
      <alignment horizontal="right"/>
    </xf>
    <xf numFmtId="38" fontId="24" fillId="0" borderId="46" xfId="35" applyFont="1" applyFill="1" applyBorder="1" applyAlignment="1">
      <alignment horizontal="right"/>
    </xf>
    <xf numFmtId="38" fontId="24" fillId="0" borderId="92" xfId="35" applyFont="1" applyFill="1" applyBorder="1" applyAlignment="1">
      <alignment horizontal="right"/>
    </xf>
    <xf numFmtId="38" fontId="24" fillId="0" borderId="83" xfId="35" applyFont="1" applyFill="1" applyBorder="1" applyAlignment="1">
      <alignment horizontal="right"/>
    </xf>
    <xf numFmtId="38" fontId="24" fillId="0" borderId="56" xfId="35" applyFont="1" applyFill="1" applyBorder="1" applyAlignment="1">
      <alignment horizontal="right"/>
    </xf>
    <xf numFmtId="38" fontId="24" fillId="0" borderId="47" xfId="35" applyFont="1" applyFill="1" applyBorder="1" applyAlignment="1">
      <alignment horizontal="right"/>
    </xf>
    <xf numFmtId="38" fontId="24" fillId="0" borderId="48" xfId="35" applyFont="1" applyFill="1" applyBorder="1" applyAlignment="1">
      <alignment horizontal="right"/>
    </xf>
    <xf numFmtId="38" fontId="24" fillId="0" borderId="93" xfId="35" applyFont="1" applyFill="1" applyBorder="1" applyAlignment="1">
      <alignment horizontal="right"/>
    </xf>
    <xf numFmtId="38" fontId="24" fillId="0" borderId="84" xfId="35" applyFont="1" applyFill="1" applyBorder="1" applyAlignment="1">
      <alignment horizontal="right"/>
    </xf>
    <xf numFmtId="38" fontId="78" fillId="0" borderId="57" xfId="35" applyFont="1" applyFill="1" applyBorder="1" applyAlignment="1">
      <alignment horizontal="right"/>
    </xf>
    <xf numFmtId="38" fontId="78" fillId="0" borderId="58" xfId="35" applyFont="1" applyFill="1" applyBorder="1" applyAlignment="1">
      <alignment horizontal="right"/>
    </xf>
    <xf numFmtId="38" fontId="78" fillId="0" borderId="59" xfId="35" applyFont="1" applyFill="1" applyBorder="1" applyAlignment="1">
      <alignment horizontal="right"/>
    </xf>
    <xf numFmtId="38" fontId="78" fillId="0" borderId="97" xfId="35" applyFont="1" applyFill="1" applyBorder="1" applyAlignment="1">
      <alignment horizontal="right"/>
    </xf>
    <xf numFmtId="38" fontId="78" fillId="0" borderId="87" xfId="35" applyFont="1" applyFill="1" applyBorder="1" applyAlignment="1">
      <alignment horizontal="right"/>
    </xf>
    <xf numFmtId="38" fontId="24" fillId="0" borderId="94" xfId="35" applyFont="1" applyFill="1" applyBorder="1" applyAlignment="1">
      <alignment horizontal="right"/>
    </xf>
    <xf numFmtId="38" fontId="24" fillId="0" borderId="49" xfId="35" applyFont="1" applyFill="1" applyBorder="1" applyAlignment="1">
      <alignment horizontal="right"/>
    </xf>
    <xf numFmtId="38" fontId="24" fillId="0" borderId="50" xfId="35" applyFont="1" applyFill="1" applyBorder="1" applyAlignment="1">
      <alignment horizontal="right"/>
    </xf>
    <xf numFmtId="38" fontId="24" fillId="0" borderId="95" xfId="35" applyFont="1" applyFill="1" applyBorder="1" applyAlignment="1">
      <alignment horizontal="right"/>
    </xf>
    <xf numFmtId="38" fontId="24" fillId="0" borderId="85" xfId="35" applyFont="1" applyFill="1" applyBorder="1" applyAlignment="1">
      <alignment horizontal="right"/>
    </xf>
    <xf numFmtId="38" fontId="79" fillId="0" borderId="171" xfId="35" applyFont="1" applyFill="1" applyBorder="1" applyAlignment="1">
      <alignment horizontal="center"/>
    </xf>
    <xf numFmtId="0" fontId="20" fillId="0" borderId="167" xfId="49" applyFont="1" applyBorder="1" applyAlignment="1">
      <alignment horizontal="right"/>
    </xf>
    <xf numFmtId="0" fontId="20" fillId="0" borderId="168" xfId="49" applyFont="1" applyBorder="1" applyAlignment="1">
      <alignment horizontal="right"/>
    </xf>
    <xf numFmtId="0" fontId="20" fillId="0" borderId="169" xfId="49" applyFont="1" applyBorder="1" applyAlignment="1">
      <alignment horizontal="right"/>
    </xf>
    <xf numFmtId="0" fontId="20" fillId="0" borderId="170" xfId="49" applyFont="1" applyBorder="1" applyAlignment="1">
      <alignment horizontal="right"/>
    </xf>
    <xf numFmtId="0" fontId="20" fillId="0" borderId="171" xfId="49" applyFont="1" applyBorder="1" applyAlignment="1">
      <alignment horizontal="right"/>
    </xf>
    <xf numFmtId="0" fontId="20" fillId="0" borderId="36" xfId="49" applyFont="1" applyBorder="1" applyAlignment="1">
      <alignment horizontal="right"/>
    </xf>
    <xf numFmtId="0" fontId="20" fillId="0" borderId="37" xfId="49" applyFont="1" applyBorder="1" applyAlignment="1">
      <alignment horizontal="right"/>
    </xf>
    <xf numFmtId="0" fontId="20" fillId="0" borderId="38" xfId="49" applyFont="1" applyBorder="1" applyAlignment="1">
      <alignment horizontal="right"/>
    </xf>
    <xf numFmtId="0" fontId="20" fillId="0" borderId="89" xfId="49" applyFont="1" applyBorder="1" applyAlignment="1">
      <alignment horizontal="right"/>
    </xf>
    <xf numFmtId="0" fontId="20" fillId="0" borderId="82" xfId="49" applyFont="1" applyBorder="1" applyAlignment="1">
      <alignment horizontal="right"/>
    </xf>
    <xf numFmtId="0" fontId="20" fillId="0" borderId="36" xfId="49" applyFont="1" applyBorder="1" applyAlignment="1">
      <alignment horizontal="right" vertical="top" wrapText="1"/>
    </xf>
    <xf numFmtId="38" fontId="20" fillId="0" borderId="36" xfId="35" applyFont="1" applyFill="1" applyBorder="1" applyAlignment="1">
      <alignment horizontal="right" vertical="top" wrapText="1"/>
    </xf>
    <xf numFmtId="38" fontId="20" fillId="0" borderId="37" xfId="35" applyFont="1" applyFill="1" applyBorder="1" applyAlignment="1">
      <alignment horizontal="right"/>
    </xf>
    <xf numFmtId="38" fontId="20" fillId="0" borderId="38" xfId="35" applyFont="1" applyFill="1" applyBorder="1" applyAlignment="1">
      <alignment horizontal="right"/>
    </xf>
    <xf numFmtId="38" fontId="20" fillId="0" borderId="36" xfId="35" applyFont="1" applyFill="1" applyBorder="1" applyAlignment="1">
      <alignment horizontal="right"/>
    </xf>
    <xf numFmtId="38" fontId="20" fillId="0" borderId="89" xfId="35" applyFont="1" applyFill="1" applyBorder="1" applyAlignment="1">
      <alignment horizontal="right"/>
    </xf>
    <xf numFmtId="38" fontId="20" fillId="0" borderId="82" xfId="35" applyFont="1" applyFill="1" applyBorder="1" applyAlignment="1">
      <alignment horizontal="right"/>
    </xf>
    <xf numFmtId="38" fontId="20" fillId="0" borderId="42" xfId="35" applyFont="1" applyFill="1" applyBorder="1" applyAlignment="1">
      <alignment horizontal="left"/>
    </xf>
    <xf numFmtId="38" fontId="20" fillId="0" borderId="43" xfId="35" applyFont="1" applyFill="1" applyBorder="1" applyAlignment="1">
      <alignment horizontal="right"/>
    </xf>
    <xf numFmtId="38" fontId="20" fillId="0" borderId="44" xfId="35" applyFont="1" applyFill="1" applyBorder="1" applyAlignment="1">
      <alignment horizontal="right"/>
    </xf>
    <xf numFmtId="38" fontId="20" fillId="0" borderId="91" xfId="35" applyFont="1" applyFill="1" applyBorder="1" applyAlignment="1">
      <alignment horizontal="right"/>
    </xf>
    <xf numFmtId="38" fontId="79" fillId="0" borderId="227" xfId="35" applyFont="1" applyFill="1" applyBorder="1" applyAlignment="1">
      <alignment horizontal="center"/>
    </xf>
    <xf numFmtId="0" fontId="20" fillId="0" borderId="167" xfId="49" applyFont="1" applyBorder="1"/>
    <xf numFmtId="0" fontId="20" fillId="0" borderId="168" xfId="49" applyFont="1" applyBorder="1"/>
    <xf numFmtId="0" fontId="20" fillId="0" borderId="169" xfId="49" applyFont="1" applyBorder="1"/>
    <xf numFmtId="0" fontId="20" fillId="0" borderId="170" xfId="49" applyFont="1" applyBorder="1"/>
    <xf numFmtId="0" fontId="20" fillId="0" borderId="171" xfId="49" applyFont="1" applyBorder="1"/>
    <xf numFmtId="0" fontId="20" fillId="0" borderId="36" xfId="49" applyFont="1" applyBorder="1"/>
    <xf numFmtId="0" fontId="20" fillId="0" borderId="37" xfId="49" applyFont="1" applyBorder="1"/>
    <xf numFmtId="0" fontId="20" fillId="0" borderId="38" xfId="49" applyFont="1" applyBorder="1"/>
    <xf numFmtId="0" fontId="20" fillId="0" borderId="89" xfId="49" applyFont="1" applyBorder="1"/>
    <xf numFmtId="0" fontId="20" fillId="0" borderId="82" xfId="49" applyFont="1" applyBorder="1"/>
    <xf numFmtId="0" fontId="20" fillId="0" borderId="36" xfId="49" applyFont="1" applyBorder="1" applyAlignment="1">
      <alignment vertical="top" wrapText="1"/>
    </xf>
    <xf numFmtId="0" fontId="0" fillId="0" borderId="15" xfId="0" applyBorder="1" applyAlignment="1">
      <alignment horizontal="center" vertical="center" shrinkToFit="1"/>
    </xf>
    <xf numFmtId="0" fontId="0" fillId="0" borderId="15" xfId="0" applyBorder="1" applyAlignment="1">
      <alignment vertical="center" shrinkToFit="1"/>
    </xf>
    <xf numFmtId="0" fontId="20" fillId="0" borderId="22" xfId="47" applyFont="1" applyBorder="1" applyAlignment="1">
      <alignment horizontal="center" vertical="top" wrapText="1"/>
    </xf>
    <xf numFmtId="0" fontId="20" fillId="0" borderId="29" xfId="47" applyFont="1" applyBorder="1" applyAlignment="1">
      <alignment horizontal="center" vertical="top" wrapText="1"/>
    </xf>
    <xf numFmtId="0" fontId="20" fillId="0" borderId="24" xfId="47" applyFont="1" applyBorder="1" applyAlignment="1">
      <alignment horizontal="center" vertical="top" wrapText="1"/>
    </xf>
    <xf numFmtId="9" fontId="9" fillId="0" borderId="32" xfId="28" applyBorder="1" applyAlignment="1"/>
    <xf numFmtId="9" fontId="9" fillId="0" borderId="32" xfId="28" applyBorder="1" applyAlignment="1">
      <alignment horizontal="right" vertical="center"/>
    </xf>
    <xf numFmtId="9" fontId="9" fillId="0" borderId="32" xfId="28" applyBorder="1" applyAlignment="1">
      <alignment horizontal="right"/>
    </xf>
    <xf numFmtId="9" fontId="9" fillId="0" borderId="33" xfId="28" applyBorder="1" applyAlignment="1">
      <alignment horizontal="right"/>
    </xf>
    <xf numFmtId="38" fontId="20" fillId="0" borderId="31" xfId="35" applyFont="1" applyFill="1" applyBorder="1" applyAlignment="1">
      <alignment vertical="center" wrapText="1"/>
    </xf>
    <xf numFmtId="38" fontId="20" fillId="0" borderId="31" xfId="35" applyFont="1" applyFill="1" applyBorder="1" applyAlignment="1">
      <alignment horizontal="right" vertical="center" wrapText="1"/>
    </xf>
    <xf numFmtId="9" fontId="9" fillId="0" borderId="31" xfId="28" applyBorder="1" applyAlignment="1">
      <alignment horizontal="right"/>
    </xf>
    <xf numFmtId="0" fontId="24" fillId="0" borderId="34" xfId="47" applyFont="1" applyBorder="1" applyAlignment="1">
      <alignment vertical="center"/>
    </xf>
    <xf numFmtId="0" fontId="24" fillId="0" borderId="109" xfId="0" applyFont="1" applyBorder="1">
      <alignment vertical="center"/>
    </xf>
    <xf numFmtId="0" fontId="24" fillId="0" borderId="109" xfId="47" applyFont="1" applyBorder="1" applyAlignment="1">
      <alignment vertical="center"/>
    </xf>
    <xf numFmtId="0" fontId="9" fillId="0" borderId="62" xfId="47" applyBorder="1" applyAlignment="1">
      <alignment vertical="center"/>
    </xf>
    <xf numFmtId="9" fontId="9" fillId="0" borderId="15" xfId="28" applyBorder="1" applyAlignment="1">
      <alignment horizontal="right"/>
    </xf>
    <xf numFmtId="0" fontId="11" fillId="24" borderId="113" xfId="52" applyFont="1" applyFill="1" applyBorder="1" applyAlignment="1">
      <alignment horizontal="center" vertical="top"/>
    </xf>
    <xf numFmtId="0" fontId="11" fillId="24" borderId="62" xfId="52" applyFont="1" applyFill="1" applyBorder="1" applyAlignment="1">
      <alignment horizontal="center" vertical="top"/>
    </xf>
    <xf numFmtId="0" fontId="20" fillId="35" borderId="15" xfId="47" applyFont="1" applyFill="1" applyBorder="1" applyAlignment="1">
      <alignment horizontal="center" vertical="top"/>
    </xf>
    <xf numFmtId="0" fontId="20" fillId="35" borderId="106" xfId="47" applyFont="1" applyFill="1" applyBorder="1" applyAlignment="1">
      <alignment horizontal="center" vertical="top"/>
    </xf>
    <xf numFmtId="0" fontId="20" fillId="35" borderId="0" xfId="47" applyFont="1" applyFill="1" applyAlignment="1">
      <alignment horizontal="center" vertical="top"/>
    </xf>
    <xf numFmtId="0" fontId="20" fillId="35" borderId="15" xfId="47" applyFont="1" applyFill="1" applyBorder="1" applyAlignment="1">
      <alignment horizontal="center"/>
    </xf>
    <xf numFmtId="0" fontId="9" fillId="35" borderId="17" xfId="47" applyFill="1" applyBorder="1" applyAlignment="1">
      <alignment horizontal="center"/>
    </xf>
    <xf numFmtId="0" fontId="9" fillId="35" borderId="15" xfId="47" applyFill="1" applyBorder="1"/>
    <xf numFmtId="0" fontId="9" fillId="35" borderId="30" xfId="47" applyFill="1" applyBorder="1"/>
    <xf numFmtId="0" fontId="20" fillId="35" borderId="18" xfId="47" applyFont="1" applyFill="1" applyBorder="1" applyAlignment="1">
      <alignment horizontal="left" shrinkToFit="1"/>
    </xf>
    <xf numFmtId="0" fontId="20" fillId="35" borderId="30" xfId="47" applyFont="1" applyFill="1" applyBorder="1" applyAlignment="1">
      <alignment horizontal="left" shrinkToFit="1"/>
    </xf>
    <xf numFmtId="0" fontId="20" fillId="35" borderId="19" xfId="47" applyFont="1" applyFill="1" applyBorder="1" applyAlignment="1">
      <alignment horizontal="left" shrinkToFit="1"/>
    </xf>
    <xf numFmtId="38" fontId="20" fillId="35" borderId="31" xfId="35" applyFont="1" applyFill="1" applyBorder="1" applyAlignment="1">
      <alignment vertical="center" wrapText="1"/>
    </xf>
    <xf numFmtId="38" fontId="20" fillId="35" borderId="32" xfId="35" applyFont="1" applyFill="1" applyBorder="1" applyAlignment="1">
      <alignment vertical="center" wrapText="1"/>
    </xf>
    <xf numFmtId="0" fontId="24" fillId="0" borderId="195" xfId="47" applyFont="1" applyBorder="1" applyAlignment="1">
      <alignment vertical="center"/>
    </xf>
    <xf numFmtId="0" fontId="0" fillId="35" borderId="0" xfId="0" applyFill="1">
      <alignment vertical="center"/>
    </xf>
    <xf numFmtId="0" fontId="20" fillId="35" borderId="173" xfId="63" applyFont="1" applyFill="1" applyBorder="1" applyAlignment="1">
      <alignment horizontal="left"/>
    </xf>
    <xf numFmtId="38" fontId="0" fillId="24" borderId="0" xfId="63" applyNumberFormat="1" applyFont="1" applyFill="1" applyAlignment="1">
      <alignment horizontal="right"/>
    </xf>
    <xf numFmtId="0" fontId="0" fillId="24" borderId="0" xfId="63" applyFont="1" applyFill="1"/>
    <xf numFmtId="0" fontId="22" fillId="27" borderId="0" xfId="0" applyFont="1" applyFill="1" applyAlignment="1">
      <alignment horizontal="center" vertical="center"/>
    </xf>
    <xf numFmtId="0" fontId="22" fillId="27" borderId="199" xfId="0" applyFont="1" applyFill="1" applyBorder="1" applyAlignment="1">
      <alignment horizontal="center" vertical="center"/>
    </xf>
    <xf numFmtId="0" fontId="38" fillId="24" borderId="154" xfId="0" applyFont="1" applyFill="1" applyBorder="1">
      <alignment vertical="center"/>
    </xf>
    <xf numFmtId="0" fontId="38" fillId="24" borderId="106" xfId="0" applyFont="1" applyFill="1" applyBorder="1" applyAlignment="1">
      <alignment vertical="center" wrapText="1"/>
    </xf>
    <xf numFmtId="0" fontId="38" fillId="24" borderId="28" xfId="0" applyFont="1" applyFill="1" applyBorder="1" applyAlignment="1">
      <alignment vertical="center" wrapText="1"/>
    </xf>
    <xf numFmtId="0" fontId="38" fillId="24" borderId="60" xfId="0" applyFont="1" applyFill="1" applyBorder="1" applyAlignment="1">
      <alignment vertical="center" wrapText="1"/>
    </xf>
    <xf numFmtId="0" fontId="38" fillId="24" borderId="0" xfId="0" applyFont="1" applyFill="1" applyAlignment="1">
      <alignment vertical="center" wrapText="1"/>
    </xf>
    <xf numFmtId="0" fontId="38" fillId="24" borderId="16" xfId="0" applyFont="1" applyFill="1" applyBorder="1" applyAlignment="1">
      <alignment vertical="center" wrapText="1"/>
    </xf>
    <xf numFmtId="0" fontId="38" fillId="24" borderId="22" xfId="0" applyFont="1" applyFill="1" applyBorder="1" applyAlignment="1">
      <alignment vertical="center" wrapText="1"/>
    </xf>
    <xf numFmtId="0" fontId="38" fillId="24" borderId="29" xfId="0" applyFont="1" applyFill="1" applyBorder="1" applyAlignment="1">
      <alignment vertical="center" wrapText="1"/>
    </xf>
    <xf numFmtId="0" fontId="38" fillId="24" borderId="24" xfId="0" applyFont="1" applyFill="1" applyBorder="1" applyAlignment="1">
      <alignment vertical="center" wrapText="1"/>
    </xf>
    <xf numFmtId="0" fontId="8" fillId="24" borderId="0" xfId="52" applyFont="1" applyFill="1"/>
    <xf numFmtId="0" fontId="17" fillId="0" borderId="0" xfId="70" applyFont="1"/>
    <xf numFmtId="0" fontId="11" fillId="0" borderId="18" xfId="70" applyFont="1" applyBorder="1" applyAlignment="1">
      <alignment horizontal="left" vertical="top"/>
    </xf>
    <xf numFmtId="0" fontId="8" fillId="0" borderId="0" xfId="70"/>
    <xf numFmtId="0" fontId="11" fillId="0" borderId="154" xfId="70" applyFont="1" applyBorder="1" applyAlignment="1">
      <alignment horizontal="left" vertical="top"/>
    </xf>
    <xf numFmtId="0" fontId="8" fillId="0" borderId="28" xfId="70" applyBorder="1"/>
    <xf numFmtId="0" fontId="8" fillId="0" borderId="16" xfId="70" applyBorder="1"/>
    <xf numFmtId="0" fontId="8" fillId="24" borderId="0" xfId="52" applyFont="1" applyFill="1" applyAlignment="1">
      <alignment horizontal="left" vertical="top" wrapText="1"/>
    </xf>
    <xf numFmtId="0" fontId="11" fillId="0" borderId="30" xfId="70" applyFont="1" applyBorder="1" applyAlignment="1">
      <alignment vertical="top"/>
    </xf>
    <xf numFmtId="0" fontId="11" fillId="0" borderId="106" xfId="70" applyFont="1" applyBorder="1" applyAlignment="1">
      <alignment vertical="top"/>
    </xf>
    <xf numFmtId="0" fontId="11" fillId="0" borderId="29" xfId="70" applyFont="1" applyBorder="1" applyAlignment="1">
      <alignment vertical="top"/>
    </xf>
    <xf numFmtId="0" fontId="130" fillId="0" borderId="0" xfId="71" applyFont="1">
      <alignment vertical="center"/>
    </xf>
    <xf numFmtId="0" fontId="133" fillId="0" borderId="0" xfId="71" applyFont="1">
      <alignment vertical="center"/>
    </xf>
    <xf numFmtId="0" fontId="86" fillId="0" borderId="0" xfId="71" applyFont="1">
      <alignment vertical="center"/>
    </xf>
    <xf numFmtId="0" fontId="0" fillId="0" borderId="24" xfId="0" applyBorder="1">
      <alignment vertical="center"/>
    </xf>
    <xf numFmtId="0" fontId="0" fillId="34" borderId="0" xfId="63" applyFont="1" applyFill="1" applyAlignment="1">
      <alignment horizontal="right"/>
    </xf>
    <xf numFmtId="180" fontId="0" fillId="0" borderId="236" xfId="0" applyNumberFormat="1" applyBorder="1">
      <alignment vertical="center"/>
    </xf>
    <xf numFmtId="180" fontId="0" fillId="0" borderId="102" xfId="0" applyNumberFormat="1" applyBorder="1">
      <alignment vertical="center"/>
    </xf>
    <xf numFmtId="0" fontId="20" fillId="34" borderId="166" xfId="63" applyFont="1" applyFill="1" applyBorder="1" applyAlignment="1">
      <alignment horizontal="left" vertical="center" wrapText="1"/>
    </xf>
    <xf numFmtId="0" fontId="39" fillId="34" borderId="166" xfId="63" applyFont="1" applyFill="1" applyBorder="1" applyAlignment="1">
      <alignment horizontal="center" wrapText="1"/>
    </xf>
    <xf numFmtId="0" fontId="20" fillId="24" borderId="167" xfId="63" applyFont="1" applyFill="1" applyBorder="1"/>
    <xf numFmtId="0" fontId="20" fillId="24" borderId="168" xfId="63" applyFont="1" applyFill="1" applyBorder="1"/>
    <xf numFmtId="0" fontId="20" fillId="24" borderId="169" xfId="63" applyFont="1" applyFill="1" applyBorder="1"/>
    <xf numFmtId="0" fontId="20" fillId="24" borderId="170" xfId="63" applyFont="1" applyFill="1" applyBorder="1"/>
    <xf numFmtId="0" fontId="20" fillId="24" borderId="171" xfId="63" applyFont="1" applyFill="1" applyBorder="1"/>
    <xf numFmtId="0" fontId="8" fillId="24" borderId="16" xfId="63" applyFill="1" applyBorder="1" applyAlignment="1">
      <alignment horizontal="left"/>
    </xf>
    <xf numFmtId="0" fontId="0" fillId="34" borderId="173" xfId="63" applyFont="1" applyFill="1" applyBorder="1" applyAlignment="1">
      <alignment horizontal="center"/>
    </xf>
    <xf numFmtId="0" fontId="20" fillId="24" borderId="36" xfId="63" applyFont="1" applyFill="1" applyBorder="1"/>
    <xf numFmtId="0" fontId="20" fillId="24" borderId="37" xfId="63" applyFont="1" applyFill="1" applyBorder="1"/>
    <xf numFmtId="0" fontId="20" fillId="24" borderId="38" xfId="63" applyFont="1" applyFill="1" applyBorder="1"/>
    <xf numFmtId="0" fontId="20" fillId="24" borderId="89" xfId="63" applyFont="1" applyFill="1" applyBorder="1"/>
    <xf numFmtId="0" fontId="20" fillId="24" borderId="82" xfId="63" applyFont="1" applyFill="1" applyBorder="1"/>
    <xf numFmtId="0" fontId="8" fillId="34" borderId="0" xfId="63" applyFill="1" applyAlignment="1">
      <alignment horizontal="right"/>
    </xf>
    <xf numFmtId="9" fontId="8" fillId="24" borderId="0" xfId="64" applyFont="1" applyFill="1" applyBorder="1" applyAlignment="1">
      <alignment horizontal="right"/>
    </xf>
    <xf numFmtId="0" fontId="8" fillId="34" borderId="16" xfId="63" applyFill="1" applyBorder="1"/>
    <xf numFmtId="0" fontId="20" fillId="24" borderId="36" xfId="63" applyFont="1" applyFill="1" applyBorder="1" applyAlignment="1">
      <alignment vertical="top" wrapText="1"/>
    </xf>
    <xf numFmtId="38" fontId="20" fillId="24" borderId="36" xfId="62" applyFont="1" applyFill="1" applyBorder="1" applyAlignment="1">
      <alignment vertical="top" wrapText="1"/>
    </xf>
    <xf numFmtId="38" fontId="20" fillId="24" borderId="37" xfId="62" applyFont="1" applyFill="1" applyBorder="1" applyAlignment="1"/>
    <xf numFmtId="38" fontId="20" fillId="24" borderId="38" xfId="62" applyFont="1" applyFill="1" applyBorder="1" applyAlignment="1"/>
    <xf numFmtId="38" fontId="20" fillId="24" borderId="36" xfId="62" applyFont="1" applyFill="1" applyBorder="1" applyAlignment="1"/>
    <xf numFmtId="38" fontId="20" fillId="24" borderId="89" xfId="62" applyFont="1" applyFill="1" applyBorder="1" applyAlignment="1"/>
    <xf numFmtId="38" fontId="20" fillId="24" borderId="82" xfId="62" applyFont="1" applyFill="1" applyBorder="1" applyAlignment="1"/>
    <xf numFmtId="9" fontId="8" fillId="24" borderId="0" xfId="64" applyFont="1" applyFill="1" applyBorder="1" applyAlignment="1"/>
    <xf numFmtId="0" fontId="0" fillId="0" borderId="110" xfId="63" applyFont="1" applyBorder="1" applyAlignment="1">
      <alignment horizontal="left" shrinkToFit="1"/>
    </xf>
    <xf numFmtId="0" fontId="0" fillId="0" borderId="32" xfId="63" applyFont="1" applyBorder="1" applyAlignment="1">
      <alignment horizontal="left" shrinkToFit="1"/>
    </xf>
    <xf numFmtId="38" fontId="24" fillId="34" borderId="206" xfId="62" applyFont="1" applyFill="1" applyBorder="1" applyAlignment="1">
      <alignment horizontal="right"/>
    </xf>
    <xf numFmtId="38" fontId="24" fillId="34" borderId="207" xfId="62" applyFont="1" applyFill="1" applyBorder="1" applyAlignment="1">
      <alignment horizontal="right"/>
    </xf>
    <xf numFmtId="38" fontId="24" fillId="34" borderId="260" xfId="62" applyFont="1" applyFill="1" applyBorder="1" applyAlignment="1">
      <alignment horizontal="right"/>
    </xf>
    <xf numFmtId="38" fontId="24" fillId="34" borderId="250" xfId="62" applyFont="1" applyFill="1" applyBorder="1" applyAlignment="1">
      <alignment horizontal="right"/>
    </xf>
    <xf numFmtId="38" fontId="24" fillId="34" borderId="261" xfId="62" applyFont="1" applyFill="1" applyBorder="1" applyAlignment="1">
      <alignment horizontal="right"/>
    </xf>
    <xf numFmtId="0" fontId="20" fillId="0" borderId="334" xfId="63" applyFont="1" applyBorder="1" applyAlignment="1">
      <alignment horizontal="right" vertical="center"/>
    </xf>
    <xf numFmtId="38" fontId="24" fillId="34" borderId="42" xfId="64" applyNumberFormat="1" applyFont="1" applyFill="1" applyBorder="1" applyAlignment="1">
      <alignment horizontal="right" vertical="center"/>
    </xf>
    <xf numFmtId="38" fontId="24" fillId="34" borderId="43" xfId="62" applyFont="1" applyFill="1" applyBorder="1" applyAlignment="1">
      <alignment horizontal="right" vertical="center"/>
    </xf>
    <xf numFmtId="38" fontId="24" fillId="34" borderId="44" xfId="62" applyFont="1" applyFill="1" applyBorder="1" applyAlignment="1">
      <alignment horizontal="right" vertical="center"/>
    </xf>
    <xf numFmtId="38" fontId="24" fillId="34" borderId="42" xfId="62" applyFont="1" applyFill="1" applyBorder="1" applyAlignment="1">
      <alignment horizontal="right" vertical="center"/>
    </xf>
    <xf numFmtId="38" fontId="24" fillId="34" borderId="91" xfId="62" applyFont="1" applyFill="1" applyBorder="1" applyAlignment="1">
      <alignment horizontal="right" vertical="center"/>
    </xf>
    <xf numFmtId="38" fontId="24" fillId="34" borderId="67" xfId="62" applyFont="1" applyFill="1" applyBorder="1" applyAlignment="1">
      <alignment horizontal="right" vertical="center"/>
    </xf>
    <xf numFmtId="38" fontId="24" fillId="0" borderId="230" xfId="62" applyFont="1" applyFill="1" applyBorder="1" applyAlignment="1">
      <alignment horizontal="right" vertical="center"/>
    </xf>
    <xf numFmtId="0" fontId="8" fillId="0" borderId="146" xfId="63" applyBorder="1" applyAlignment="1">
      <alignment horizontal="right" shrinkToFit="1"/>
    </xf>
    <xf numFmtId="9" fontId="24" fillId="0" borderId="11" xfId="64" applyFont="1" applyFill="1" applyBorder="1" applyAlignment="1">
      <alignment horizontal="right" vertical="center"/>
    </xf>
    <xf numFmtId="9" fontId="24" fillId="0" borderId="225" xfId="64" applyFont="1" applyFill="1" applyBorder="1" applyAlignment="1">
      <alignment horizontal="right" vertical="center"/>
    </xf>
    <xf numFmtId="9" fontId="24" fillId="0" borderId="134" xfId="64" applyFont="1" applyFill="1" applyBorder="1" applyAlignment="1">
      <alignment horizontal="right" vertical="center"/>
    </xf>
    <xf numFmtId="9" fontId="24" fillId="0" borderId="135" xfId="64" applyFont="1" applyFill="1" applyBorder="1" applyAlignment="1">
      <alignment horizontal="right" vertical="center"/>
    </xf>
    <xf numFmtId="9" fontId="24" fillId="0" borderId="13" xfId="64" applyFont="1" applyFill="1" applyBorder="1" applyAlignment="1">
      <alignment horizontal="right" vertical="center"/>
    </xf>
    <xf numFmtId="9" fontId="24" fillId="0" borderId="103" xfId="64" applyFont="1" applyFill="1" applyBorder="1" applyAlignment="1">
      <alignment horizontal="right" vertical="center"/>
    </xf>
    <xf numFmtId="0" fontId="8" fillId="24" borderId="10" xfId="63" applyFill="1" applyBorder="1"/>
    <xf numFmtId="0" fontId="8" fillId="24" borderId="174" xfId="63" applyFill="1" applyBorder="1"/>
    <xf numFmtId="0" fontId="20" fillId="34" borderId="60" xfId="63" applyFont="1" applyFill="1" applyBorder="1" applyAlignment="1">
      <alignment horizontal="left"/>
    </xf>
    <xf numFmtId="0" fontId="8" fillId="0" borderId="69" xfId="63" applyBorder="1" applyAlignment="1">
      <alignment horizontal="center" vertical="center"/>
    </xf>
    <xf numFmtId="38" fontId="79" fillId="0" borderId="51" xfId="62" applyFont="1" applyFill="1" applyBorder="1" applyAlignment="1">
      <alignment horizontal="center"/>
    </xf>
    <xf numFmtId="38" fontId="79" fillId="0" borderId="88" xfId="62" applyFont="1" applyFill="1" applyBorder="1" applyAlignment="1">
      <alignment horizontal="center"/>
    </xf>
    <xf numFmtId="38" fontId="79" fillId="0" borderId="65" xfId="62" applyFont="1" applyFill="1" applyBorder="1" applyAlignment="1">
      <alignment horizontal="center"/>
    </xf>
    <xf numFmtId="38" fontId="79" fillId="0" borderId="143" xfId="62" applyFont="1" applyFill="1" applyBorder="1" applyAlignment="1">
      <alignment horizontal="center" vertical="center"/>
    </xf>
    <xf numFmtId="0" fontId="32" fillId="0" borderId="0" xfId="0" applyFont="1" applyAlignment="1">
      <alignment horizontal="left" vertical="top" wrapText="1"/>
    </xf>
    <xf numFmtId="0" fontId="0" fillId="0" borderId="0" xfId="0" applyAlignment="1">
      <alignment horizontal="left" vertical="top" wrapText="1"/>
    </xf>
    <xf numFmtId="0" fontId="0" fillId="0" borderId="199" xfId="0" applyBorder="1">
      <alignment vertical="center"/>
    </xf>
    <xf numFmtId="0" fontId="0" fillId="0" borderId="60" xfId="0" applyBorder="1" applyAlignment="1">
      <alignment horizontal="left" vertical="top" wrapText="1"/>
    </xf>
    <xf numFmtId="0" fontId="0" fillId="0" borderId="16" xfId="0" applyBorder="1" applyAlignment="1">
      <alignment horizontal="left" vertical="top" wrapText="1"/>
    </xf>
    <xf numFmtId="0" fontId="0" fillId="0" borderId="0" xfId="0" applyAlignment="1">
      <alignment horizontal="left" vertical="top"/>
    </xf>
    <xf numFmtId="0" fontId="105" fillId="39" borderId="22" xfId="52" applyFont="1" applyFill="1" applyBorder="1" applyAlignment="1">
      <alignment horizontal="center" vertical="top" wrapText="1"/>
    </xf>
    <xf numFmtId="0" fontId="33" fillId="39" borderId="29" xfId="52" applyFont="1" applyFill="1" applyBorder="1" applyAlignment="1">
      <alignment horizontal="center" vertical="top" wrapText="1"/>
    </xf>
    <xf numFmtId="0" fontId="33" fillId="39" borderId="24" xfId="52" applyFont="1" applyFill="1" applyBorder="1" applyAlignment="1">
      <alignment horizontal="center" vertical="top" wrapText="1"/>
    </xf>
    <xf numFmtId="185" fontId="33" fillId="39" borderId="22" xfId="52" applyNumberFormat="1" applyFont="1" applyFill="1" applyBorder="1" applyAlignment="1">
      <alignment horizontal="center" vertical="top" wrapText="1"/>
    </xf>
    <xf numFmtId="185" fontId="33" fillId="39" borderId="29" xfId="52" applyNumberFormat="1" applyFont="1" applyFill="1" applyBorder="1" applyAlignment="1">
      <alignment horizontal="center" vertical="top" wrapText="1"/>
    </xf>
    <xf numFmtId="185" fontId="33" fillId="39" borderId="24" xfId="52" applyNumberFormat="1" applyFont="1" applyFill="1" applyBorder="1" applyAlignment="1">
      <alignment horizontal="center" vertical="top" wrapText="1"/>
    </xf>
    <xf numFmtId="0" fontId="8" fillId="0" borderId="19" xfId="70" applyBorder="1"/>
    <xf numFmtId="0" fontId="20" fillId="0" borderId="0" xfId="52" applyFont="1" applyAlignment="1">
      <alignment horizontal="left" vertical="top"/>
    </xf>
    <xf numFmtId="0" fontId="32" fillId="0" borderId="0" xfId="0" applyFont="1" applyAlignment="1">
      <alignment horizontal="left" vertical="top"/>
    </xf>
    <xf numFmtId="0" fontId="32" fillId="0" borderId="0" xfId="0" applyFont="1" applyAlignment="1">
      <alignment horizontal="right" vertical="top" wrapText="1"/>
    </xf>
    <xf numFmtId="0" fontId="44" fillId="0" borderId="15" xfId="0" applyFont="1" applyBorder="1" applyAlignment="1">
      <alignment horizontal="center" vertical="top" wrapText="1"/>
    </xf>
    <xf numFmtId="0" fontId="46" fillId="0" borderId="15" xfId="0" applyFont="1" applyBorder="1" applyAlignment="1">
      <alignment horizontal="center" wrapText="1"/>
    </xf>
    <xf numFmtId="0" fontId="62" fillId="0" borderId="15" xfId="0" applyFont="1" applyBorder="1" applyAlignment="1">
      <alignment horizontal="center" wrapText="1"/>
    </xf>
    <xf numFmtId="0" fontId="44" fillId="0" borderId="147" xfId="0" applyFont="1" applyBorder="1" applyAlignment="1">
      <alignment horizontal="center" vertical="center" wrapText="1"/>
    </xf>
    <xf numFmtId="0" fontId="44" fillId="0" borderId="173" xfId="0" applyFont="1" applyBorder="1" applyAlignment="1">
      <alignment horizontal="center" vertical="center" wrapText="1"/>
    </xf>
    <xf numFmtId="0" fontId="44" fillId="0" borderId="148" xfId="0" applyFont="1" applyBorder="1" applyAlignment="1">
      <alignment horizontal="center" vertical="center" wrapText="1"/>
    </xf>
    <xf numFmtId="0" fontId="33" fillId="0" borderId="0" xfId="0" applyFont="1" applyAlignment="1">
      <alignment vertical="center" wrapText="1"/>
    </xf>
    <xf numFmtId="0" fontId="44" fillId="0" borderId="0" xfId="0" applyFont="1">
      <alignment vertical="center"/>
    </xf>
    <xf numFmtId="0" fontId="44" fillId="0" borderId="15" xfId="0" applyFont="1" applyBorder="1" applyAlignment="1">
      <alignment horizontal="justify" vertical="top" wrapText="1"/>
    </xf>
    <xf numFmtId="0" fontId="44" fillId="0" borderId="18" xfId="0" applyFont="1" applyBorder="1" applyAlignment="1">
      <alignment horizontal="center" vertical="top" wrapText="1"/>
    </xf>
    <xf numFmtId="0" fontId="8" fillId="0" borderId="0" xfId="73" applyAlignment="1">
      <alignment vertical="top" wrapText="1"/>
    </xf>
    <xf numFmtId="0" fontId="20" fillId="0" borderId="0" xfId="73" applyFont="1" applyAlignment="1">
      <alignment vertical="center" wrapText="1"/>
    </xf>
    <xf numFmtId="0" fontId="20" fillId="0" borderId="0" xfId="73" applyFont="1" applyAlignment="1">
      <alignment vertical="center"/>
    </xf>
    <xf numFmtId="0" fontId="20" fillId="0" borderId="24" xfId="73" applyFont="1" applyBorder="1" applyAlignment="1">
      <alignment vertical="center" wrapText="1"/>
    </xf>
    <xf numFmtId="0" fontId="22" fillId="0" borderId="0" xfId="0" applyFont="1">
      <alignment vertical="center"/>
    </xf>
    <xf numFmtId="0" fontId="0" fillId="0" borderId="243" xfId="0" applyBorder="1">
      <alignment vertical="center"/>
    </xf>
    <xf numFmtId="0" fontId="151" fillId="39" borderId="342" xfId="0" applyFont="1" applyFill="1" applyBorder="1" applyAlignment="1">
      <alignment horizontal="center" vertical="center" wrapText="1" readingOrder="1"/>
    </xf>
    <xf numFmtId="0" fontId="151" fillId="39" borderId="341" xfId="0" applyFont="1" applyFill="1" applyBorder="1" applyAlignment="1">
      <alignment horizontal="center" vertical="center" wrapText="1" readingOrder="1"/>
    </xf>
    <xf numFmtId="0" fontId="151" fillId="40" borderId="342" xfId="0" applyFont="1" applyFill="1" applyBorder="1" applyAlignment="1">
      <alignment horizontal="center" vertical="center" wrapText="1" readingOrder="1"/>
    </xf>
    <xf numFmtId="0" fontId="151" fillId="40" borderId="341" xfId="0" applyFont="1" applyFill="1" applyBorder="1" applyAlignment="1">
      <alignment horizontal="center" vertical="center" wrapText="1" readingOrder="1"/>
    </xf>
    <xf numFmtId="0" fontId="152" fillId="0" borderId="342" xfId="0" applyFont="1" applyBorder="1" applyAlignment="1">
      <alignment horizontal="center" vertical="center" wrapText="1" readingOrder="1"/>
    </xf>
    <xf numFmtId="0" fontId="152" fillId="0" borderId="341" xfId="0" applyFont="1" applyBorder="1" applyAlignment="1">
      <alignment horizontal="center" vertical="center" wrapText="1" readingOrder="1"/>
    </xf>
    <xf numFmtId="0" fontId="153" fillId="0" borderId="342" xfId="0" applyFont="1" applyBorder="1" applyAlignment="1">
      <alignment horizontal="center" vertical="center" wrapText="1" readingOrder="1"/>
    </xf>
    <xf numFmtId="0" fontId="153" fillId="0" borderId="341" xfId="0" applyFont="1" applyBorder="1" applyAlignment="1">
      <alignment horizontal="center" vertical="center" wrapText="1" readingOrder="1"/>
    </xf>
    <xf numFmtId="0" fontId="65" fillId="0" borderId="78" xfId="0" applyFont="1" applyBorder="1" applyAlignment="1">
      <alignment horizontal="center" vertical="center"/>
    </xf>
    <xf numFmtId="0" fontId="65" fillId="0" borderId="103" xfId="0" applyFont="1" applyBorder="1" applyAlignment="1">
      <alignment horizontal="center" vertical="center"/>
    </xf>
    <xf numFmtId="0" fontId="65" fillId="0" borderId="78" xfId="0" applyFont="1" applyBorder="1" applyAlignment="1">
      <alignment horizontal="left" vertical="center"/>
    </xf>
    <xf numFmtId="0" fontId="65" fillId="0" borderId="0" xfId="0" applyFont="1" applyAlignment="1">
      <alignment horizontal="left" vertical="top"/>
    </xf>
    <xf numFmtId="0" fontId="17" fillId="0" borderId="0" xfId="0" applyFont="1">
      <alignment vertical="center"/>
    </xf>
    <xf numFmtId="0" fontId="17" fillId="0" borderId="0" xfId="0" applyFont="1" applyAlignment="1">
      <alignment horizontal="left" vertical="top"/>
    </xf>
    <xf numFmtId="0" fontId="69" fillId="0" borderId="0" xfId="0" applyFont="1">
      <alignment vertical="center"/>
    </xf>
    <xf numFmtId="0" fontId="0" fillId="24" borderId="0" xfId="50" applyFont="1" applyFill="1"/>
    <xf numFmtId="0" fontId="0" fillId="24" borderId="15" xfId="49" applyFont="1" applyFill="1" applyBorder="1" applyAlignment="1">
      <alignment horizontal="center" vertical="center"/>
    </xf>
    <xf numFmtId="0" fontId="9" fillId="24" borderId="60" xfId="49" applyFill="1" applyBorder="1"/>
    <xf numFmtId="0" fontId="38" fillId="24" borderId="60" xfId="0" applyFont="1" applyFill="1" applyBorder="1">
      <alignment vertical="center"/>
    </xf>
    <xf numFmtId="0" fontId="17" fillId="0" borderId="0" xfId="0" applyFont="1" applyAlignment="1">
      <alignment horizontal="left"/>
    </xf>
    <xf numFmtId="0" fontId="0" fillId="0" borderId="0" xfId="56" applyFont="1"/>
    <xf numFmtId="0" fontId="9" fillId="0" borderId="0" xfId="56" applyAlignment="1">
      <alignment horizontal="left" vertical="top"/>
    </xf>
    <xf numFmtId="0" fontId="0" fillId="0" borderId="109" xfId="0" applyBorder="1">
      <alignment vertical="center"/>
    </xf>
    <xf numFmtId="0" fontId="0" fillId="0" borderId="179" xfId="0" applyBorder="1">
      <alignment vertical="center"/>
    </xf>
    <xf numFmtId="0" fontId="0" fillId="0" borderId="34" xfId="0" applyBorder="1">
      <alignment vertical="center"/>
    </xf>
    <xf numFmtId="0" fontId="9" fillId="0" borderId="109" xfId="57" applyBorder="1" applyAlignment="1">
      <alignment vertical="center"/>
    </xf>
    <xf numFmtId="0" fontId="0" fillId="0" borderId="0" xfId="55" applyFont="1" applyAlignment="1">
      <alignment horizontal="left" vertical="center" wrapText="1"/>
    </xf>
    <xf numFmtId="0" fontId="9" fillId="0" borderId="179" xfId="57" applyBorder="1" applyAlignment="1">
      <alignment vertical="center"/>
    </xf>
    <xf numFmtId="0" fontId="0" fillId="0" borderId="22" xfId="0" applyBorder="1" applyAlignment="1">
      <alignment vertical="center" shrinkToFit="1"/>
    </xf>
    <xf numFmtId="0" fontId="0" fillId="0" borderId="22" xfId="57" applyFont="1" applyBorder="1" applyAlignment="1">
      <alignment shrinkToFit="1"/>
    </xf>
    <xf numFmtId="0" fontId="0" fillId="0" borderId="18" xfId="57" applyFont="1" applyBorder="1" applyAlignment="1">
      <alignment horizontal="left" vertical="center" shrinkToFit="1"/>
    </xf>
    <xf numFmtId="0" fontId="0" fillId="0" borderId="154" xfId="57" applyFont="1" applyBorder="1" applyAlignment="1">
      <alignment horizontal="left" vertical="center" shrinkToFit="1"/>
    </xf>
    <xf numFmtId="0" fontId="9" fillId="0" borderId="26" xfId="57" applyBorder="1" applyAlignment="1">
      <alignment horizontal="left" vertical="center" shrinkToFit="1"/>
    </xf>
    <xf numFmtId="0" fontId="9" fillId="0" borderId="17" xfId="57" applyBorder="1" applyAlignment="1">
      <alignment horizontal="left" vertical="center" shrinkToFit="1"/>
    </xf>
    <xf numFmtId="0" fontId="9" fillId="0" borderId="18" xfId="57" applyBorder="1" applyAlignment="1">
      <alignment horizontal="left" vertical="center" shrinkToFit="1"/>
    </xf>
    <xf numFmtId="0" fontId="0" fillId="0" borderId="22" xfId="0" applyBorder="1" applyAlignment="1">
      <alignment vertical="center" wrapText="1" shrinkToFit="1"/>
    </xf>
    <xf numFmtId="49" fontId="39" fillId="0" borderId="17" xfId="0" applyNumberFormat="1" applyFont="1" applyBorder="1" applyAlignment="1">
      <alignment horizontal="right" vertical="center"/>
    </xf>
    <xf numFmtId="0" fontId="39" fillId="0" borderId="17" xfId="57" applyFont="1" applyBorder="1" applyAlignment="1">
      <alignment horizontal="right" vertical="center"/>
    </xf>
    <xf numFmtId="0" fontId="39" fillId="0" borderId="26" xfId="57" applyFont="1" applyBorder="1" applyAlignment="1">
      <alignment horizontal="right" vertical="center"/>
    </xf>
    <xf numFmtId="0" fontId="39" fillId="0" borderId="15" xfId="57" applyFont="1" applyBorder="1" applyAlignment="1">
      <alignment horizontal="right" vertical="center"/>
    </xf>
    <xf numFmtId="0" fontId="9" fillId="0" borderId="34" xfId="57" applyBorder="1" applyAlignment="1">
      <alignment vertical="center"/>
    </xf>
    <xf numFmtId="0" fontId="39" fillId="0" borderId="27" xfId="57" applyFont="1" applyBorder="1" applyAlignment="1">
      <alignment horizontal="right" vertical="center"/>
    </xf>
    <xf numFmtId="0" fontId="9" fillId="0" borderId="62" xfId="57" applyBorder="1" applyAlignment="1">
      <alignment vertical="center"/>
    </xf>
    <xf numFmtId="0" fontId="0" fillId="0" borderId="62" xfId="0" applyBorder="1">
      <alignment vertical="center"/>
    </xf>
    <xf numFmtId="0" fontId="0" fillId="0" borderId="22" xfId="57" applyFont="1" applyBorder="1" applyAlignment="1">
      <alignment horizontal="left" vertical="center" shrinkToFit="1"/>
    </xf>
    <xf numFmtId="0" fontId="0" fillId="0" borderId="18" xfId="0" applyBorder="1">
      <alignment vertical="center"/>
    </xf>
    <xf numFmtId="0" fontId="39" fillId="0" borderId="15" xfId="57" applyFont="1" applyBorder="1" applyAlignment="1">
      <alignment horizontal="center" vertical="center" wrapText="1"/>
    </xf>
    <xf numFmtId="49" fontId="0" fillId="0" borderId="31" xfId="57" applyNumberFormat="1" applyFont="1" applyBorder="1" applyAlignment="1">
      <alignment horizontal="right" vertical="center" wrapText="1"/>
    </xf>
    <xf numFmtId="0" fontId="0" fillId="0" borderId="0" xfId="56" applyFont="1" applyAlignment="1">
      <alignment horizontal="left" vertical="center" wrapText="1"/>
    </xf>
    <xf numFmtId="0" fontId="0" fillId="0" borderId="0" xfId="57" applyFont="1"/>
    <xf numFmtId="38" fontId="9" fillId="0" borderId="0" xfId="47" applyNumberFormat="1"/>
    <xf numFmtId="185" fontId="0" fillId="0" borderId="185" xfId="60" applyNumberFormat="1" applyFont="1" applyBorder="1" applyAlignment="1">
      <alignment horizontal="center" vertical="center"/>
    </xf>
    <xf numFmtId="0" fontId="0" fillId="0" borderId="17" xfId="60" applyFont="1" applyBorder="1" applyAlignment="1">
      <alignment horizontal="center" vertical="center"/>
    </xf>
    <xf numFmtId="0" fontId="8" fillId="24" borderId="146" xfId="49" applyFont="1" applyFill="1" applyBorder="1" applyAlignment="1">
      <alignment horizontal="center" wrapText="1"/>
    </xf>
    <xf numFmtId="0" fontId="0" fillId="0" borderId="33" xfId="0" applyBorder="1">
      <alignment vertical="center"/>
    </xf>
    <xf numFmtId="0" fontId="20" fillId="0" borderId="18" xfId="65" applyFont="1" applyBorder="1" applyAlignment="1">
      <alignment horizontal="left" vertical="center"/>
    </xf>
    <xf numFmtId="0" fontId="20" fillId="0" borderId="106" xfId="65" applyFont="1" applyBorder="1" applyAlignment="1">
      <alignment horizontal="left" vertical="top"/>
    </xf>
    <xf numFmtId="0" fontId="20" fillId="0" borderId="28" xfId="65" applyFont="1" applyBorder="1" applyAlignment="1">
      <alignment horizontal="left" vertical="top"/>
    </xf>
    <xf numFmtId="0" fontId="20" fillId="0" borderId="106" xfId="65" applyFont="1" applyBorder="1" applyAlignment="1">
      <alignment horizontal="center" vertical="top"/>
    </xf>
    <xf numFmtId="38" fontId="8" fillId="0" borderId="106" xfId="65" applyNumberFormat="1" applyBorder="1"/>
    <xf numFmtId="0" fontId="8" fillId="35" borderId="26" xfId="65" applyFill="1" applyBorder="1" applyAlignment="1">
      <alignment horizontal="center"/>
    </xf>
    <xf numFmtId="0" fontId="20" fillId="35" borderId="106" xfId="65" applyFont="1" applyFill="1" applyBorder="1" applyAlignment="1">
      <alignment horizontal="left" shrinkToFit="1"/>
    </xf>
    <xf numFmtId="0" fontId="20" fillId="35" borderId="28" xfId="65" applyFont="1" applyFill="1" applyBorder="1" applyAlignment="1">
      <alignment horizontal="left" shrinkToFit="1"/>
    </xf>
    <xf numFmtId="0" fontId="8" fillId="0" borderId="0" xfId="65"/>
    <xf numFmtId="0" fontId="20" fillId="0" borderId="60" xfId="65" applyFont="1" applyBorder="1"/>
    <xf numFmtId="0" fontId="20" fillId="0" borderId="0" xfId="65" applyFont="1" applyAlignment="1">
      <alignment horizontal="center" vertical="center" textRotation="255" shrinkToFit="1"/>
    </xf>
    <xf numFmtId="0" fontId="20" fillId="0" borderId="15" xfId="65" applyFont="1" applyBorder="1" applyAlignment="1">
      <alignment horizontal="center" vertical="top"/>
    </xf>
    <xf numFmtId="38" fontId="8" fillId="0" borderId="18" xfId="65" applyNumberFormat="1" applyBorder="1"/>
    <xf numFmtId="0" fontId="8" fillId="35" borderId="15" xfId="65" applyFill="1" applyBorder="1" applyAlignment="1">
      <alignment horizontal="center"/>
    </xf>
    <xf numFmtId="0" fontId="20" fillId="0" borderId="22" xfId="65" applyFont="1" applyBorder="1"/>
    <xf numFmtId="0" fontId="20" fillId="0" borderId="29" xfId="65" applyFont="1" applyBorder="1" applyAlignment="1">
      <alignment horizontal="center" vertical="center" textRotation="255" shrinkToFit="1"/>
    </xf>
    <xf numFmtId="9" fontId="8" fillId="0" borderId="18" xfId="64" applyFont="1" applyBorder="1" applyAlignment="1"/>
    <xf numFmtId="0" fontId="0" fillId="35" borderId="15" xfId="65" applyFont="1" applyFill="1" applyBorder="1" applyAlignment="1">
      <alignment horizontal="center"/>
    </xf>
    <xf numFmtId="38" fontId="20" fillId="0" borderId="22" xfId="62" applyFont="1" applyFill="1" applyBorder="1" applyAlignment="1">
      <alignment vertical="center" wrapText="1"/>
    </xf>
    <xf numFmtId="38" fontId="20" fillId="0" borderId="29" xfId="62" applyFont="1" applyFill="1" applyBorder="1" applyAlignment="1">
      <alignment vertical="center" wrapText="1"/>
    </xf>
    <xf numFmtId="9" fontId="8" fillId="0" borderId="0" xfId="64" applyBorder="1" applyAlignment="1"/>
    <xf numFmtId="0" fontId="27" fillId="0" borderId="0" xfId="65" applyFont="1" applyAlignment="1">
      <alignment horizontal="left"/>
    </xf>
    <xf numFmtId="0" fontId="65" fillId="0" borderId="0" xfId="65" applyFont="1"/>
    <xf numFmtId="0" fontId="43" fillId="0" borderId="0" xfId="65" applyFont="1"/>
    <xf numFmtId="0" fontId="8" fillId="0" borderId="0" xfId="65" applyAlignment="1">
      <alignment vertical="top"/>
    </xf>
    <xf numFmtId="0" fontId="8" fillId="0" borderId="18" xfId="65" applyBorder="1"/>
    <xf numFmtId="0" fontId="8" fillId="0" borderId="30" xfId="65" applyBorder="1"/>
    <xf numFmtId="0" fontId="64" fillId="0" borderId="19" xfId="65" applyFont="1" applyBorder="1" applyAlignment="1">
      <alignment horizontal="center" vertical="top"/>
    </xf>
    <xf numFmtId="0" fontId="86" fillId="0" borderId="15" xfId="65" applyFont="1" applyBorder="1" applyAlignment="1">
      <alignment horizontal="right" vertical="top"/>
    </xf>
    <xf numFmtId="0" fontId="86" fillId="0" borderId="18" xfId="65" applyFont="1" applyBorder="1" applyAlignment="1">
      <alignment horizontal="left" vertical="top"/>
    </xf>
    <xf numFmtId="0" fontId="64" fillId="0" borderId="30" xfId="65" applyFont="1" applyBorder="1" applyAlignment="1">
      <alignment horizontal="center" vertical="top"/>
    </xf>
    <xf numFmtId="0" fontId="86" fillId="0" borderId="30" xfId="65" applyFont="1" applyBorder="1" applyAlignment="1">
      <alignment horizontal="center" vertical="top"/>
    </xf>
    <xf numFmtId="0" fontId="8" fillId="0" borderId="19" xfId="65" applyBorder="1"/>
    <xf numFmtId="0" fontId="65" fillId="0" borderId="0" xfId="65" applyFont="1" applyAlignment="1">
      <alignment horizontal="left"/>
    </xf>
    <xf numFmtId="0" fontId="0" fillId="0" borderId="18" xfId="65" applyFont="1" applyBorder="1"/>
    <xf numFmtId="0" fontId="24" fillId="0" borderId="0" xfId="0" applyFont="1" applyAlignment="1">
      <alignment horizontal="left" vertical="center"/>
    </xf>
    <xf numFmtId="0" fontId="20" fillId="0" borderId="0" xfId="0" applyFont="1" applyAlignment="1">
      <alignment horizontal="center" vertical="center" textRotation="255"/>
    </xf>
    <xf numFmtId="9" fontId="86" fillId="0" borderId="15" xfId="64" applyFont="1" applyFill="1" applyBorder="1" applyAlignment="1">
      <alignment horizontal="right" vertical="top"/>
    </xf>
    <xf numFmtId="0" fontId="8" fillId="0" borderId="0" xfId="65" applyAlignment="1">
      <alignment horizontal="center" vertical="center" textRotation="255"/>
    </xf>
    <xf numFmtId="0" fontId="0" fillId="0" borderId="0" xfId="65" applyFont="1"/>
    <xf numFmtId="0" fontId="64" fillId="0" borderId="0" xfId="65" applyFont="1" applyAlignment="1">
      <alignment horizontal="center" vertical="top"/>
    </xf>
    <xf numFmtId="9" fontId="86" fillId="0" borderId="0" xfId="64" applyFont="1" applyFill="1" applyBorder="1" applyAlignment="1">
      <alignment horizontal="right" vertical="top"/>
    </xf>
    <xf numFmtId="0" fontId="86" fillId="0" borderId="0" xfId="65" applyFont="1" applyAlignment="1">
      <alignment horizontal="left" vertical="top"/>
    </xf>
    <xf numFmtId="0" fontId="86" fillId="0" borderId="0" xfId="65" applyFont="1" applyAlignment="1">
      <alignment horizontal="center" vertical="top"/>
    </xf>
    <xf numFmtId="38" fontId="20" fillId="0" borderId="17" xfId="62" applyFont="1" applyFill="1" applyBorder="1" applyAlignment="1">
      <alignment horizontal="center" vertical="center" wrapText="1"/>
    </xf>
    <xf numFmtId="38" fontId="86" fillId="0" borderId="15" xfId="65" applyNumberFormat="1" applyFont="1" applyBorder="1" applyAlignment="1">
      <alignment horizontal="right" vertical="top"/>
    </xf>
    <xf numFmtId="0" fontId="86" fillId="35" borderId="15" xfId="65" applyFont="1" applyFill="1" applyBorder="1" applyAlignment="1">
      <alignment horizontal="right" vertical="top"/>
    </xf>
    <xf numFmtId="38" fontId="86" fillId="35" borderId="15" xfId="65" applyNumberFormat="1" applyFont="1" applyFill="1" applyBorder="1" applyAlignment="1">
      <alignment horizontal="right" vertical="top"/>
    </xf>
    <xf numFmtId="0" fontId="0" fillId="0" borderId="237" xfId="0" applyBorder="1">
      <alignment vertical="center"/>
    </xf>
    <xf numFmtId="31" fontId="0" fillId="0" borderId="0" xfId="60" applyNumberFormat="1" applyFont="1" applyAlignment="1">
      <alignment horizontal="right"/>
    </xf>
    <xf numFmtId="31" fontId="65" fillId="0" borderId="0" xfId="60" applyNumberFormat="1" applyFont="1" applyAlignment="1">
      <alignment horizontal="left"/>
    </xf>
    <xf numFmtId="0" fontId="12" fillId="0" borderId="69" xfId="0" applyFont="1" applyBorder="1" applyAlignment="1">
      <alignment horizontal="center" vertical="center" wrapText="1"/>
    </xf>
    <xf numFmtId="0" fontId="12" fillId="0" borderId="239" xfId="0" applyFont="1" applyBorder="1" applyAlignment="1">
      <alignment horizontal="center" vertical="center" wrapText="1"/>
    </xf>
    <xf numFmtId="0" fontId="12" fillId="0" borderId="101" xfId="0" applyFont="1" applyBorder="1" applyAlignment="1">
      <alignment horizontal="center" vertical="center" wrapText="1"/>
    </xf>
    <xf numFmtId="0" fontId="12" fillId="0" borderId="78" xfId="0" applyFont="1" applyBorder="1" applyAlignment="1">
      <alignment horizontal="center" vertical="center" wrapText="1"/>
    </xf>
    <xf numFmtId="0" fontId="41" fillId="0" borderId="102" xfId="0" applyFont="1" applyBorder="1" applyAlignment="1">
      <alignment horizontal="center" wrapText="1"/>
    </xf>
    <xf numFmtId="0" fontId="41" fillId="0" borderId="103" xfId="0" applyFont="1" applyBorder="1" applyAlignment="1">
      <alignment horizontal="center" wrapText="1"/>
    </xf>
    <xf numFmtId="0" fontId="20" fillId="0" borderId="348" xfId="0" applyFont="1" applyBorder="1" applyAlignment="1">
      <alignment horizontal="left" vertical="top" wrapText="1"/>
    </xf>
    <xf numFmtId="0" fontId="20" fillId="0" borderId="231" xfId="0" applyFont="1" applyBorder="1" applyAlignment="1">
      <alignment horizontal="left" vertical="top" wrapText="1"/>
    </xf>
    <xf numFmtId="0" fontId="20" fillId="0" borderId="267" xfId="0" applyFont="1" applyBorder="1" applyAlignment="1">
      <alignment horizontal="left" vertical="top" wrapText="1"/>
    </xf>
    <xf numFmtId="0" fontId="65" fillId="24" borderId="0" xfId="52" applyFont="1" applyFill="1"/>
    <xf numFmtId="0" fontId="19" fillId="24" borderId="0" xfId="0" applyFont="1" applyFill="1" applyAlignment="1">
      <alignment horizontal="left" vertical="center" shrinkToFit="1"/>
    </xf>
    <xf numFmtId="0" fontId="105" fillId="39" borderId="154" xfId="52" applyFont="1" applyFill="1" applyBorder="1" applyAlignment="1">
      <alignment horizontal="center" vertical="top" wrapText="1"/>
    </xf>
    <xf numFmtId="0" fontId="33" fillId="39" borderId="106" xfId="52" applyFont="1" applyFill="1" applyBorder="1" applyAlignment="1">
      <alignment horizontal="center" vertical="top" wrapText="1"/>
    </xf>
    <xf numFmtId="0" fontId="33" fillId="39" borderId="28" xfId="52" applyFont="1" applyFill="1" applyBorder="1" applyAlignment="1">
      <alignment horizontal="center" vertical="top" wrapText="1"/>
    </xf>
    <xf numFmtId="0" fontId="11" fillId="24" borderId="0" xfId="52" applyFont="1" applyFill="1" applyAlignment="1">
      <alignment horizontal="left" vertical="top" wrapText="1"/>
    </xf>
    <xf numFmtId="0" fontId="11" fillId="24" borderId="60" xfId="52" applyFont="1" applyFill="1" applyBorder="1" applyAlignment="1">
      <alignment vertical="top" wrapText="1"/>
    </xf>
    <xf numFmtId="0" fontId="49" fillId="0" borderId="0" xfId="0" applyFont="1" applyAlignment="1">
      <alignment horizontal="center" vertical="center"/>
    </xf>
    <xf numFmtId="0" fontId="118" fillId="24" borderId="0" xfId="52" applyFont="1" applyFill="1" applyAlignment="1">
      <alignment horizontal="center"/>
    </xf>
    <xf numFmtId="0" fontId="31" fillId="24" borderId="0" xfId="52" applyFont="1" applyFill="1" applyAlignment="1">
      <alignment horizontal="center"/>
    </xf>
    <xf numFmtId="0" fontId="20" fillId="0" borderId="29" xfId="54" applyFont="1" applyBorder="1" applyAlignment="1">
      <alignment horizontal="center"/>
    </xf>
    <xf numFmtId="0" fontId="105" fillId="24" borderId="0" xfId="52" applyFont="1" applyFill="1" applyAlignment="1">
      <alignment horizontal="center" vertical="center"/>
    </xf>
    <xf numFmtId="185" fontId="33" fillId="39" borderId="154" xfId="52" applyNumberFormat="1" applyFont="1" applyFill="1" applyBorder="1" applyAlignment="1">
      <alignment horizontal="center" vertical="top" wrapText="1"/>
    </xf>
    <xf numFmtId="185" fontId="33" fillId="39" borderId="106" xfId="52" applyNumberFormat="1" applyFont="1" applyFill="1" applyBorder="1" applyAlignment="1">
      <alignment horizontal="center" vertical="top" wrapText="1"/>
    </xf>
    <xf numFmtId="185" fontId="33" fillId="39" borderId="28" xfId="52" applyNumberFormat="1" applyFont="1" applyFill="1" applyBorder="1" applyAlignment="1">
      <alignment horizontal="center" vertical="top" wrapText="1"/>
    </xf>
    <xf numFmtId="0" fontId="11" fillId="0" borderId="30" xfId="70" applyFont="1" applyBorder="1" applyAlignment="1">
      <alignment horizontal="left" vertical="top"/>
    </xf>
    <xf numFmtId="0" fontId="11" fillId="0" borderId="106" xfId="70" applyFont="1" applyBorder="1" applyAlignment="1">
      <alignment horizontal="left" vertical="top"/>
    </xf>
    <xf numFmtId="0" fontId="11" fillId="0" borderId="22" xfId="70" applyFont="1" applyBorder="1" applyAlignment="1">
      <alignment horizontal="left" vertical="top"/>
    </xf>
    <xf numFmtId="0" fontId="11" fillId="0" borderId="60" xfId="70" applyFont="1" applyBorder="1" applyAlignment="1">
      <alignment horizontal="left" vertical="top"/>
    </xf>
    <xf numFmtId="0" fontId="11" fillId="0" borderId="0" xfId="70" applyFont="1" applyAlignment="1">
      <alignment horizontal="left" vertical="top"/>
    </xf>
    <xf numFmtId="0" fontId="13" fillId="24" borderId="0" xfId="0" applyFont="1" applyFill="1" applyAlignment="1">
      <alignment horizontal="left" vertical="center" wrapText="1"/>
    </xf>
    <xf numFmtId="0" fontId="8" fillId="0" borderId="15" xfId="0" applyFont="1" applyBorder="1" applyAlignment="1">
      <alignment horizontal="center" vertical="center"/>
    </xf>
    <xf numFmtId="0" fontId="8" fillId="24" borderId="0" xfId="72" applyFill="1" applyAlignment="1">
      <alignment horizontal="left"/>
    </xf>
    <xf numFmtId="0" fontId="8" fillId="24" borderId="0" xfId="72" applyFill="1"/>
    <xf numFmtId="0" fontId="11" fillId="24" borderId="10" xfId="52" applyFont="1" applyFill="1" applyBorder="1" applyAlignment="1">
      <alignment horizontal="center" vertical="top"/>
    </xf>
    <xf numFmtId="0" fontId="11" fillId="24" borderId="174" xfId="52" applyFont="1" applyFill="1" applyBorder="1" applyAlignment="1">
      <alignment horizontal="center" vertical="top"/>
    </xf>
    <xf numFmtId="0" fontId="11" fillId="39" borderId="65" xfId="52" applyFont="1" applyFill="1" applyBorder="1" applyAlignment="1">
      <alignment horizontal="center" vertical="center"/>
    </xf>
    <xf numFmtId="0" fontId="11" fillId="39" borderId="296" xfId="52" applyFont="1" applyFill="1" applyBorder="1" applyAlignment="1">
      <alignment horizontal="center" vertical="center"/>
    </xf>
    <xf numFmtId="0" fontId="11" fillId="24" borderId="159" xfId="52" applyFont="1" applyFill="1" applyBorder="1" applyAlignment="1">
      <alignment horizontal="center" vertical="top"/>
    </xf>
    <xf numFmtId="0" fontId="11" fillId="24" borderId="61" xfId="52" applyFont="1" applyFill="1" applyBorder="1" applyAlignment="1">
      <alignment horizontal="center" vertical="top"/>
    </xf>
    <xf numFmtId="0" fontId="11" fillId="24" borderId="189" xfId="52" applyFont="1" applyFill="1" applyBorder="1" applyAlignment="1">
      <alignment vertical="center" wrapText="1"/>
    </xf>
    <xf numFmtId="0" fontId="33" fillId="24" borderId="244" xfId="52" applyFont="1" applyFill="1" applyBorder="1" applyAlignment="1">
      <alignment horizontal="center"/>
    </xf>
    <xf numFmtId="0" fontId="33" fillId="24" borderId="262" xfId="52" applyFont="1" applyFill="1" applyBorder="1" applyAlignment="1">
      <alignment horizontal="center"/>
    </xf>
    <xf numFmtId="0" fontId="20" fillId="39" borderId="60" xfId="47" applyFont="1" applyFill="1" applyBorder="1" applyAlignment="1">
      <alignment vertical="top"/>
    </xf>
    <xf numFmtId="0" fontId="20" fillId="39" borderId="0" xfId="47" applyFont="1" applyFill="1"/>
    <xf numFmtId="0" fontId="20" fillId="39" borderId="106" xfId="47" applyFont="1" applyFill="1" applyBorder="1" applyAlignment="1">
      <alignment horizontal="left" vertical="top"/>
    </xf>
    <xf numFmtId="0" fontId="20" fillId="39" borderId="28" xfId="47" applyFont="1" applyFill="1" applyBorder="1" applyAlignment="1">
      <alignment horizontal="right" vertical="top"/>
    </xf>
    <xf numFmtId="0" fontId="20" fillId="39" borderId="15" xfId="47" applyFont="1" applyFill="1" applyBorder="1" applyAlignment="1">
      <alignment horizontal="center" vertical="top"/>
    </xf>
    <xf numFmtId="38" fontId="20" fillId="39" borderId="15" xfId="35" applyFont="1" applyFill="1" applyBorder="1" applyAlignment="1">
      <alignment horizontal="right" vertical="top"/>
    </xf>
    <xf numFmtId="0" fontId="20" fillId="39" borderId="22" xfId="47" applyFont="1" applyFill="1" applyBorder="1" applyAlignment="1">
      <alignment horizontal="left" vertical="top"/>
    </xf>
    <xf numFmtId="0" fontId="20" fillId="39" borderId="29" xfId="47" applyFont="1" applyFill="1" applyBorder="1" applyAlignment="1">
      <alignment horizontal="left" vertical="top"/>
    </xf>
    <xf numFmtId="0" fontId="20" fillId="39" borderId="15" xfId="47" applyFont="1" applyFill="1" applyBorder="1" applyAlignment="1">
      <alignment horizontal="center" vertical="top" shrinkToFit="1"/>
    </xf>
    <xf numFmtId="186" fontId="20" fillId="39" borderId="15" xfId="35" applyNumberFormat="1" applyFont="1" applyFill="1" applyBorder="1" applyAlignment="1">
      <alignment horizontal="right" vertical="top"/>
    </xf>
    <xf numFmtId="0" fontId="20" fillId="0" borderId="0" xfId="47" applyFont="1" applyAlignment="1">
      <alignment shrinkToFit="1"/>
    </xf>
    <xf numFmtId="0" fontId="11" fillId="24" borderId="30" xfId="52" applyFont="1" applyFill="1" applyBorder="1" applyAlignment="1">
      <alignment horizontal="left" vertical="top" wrapText="1"/>
    </xf>
    <xf numFmtId="0" fontId="11" fillId="24" borderId="18" xfId="52" applyFont="1" applyFill="1" applyBorder="1" applyAlignment="1">
      <alignment vertical="top"/>
    </xf>
    <xf numFmtId="0" fontId="11" fillId="24" borderId="30" xfId="52" applyFont="1" applyFill="1" applyBorder="1" applyAlignment="1">
      <alignment vertical="top" wrapText="1"/>
    </xf>
    <xf numFmtId="0" fontId="11" fillId="24" borderId="19" xfId="52" applyFont="1" applyFill="1" applyBorder="1" applyAlignment="1">
      <alignment vertical="top" wrapText="1"/>
    </xf>
    <xf numFmtId="0" fontId="8" fillId="0" borderId="18" xfId="0" applyFont="1" applyBorder="1">
      <alignment vertical="center"/>
    </xf>
    <xf numFmtId="0" fontId="8" fillId="0" borderId="30" xfId="0" applyFont="1" applyBorder="1">
      <alignment vertical="center"/>
    </xf>
    <xf numFmtId="0" fontId="8" fillId="0" borderId="19" xfId="0" applyFont="1" applyBorder="1">
      <alignment vertical="center"/>
    </xf>
    <xf numFmtId="0" fontId="117" fillId="24" borderId="0" xfId="29" applyFont="1" applyFill="1" applyAlignment="1" applyProtection="1">
      <alignment vertical="center"/>
    </xf>
    <xf numFmtId="0" fontId="8" fillId="0" borderId="0" xfId="0" applyFont="1">
      <alignment vertical="center"/>
    </xf>
    <xf numFmtId="0" fontId="8" fillId="0" borderId="0" xfId="0" applyFont="1" applyAlignment="1">
      <alignment horizontal="left" vertical="top" wrapText="1"/>
    </xf>
    <xf numFmtId="0" fontId="8" fillId="24" borderId="0" xfId="52" applyFont="1" applyFill="1" applyAlignment="1">
      <alignment horizontal="justify"/>
    </xf>
    <xf numFmtId="0" fontId="38" fillId="24" borderId="0" xfId="0" applyFont="1" applyFill="1" applyAlignment="1">
      <alignment horizontal="center" vertical="center"/>
    </xf>
    <xf numFmtId="0" fontId="8" fillId="24" borderId="106" xfId="52" applyFont="1" applyFill="1" applyBorder="1"/>
    <xf numFmtId="0" fontId="8" fillId="24" borderId="28" xfId="52" applyFont="1" applyFill="1" applyBorder="1"/>
    <xf numFmtId="0" fontId="8" fillId="24" borderId="16" xfId="52" applyFont="1" applyFill="1" applyBorder="1"/>
    <xf numFmtId="0" fontId="8" fillId="24" borderId="29" xfId="52" applyFont="1" applyFill="1" applyBorder="1"/>
    <xf numFmtId="0" fontId="8" fillId="24" borderId="24" xfId="52" applyFont="1" applyFill="1" applyBorder="1"/>
    <xf numFmtId="0" fontId="8" fillId="24" borderId="106" xfId="0" applyFont="1" applyFill="1" applyBorder="1">
      <alignment vertical="center"/>
    </xf>
    <xf numFmtId="0" fontId="8" fillId="24" borderId="0" xfId="0" applyFont="1" applyFill="1">
      <alignment vertical="center"/>
    </xf>
    <xf numFmtId="0" fontId="8" fillId="24" borderId="60" xfId="0" applyFont="1" applyFill="1" applyBorder="1">
      <alignment vertical="center"/>
    </xf>
    <xf numFmtId="0" fontId="8" fillId="24" borderId="22" xfId="0" applyFont="1" applyFill="1" applyBorder="1">
      <alignment vertical="center"/>
    </xf>
    <xf numFmtId="0" fontId="8" fillId="24" borderId="29" xfId="0" applyFont="1" applyFill="1" applyBorder="1">
      <alignment vertical="center"/>
    </xf>
    <xf numFmtId="0" fontId="8" fillId="24" borderId="154" xfId="0" applyFont="1" applyFill="1" applyBorder="1">
      <alignment vertical="center"/>
    </xf>
    <xf numFmtId="0" fontId="8" fillId="24" borderId="0" xfId="52" applyFont="1" applyFill="1" applyAlignment="1">
      <alignment horizontal="left" vertical="top"/>
    </xf>
    <xf numFmtId="0" fontId="8" fillId="24" borderId="16" xfId="0" applyFont="1" applyFill="1" applyBorder="1">
      <alignment vertical="center"/>
    </xf>
    <xf numFmtId="0" fontId="8" fillId="24" borderId="24" xfId="0" applyFont="1" applyFill="1" applyBorder="1">
      <alignment vertical="center"/>
    </xf>
    <xf numFmtId="0" fontId="8" fillId="24" borderId="16" xfId="52" applyFont="1" applyFill="1" applyBorder="1" applyAlignment="1">
      <alignment horizontal="left" vertical="top" wrapText="1"/>
    </xf>
    <xf numFmtId="0" fontId="8" fillId="24" borderId="161" xfId="52" applyFont="1" applyFill="1" applyBorder="1" applyAlignment="1">
      <alignment horizontal="left" vertical="top" wrapText="1"/>
    </xf>
    <xf numFmtId="31" fontId="38" fillId="24" borderId="0" xfId="0" applyNumberFormat="1" applyFont="1" applyFill="1">
      <alignment vertical="center"/>
    </xf>
    <xf numFmtId="31" fontId="38" fillId="24" borderId="0" xfId="0" applyNumberFormat="1" applyFont="1" applyFill="1" applyAlignment="1">
      <alignment horizontal="left" vertical="center"/>
    </xf>
    <xf numFmtId="49" fontId="8" fillId="24" borderId="0" xfId="52" applyNumberFormat="1" applyFont="1" applyFill="1" applyAlignment="1">
      <alignment horizontal="right"/>
    </xf>
    <xf numFmtId="0" fontId="8" fillId="24" borderId="0" xfId="52" applyFont="1" applyFill="1" applyAlignment="1">
      <alignment horizontal="left"/>
    </xf>
    <xf numFmtId="0" fontId="8" fillId="24" borderId="0" xfId="52" applyFont="1" applyFill="1" applyAlignment="1">
      <alignment horizontal="right"/>
    </xf>
    <xf numFmtId="0" fontId="11" fillId="24" borderId="19" xfId="52" applyFont="1" applyFill="1" applyBorder="1" applyAlignment="1">
      <alignment horizontal="right"/>
    </xf>
    <xf numFmtId="0" fontId="8" fillId="24" borderId="30" xfId="52" applyFont="1" applyFill="1" applyBorder="1" applyAlignment="1">
      <alignment horizontal="left"/>
    </xf>
    <xf numFmtId="0" fontId="8" fillId="24" borderId="0" xfId="52" applyFont="1" applyFill="1" applyAlignment="1">
      <alignment horizontal="center"/>
    </xf>
    <xf numFmtId="0" fontId="8" fillId="0" borderId="0" xfId="54" applyFont="1"/>
    <xf numFmtId="0" fontId="8" fillId="24" borderId="28" xfId="52" applyFont="1" applyFill="1" applyBorder="1" applyAlignment="1">
      <alignment horizontal="left"/>
    </xf>
    <xf numFmtId="0" fontId="8" fillId="24" borderId="29" xfId="52" applyFont="1" applyFill="1" applyBorder="1" applyAlignment="1">
      <alignment horizontal="left"/>
    </xf>
    <xf numFmtId="0" fontId="8" fillId="24" borderId="24" xfId="52" applyFont="1" applyFill="1" applyBorder="1" applyAlignment="1">
      <alignment horizontal="left"/>
    </xf>
    <xf numFmtId="0" fontId="8" fillId="24" borderId="16" xfId="52" applyFont="1" applyFill="1" applyBorder="1" applyAlignment="1">
      <alignment horizontal="left"/>
    </xf>
    <xf numFmtId="0" fontId="8" fillId="0" borderId="0" xfId="54" applyFont="1" applyAlignment="1">
      <alignment horizontal="center"/>
    </xf>
    <xf numFmtId="0" fontId="26" fillId="24" borderId="0" xfId="52" applyFont="1" applyFill="1" applyAlignment="1">
      <alignment horizontal="left" vertical="top"/>
    </xf>
    <xf numFmtId="38" fontId="8" fillId="0" borderId="113" xfId="35" applyFont="1" applyBorder="1" applyAlignment="1">
      <alignment horizontal="right" vertical="center"/>
    </xf>
    <xf numFmtId="9" fontId="8" fillId="0" borderId="179" xfId="28" applyFont="1" applyBorder="1">
      <alignment vertical="center"/>
    </xf>
    <xf numFmtId="38" fontId="8" fillId="0" borderId="108" xfId="35" applyFont="1" applyBorder="1">
      <alignment vertical="center"/>
    </xf>
    <xf numFmtId="9" fontId="87" fillId="24" borderId="0" xfId="28" applyFont="1" applyFill="1" applyBorder="1" applyAlignment="1">
      <alignment horizontal="right" vertical="top" wrapText="1"/>
    </xf>
    <xf numFmtId="9" fontId="8" fillId="0" borderId="329" xfId="28" applyFont="1" applyBorder="1">
      <alignment vertical="center"/>
    </xf>
    <xf numFmtId="38" fontId="8" fillId="0" borderId="22" xfId="35" applyFont="1" applyBorder="1">
      <alignment vertical="center"/>
    </xf>
    <xf numFmtId="0" fontId="8" fillId="0" borderId="179" xfId="0" applyFont="1" applyBorder="1">
      <alignment vertical="center"/>
    </xf>
    <xf numFmtId="0" fontId="8" fillId="0" borderId="60" xfId="0" applyFont="1" applyBorder="1">
      <alignment vertical="center"/>
    </xf>
    <xf numFmtId="38" fontId="10" fillId="24" borderId="0" xfId="35" applyFont="1" applyFill="1" applyBorder="1" applyAlignment="1">
      <alignment horizontal="center" vertical="top" wrapText="1"/>
    </xf>
    <xf numFmtId="9" fontId="87" fillId="24" borderId="0" xfId="28" applyFont="1" applyFill="1" applyBorder="1" applyAlignment="1">
      <alignment horizontal="center" vertical="top" wrapText="1"/>
    </xf>
    <xf numFmtId="0" fontId="155" fillId="39" borderId="30" xfId="52" applyFont="1" applyFill="1" applyBorder="1" applyAlignment="1">
      <alignment vertical="top" wrapText="1"/>
    </xf>
    <xf numFmtId="0" fontId="155" fillId="24" borderId="60" xfId="52" applyFont="1" applyFill="1" applyBorder="1" applyAlignment="1">
      <alignment vertical="top" wrapText="1"/>
    </xf>
    <xf numFmtId="38" fontId="11" fillId="24" borderId="60" xfId="35" applyFont="1" applyFill="1" applyBorder="1" applyAlignment="1">
      <alignment vertical="top" wrapText="1"/>
    </xf>
    <xf numFmtId="0" fontId="8" fillId="0" borderId="0" xfId="0" applyFont="1" applyAlignment="1">
      <alignment horizontal="center" vertical="center"/>
    </xf>
    <xf numFmtId="38" fontId="11" fillId="24" borderId="0" xfId="35" applyFont="1" applyFill="1" applyBorder="1" applyAlignment="1">
      <alignment vertical="top" wrapText="1"/>
    </xf>
    <xf numFmtId="0" fontId="8" fillId="0" borderId="0" xfId="0" applyFont="1" applyAlignment="1">
      <alignment horizontal="left" vertical="top"/>
    </xf>
    <xf numFmtId="0" fontId="8" fillId="0" borderId="15" xfId="0" applyFont="1" applyBorder="1">
      <alignment vertical="center"/>
    </xf>
    <xf numFmtId="185" fontId="8" fillId="0" borderId="15" xfId="0" applyNumberFormat="1" applyFont="1" applyBorder="1" applyAlignment="1">
      <alignment vertical="center" shrinkToFit="1"/>
    </xf>
    <xf numFmtId="0" fontId="8" fillId="0" borderId="29" xfId="0" applyFont="1" applyBorder="1">
      <alignment vertical="center"/>
    </xf>
    <xf numFmtId="0" fontId="8" fillId="0" borderId="29" xfId="0" applyFont="1" applyBorder="1" applyAlignment="1">
      <alignment horizontal="center" vertical="center"/>
    </xf>
    <xf numFmtId="0" fontId="8" fillId="0" borderId="29" xfId="0" applyFont="1" applyBorder="1" applyAlignment="1">
      <alignment horizontal="left" vertical="top" wrapText="1"/>
    </xf>
    <xf numFmtId="0" fontId="8" fillId="39" borderId="30" xfId="0" applyFont="1" applyFill="1" applyBorder="1">
      <alignment vertical="center"/>
    </xf>
    <xf numFmtId="0" fontId="8" fillId="39" borderId="18" xfId="52" applyFont="1" applyFill="1" applyBorder="1"/>
    <xf numFmtId="0" fontId="8" fillId="39" borderId="30" xfId="52" applyFont="1" applyFill="1" applyBorder="1"/>
    <xf numFmtId="0" fontId="8" fillId="39" borderId="19" xfId="52" applyFont="1" applyFill="1" applyBorder="1"/>
    <xf numFmtId="0" fontId="8" fillId="0" borderId="16" xfId="0" applyFont="1" applyBorder="1">
      <alignment vertical="center"/>
    </xf>
    <xf numFmtId="0" fontId="8" fillId="24" borderId="60" xfId="52" applyFont="1" applyFill="1" applyBorder="1"/>
    <xf numFmtId="0" fontId="8" fillId="24" borderId="22" xfId="52" applyFont="1" applyFill="1" applyBorder="1"/>
    <xf numFmtId="0" fontId="8" fillId="0" borderId="15" xfId="0" applyFont="1" applyBorder="1" applyAlignment="1">
      <alignment horizontal="left" vertical="top" wrapText="1"/>
    </xf>
    <xf numFmtId="0" fontId="8" fillId="0" borderId="24" xfId="0" applyFont="1" applyBorder="1" applyAlignment="1">
      <alignment horizontal="left" vertical="top" wrapText="1"/>
    </xf>
    <xf numFmtId="0" fontId="8" fillId="0" borderId="154" xfId="0" applyFont="1" applyBorder="1" applyAlignment="1">
      <alignment horizontal="left" vertical="top"/>
    </xf>
    <xf numFmtId="0" fontId="8" fillId="0" borderId="28" xfId="0" applyFont="1" applyBorder="1" applyAlignment="1">
      <alignment horizontal="left" vertical="top"/>
    </xf>
    <xf numFmtId="0" fontId="8" fillId="0" borderId="113" xfId="0" applyFont="1" applyBorder="1">
      <alignment vertical="center"/>
    </xf>
    <xf numFmtId="0" fontId="8" fillId="0" borderId="17" xfId="0" applyFont="1" applyBorder="1">
      <alignment vertical="center"/>
    </xf>
    <xf numFmtId="0" fontId="8" fillId="0" borderId="33" xfId="0" applyFont="1" applyBorder="1">
      <alignment vertical="center"/>
    </xf>
    <xf numFmtId="0" fontId="13" fillId="24" borderId="0" xfId="52" applyFont="1" applyFill="1" applyAlignment="1">
      <alignment horizontal="center"/>
    </xf>
    <xf numFmtId="31" fontId="53" fillId="24" borderId="0" xfId="52" applyNumberFormat="1" applyFont="1" applyFill="1" applyAlignment="1">
      <alignment horizontal="center"/>
    </xf>
    <xf numFmtId="0" fontId="13" fillId="0" borderId="26" xfId="0" applyFont="1" applyBorder="1" applyAlignment="1">
      <alignment horizontal="center" vertical="center" wrapText="1"/>
    </xf>
    <xf numFmtId="38" fontId="0" fillId="0" borderId="199" xfId="0" applyNumberFormat="1" applyBorder="1">
      <alignment vertical="center"/>
    </xf>
    <xf numFmtId="0" fontId="13" fillId="24" borderId="29" xfId="52" applyFont="1" applyFill="1" applyBorder="1" applyAlignment="1">
      <alignment horizontal="center"/>
    </xf>
    <xf numFmtId="31" fontId="53" fillId="24" borderId="29" xfId="52" applyNumberFormat="1" applyFont="1" applyFill="1" applyBorder="1" applyAlignment="1">
      <alignment horizontal="center"/>
    </xf>
    <xf numFmtId="0" fontId="13" fillId="24" borderId="29" xfId="52" applyFont="1" applyFill="1" applyBorder="1"/>
    <xf numFmtId="0" fontId="74" fillId="24" borderId="0" xfId="52" applyFont="1" applyFill="1"/>
    <xf numFmtId="31" fontId="13" fillId="24" borderId="0" xfId="52" applyNumberFormat="1" applyFont="1" applyFill="1" applyAlignment="1">
      <alignment horizontal="center"/>
    </xf>
    <xf numFmtId="0" fontId="39" fillId="24" borderId="29" xfId="52" applyFont="1" applyFill="1" applyBorder="1"/>
    <xf numFmtId="31" fontId="13" fillId="24" borderId="29" xfId="52" applyNumberFormat="1" applyFont="1" applyFill="1" applyBorder="1" applyAlignment="1">
      <alignment horizontal="center"/>
    </xf>
    <xf numFmtId="0" fontId="13" fillId="24" borderId="24" xfId="52" applyFont="1" applyFill="1" applyBorder="1" applyAlignment="1">
      <alignment horizontal="right"/>
    </xf>
    <xf numFmtId="0" fontId="53" fillId="24" borderId="0" xfId="52" applyFont="1" applyFill="1" applyAlignment="1">
      <alignment horizontal="center"/>
    </xf>
    <xf numFmtId="0" fontId="13" fillId="24" borderId="22" xfId="52" applyFont="1" applyFill="1" applyBorder="1" applyAlignment="1">
      <alignment horizontal="right"/>
    </xf>
    <xf numFmtId="0" fontId="13" fillId="24" borderId="29" xfId="52" applyFont="1" applyFill="1" applyBorder="1" applyAlignment="1">
      <alignment horizontal="right"/>
    </xf>
    <xf numFmtId="56" fontId="117" fillId="24" borderId="0" xfId="29" applyNumberFormat="1" applyFont="1" applyFill="1" applyAlignment="1" applyProtection="1">
      <alignment horizontal="left" vertical="center"/>
    </xf>
    <xf numFmtId="0" fontId="20" fillId="0" borderId="15" xfId="0" applyFont="1" applyBorder="1" applyAlignment="1">
      <alignment horizontal="left" vertical="top" wrapText="1"/>
    </xf>
    <xf numFmtId="0" fontId="20" fillId="0" borderId="188" xfId="0" applyFont="1" applyBorder="1" applyAlignment="1">
      <alignment horizontal="center" vertical="center" wrapText="1"/>
    </xf>
    <xf numFmtId="0" fontId="20" fillId="0" borderId="215" xfId="0" applyFont="1" applyBorder="1" applyAlignment="1">
      <alignment horizontal="left" vertical="top" wrapText="1"/>
    </xf>
    <xf numFmtId="0" fontId="20" fillId="0" borderId="36"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62" xfId="0" applyFont="1" applyBorder="1" applyAlignment="1">
      <alignment horizontal="center" vertical="center" wrapText="1"/>
    </xf>
    <xf numFmtId="0" fontId="20" fillId="0" borderId="113" xfId="0" applyFont="1" applyBorder="1" applyAlignment="1">
      <alignment horizontal="left" vertical="top" wrapText="1"/>
    </xf>
    <xf numFmtId="0" fontId="20" fillId="0" borderId="182" xfId="0" applyFont="1" applyBorder="1" applyAlignment="1">
      <alignment horizontal="center" vertical="center" wrapText="1"/>
    </xf>
    <xf numFmtId="0" fontId="20" fillId="0" borderId="16" xfId="0" applyFont="1" applyBorder="1" applyAlignment="1">
      <alignment horizontal="center" vertical="center" wrapText="1"/>
    </xf>
    <xf numFmtId="17" fontId="20" fillId="0" borderId="161" xfId="0" applyNumberFormat="1" applyFont="1" applyBorder="1" applyAlignment="1">
      <alignment horizontal="left" vertical="top" wrapText="1"/>
    </xf>
    <xf numFmtId="0" fontId="20" fillId="0" borderId="161" xfId="0" applyFont="1" applyBorder="1" applyAlignment="1">
      <alignment horizontal="left" vertical="top" wrapText="1"/>
    </xf>
    <xf numFmtId="17" fontId="20" fillId="0" borderId="151" xfId="0" applyNumberFormat="1" applyFont="1" applyBorder="1" applyAlignment="1">
      <alignment horizontal="center" vertical="center" wrapText="1"/>
    </xf>
    <xf numFmtId="0" fontId="20" fillId="0" borderId="343" xfId="0" applyFont="1" applyBorder="1" applyAlignment="1">
      <alignment horizontal="left" vertical="top" wrapText="1"/>
    </xf>
    <xf numFmtId="17" fontId="20" fillId="0" borderId="150" xfId="0" applyNumberFormat="1" applyFont="1" applyBorder="1" applyAlignment="1">
      <alignment horizontal="center" vertical="center" wrapText="1"/>
    </xf>
    <xf numFmtId="0" fontId="20" fillId="0" borderId="109" xfId="0" applyFont="1" applyBorder="1" applyAlignment="1">
      <alignment horizontal="left" vertical="top" wrapText="1"/>
    </xf>
    <xf numFmtId="0" fontId="20" fillId="0" borderId="112" xfId="0" applyFont="1" applyBorder="1" applyAlignment="1">
      <alignment horizontal="left" vertical="top" wrapText="1"/>
    </xf>
    <xf numFmtId="0" fontId="20" fillId="0" borderId="158" xfId="0" applyFont="1" applyBorder="1" applyAlignment="1">
      <alignment horizontal="left" vertical="top" wrapText="1"/>
    </xf>
    <xf numFmtId="0" fontId="20" fillId="0" borderId="206" xfId="0" applyFont="1" applyBorder="1" applyAlignment="1">
      <alignment horizontal="center" vertical="center" wrapText="1"/>
    </xf>
    <xf numFmtId="0" fontId="20" fillId="0" borderId="207" xfId="0" applyFont="1" applyBorder="1" applyAlignment="1">
      <alignment horizontal="center" vertical="center" wrapText="1"/>
    </xf>
    <xf numFmtId="0" fontId="20" fillId="0" borderId="111" xfId="0" applyFont="1" applyBorder="1" applyAlignment="1">
      <alignment horizontal="center" vertical="center" wrapText="1"/>
    </xf>
    <xf numFmtId="0" fontId="20" fillId="0" borderId="117" xfId="0" applyFont="1" applyBorder="1" applyAlignment="1">
      <alignment horizontal="left" vertical="top" wrapText="1"/>
    </xf>
    <xf numFmtId="0" fontId="20" fillId="0" borderId="208" xfId="0" applyFont="1" applyBorder="1" applyAlignment="1">
      <alignment horizontal="center" vertical="center" wrapText="1"/>
    </xf>
    <xf numFmtId="0" fontId="20" fillId="0" borderId="286" xfId="0" applyFont="1" applyBorder="1" applyAlignment="1">
      <alignment horizontal="left" vertical="top" wrapText="1"/>
    </xf>
    <xf numFmtId="0" fontId="20" fillId="0" borderId="179" xfId="0" applyFont="1" applyBorder="1" applyAlignment="1">
      <alignment horizontal="left" vertical="top" wrapText="1"/>
    </xf>
    <xf numFmtId="0" fontId="20" fillId="0" borderId="42" xfId="0" applyFont="1" applyBorder="1" applyAlignment="1">
      <alignment horizontal="center" vertical="center" wrapText="1"/>
    </xf>
    <xf numFmtId="0" fontId="20" fillId="0" borderId="43"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160" xfId="0" applyFont="1" applyBorder="1" applyAlignment="1">
      <alignment horizontal="left" vertical="top" wrapText="1"/>
    </xf>
    <xf numFmtId="0" fontId="20" fillId="0" borderId="183" xfId="0" applyFont="1" applyBorder="1" applyAlignment="1">
      <alignment horizontal="center" vertical="center" wrapText="1"/>
    </xf>
    <xf numFmtId="0" fontId="24" fillId="0" borderId="147" xfId="0" applyFont="1" applyBorder="1" applyAlignment="1">
      <alignment horizontal="left" vertical="top" wrapText="1"/>
    </xf>
    <xf numFmtId="0" fontId="8" fillId="0" borderId="147" xfId="0" applyFont="1" applyBorder="1" applyAlignment="1">
      <alignment horizontal="left" vertical="top"/>
    </xf>
    <xf numFmtId="0" fontId="8" fillId="0" borderId="98" xfId="0" applyFont="1" applyBorder="1" applyAlignment="1">
      <alignment horizontal="left" vertical="top"/>
    </xf>
    <xf numFmtId="0" fontId="8" fillId="0" borderId="123" xfId="0" applyFont="1" applyBorder="1" applyAlignment="1">
      <alignment horizontal="left" vertical="top" wrapText="1"/>
    </xf>
    <xf numFmtId="0" fontId="8" fillId="0" borderId="125" xfId="0" applyFont="1" applyBorder="1" applyAlignment="1">
      <alignment horizontal="left" vertical="top"/>
    </xf>
    <xf numFmtId="0" fontId="8" fillId="0" borderId="147" xfId="0" applyFont="1" applyBorder="1" applyAlignment="1">
      <alignment horizontal="left" vertical="top" wrapText="1"/>
    </xf>
    <xf numFmtId="0" fontId="8" fillId="0" borderId="344" xfId="0" applyFont="1" applyBorder="1" applyAlignment="1">
      <alignment horizontal="left" vertical="top"/>
    </xf>
    <xf numFmtId="0" fontId="8" fillId="0" borderId="345" xfId="0" applyFont="1" applyBorder="1" applyAlignment="1">
      <alignment horizontal="left" vertical="top"/>
    </xf>
    <xf numFmtId="0" fontId="24" fillId="0" borderId="148" xfId="0" applyFont="1" applyBorder="1" applyAlignment="1">
      <alignment horizontal="left" vertical="top" wrapText="1"/>
    </xf>
    <xf numFmtId="0" fontId="8" fillId="0" borderId="148" xfId="0" applyFont="1" applyBorder="1" applyAlignment="1">
      <alignment horizontal="left" vertical="top"/>
    </xf>
    <xf numFmtId="0" fontId="8" fillId="0" borderId="56" xfId="0" applyFont="1" applyBorder="1" applyAlignment="1">
      <alignment horizontal="left" vertical="top"/>
    </xf>
    <xf numFmtId="0" fontId="8" fillId="0" borderId="47" xfId="0" applyFont="1" applyBorder="1" applyAlignment="1">
      <alignment horizontal="center" vertical="center" wrapText="1"/>
    </xf>
    <xf numFmtId="0" fontId="8" fillId="0" borderId="93" xfId="0" applyFont="1" applyBorder="1" applyAlignment="1">
      <alignment horizontal="left" vertical="top"/>
    </xf>
    <xf numFmtId="0" fontId="8" fillId="0" borderId="148" xfId="0" applyFont="1" applyBorder="1" applyAlignment="1">
      <alignment horizontal="left" vertical="top" wrapText="1"/>
    </xf>
    <xf numFmtId="0" fontId="8" fillId="0" borderId="346" xfId="0" applyFont="1" applyBorder="1" applyAlignment="1">
      <alignment horizontal="left" vertical="top"/>
    </xf>
    <xf numFmtId="0" fontId="8" fillId="0" borderId="347" xfId="0" applyFont="1" applyBorder="1" applyAlignment="1">
      <alignment horizontal="left" vertical="top"/>
    </xf>
    <xf numFmtId="0" fontId="24" fillId="0" borderId="17" xfId="0" applyFont="1" applyBorder="1" applyAlignment="1">
      <alignment horizontal="left" vertical="top" wrapText="1"/>
    </xf>
    <xf numFmtId="0" fontId="8" fillId="0" borderId="17" xfId="0" applyFont="1" applyBorder="1" applyAlignment="1">
      <alignment horizontal="left" vertical="top"/>
    </xf>
    <xf numFmtId="0" fontId="8" fillId="0" borderId="249" xfId="0" applyFont="1" applyBorder="1" applyAlignment="1">
      <alignment horizontal="left" vertical="top"/>
    </xf>
    <xf numFmtId="0" fontId="8" fillId="0" borderId="72" xfId="0" applyFont="1" applyBorder="1" applyAlignment="1">
      <alignment horizontal="center" vertical="top" wrapText="1"/>
    </xf>
    <xf numFmtId="0" fontId="8" fillId="0" borderId="79" xfId="0" applyFont="1" applyBorder="1" applyAlignment="1">
      <alignment horizontal="left" vertical="top"/>
    </xf>
    <xf numFmtId="0" fontId="24" fillId="0" borderId="23" xfId="0" applyFont="1" applyBorder="1" applyAlignment="1">
      <alignment horizontal="left" vertical="top" wrapText="1"/>
    </xf>
    <xf numFmtId="0" fontId="8" fillId="0" borderId="153" xfId="0" applyFont="1" applyBorder="1" applyAlignment="1">
      <alignment horizontal="left" vertical="top"/>
    </xf>
    <xf numFmtId="0" fontId="8" fillId="0" borderId="23" xfId="0" applyFont="1" applyBorder="1" applyAlignment="1">
      <alignment horizontal="left" vertical="top"/>
    </xf>
    <xf numFmtId="0" fontId="20" fillId="0" borderId="26" xfId="0" applyFont="1" applyBorder="1" applyAlignment="1">
      <alignment horizontal="left" vertical="top" wrapText="1"/>
    </xf>
    <xf numFmtId="0" fontId="20" fillId="0" borderId="248" xfId="0" applyFont="1" applyBorder="1" applyAlignment="1">
      <alignment horizontal="center" vertical="center" wrapText="1"/>
    </xf>
    <xf numFmtId="0" fontId="20" fillId="0" borderId="74" xfId="0" applyFont="1" applyBorder="1" applyAlignment="1">
      <alignment horizontal="center" vertical="center" wrapText="1"/>
    </xf>
    <xf numFmtId="0" fontId="20" fillId="0" borderId="105" xfId="0" applyFont="1" applyBorder="1" applyAlignment="1">
      <alignment horizontal="left" vertical="top" wrapText="1"/>
    </xf>
    <xf numFmtId="0" fontId="20" fillId="0" borderId="17" xfId="0" applyFont="1" applyBorder="1" applyAlignment="1">
      <alignment horizontal="left" vertical="top" wrapText="1"/>
    </xf>
    <xf numFmtId="0" fontId="20" fillId="0" borderId="24" xfId="0" applyFont="1" applyBorder="1" applyAlignment="1">
      <alignment horizontal="left" vertical="top" wrapText="1"/>
    </xf>
    <xf numFmtId="0" fontId="20" fillId="0" borderId="23" xfId="0" applyFont="1" applyBorder="1" applyAlignment="1">
      <alignment horizontal="left" vertical="top" wrapText="1"/>
    </xf>
    <xf numFmtId="0" fontId="20" fillId="0" borderId="73" xfId="0" applyFont="1" applyBorder="1" applyAlignment="1">
      <alignment horizontal="center" vertical="center" wrapText="1"/>
    </xf>
    <xf numFmtId="0" fontId="8" fillId="0" borderId="17" xfId="0" applyFont="1" applyBorder="1" applyAlignment="1">
      <alignment horizontal="left" vertical="top" wrapText="1"/>
    </xf>
    <xf numFmtId="0" fontId="20" fillId="0" borderId="29" xfId="0" applyFont="1" applyBorder="1" applyAlignment="1">
      <alignment horizontal="left" vertical="top" wrapText="1"/>
    </xf>
    <xf numFmtId="0" fontId="8" fillId="0" borderId="31" xfId="0" applyFont="1" applyBorder="1">
      <alignment vertical="center"/>
    </xf>
    <xf numFmtId="0" fontId="8" fillId="0" borderId="31" xfId="0" applyFont="1" applyBorder="1" applyAlignment="1">
      <alignment horizontal="left" vertical="top" wrapText="1"/>
    </xf>
    <xf numFmtId="0" fontId="20" fillId="0" borderId="66"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90" xfId="0" applyFont="1" applyBorder="1" applyAlignment="1">
      <alignment horizontal="center" vertical="center" wrapText="1"/>
    </xf>
    <xf numFmtId="0" fontId="20" fillId="0" borderId="181" xfId="0" applyFont="1" applyBorder="1" applyAlignment="1">
      <alignment horizontal="center" vertical="center" wrapText="1"/>
    </xf>
    <xf numFmtId="0" fontId="20" fillId="0" borderId="32" xfId="0" applyFont="1" applyBorder="1" applyAlignment="1">
      <alignment vertical="center" wrapText="1"/>
    </xf>
    <xf numFmtId="0" fontId="20" fillId="0" borderId="82" xfId="0" applyFont="1" applyBorder="1" applyAlignment="1">
      <alignment horizontal="center" vertical="center" wrapText="1"/>
    </xf>
    <xf numFmtId="0" fontId="20" fillId="0" borderId="89" xfId="0" applyFont="1" applyBorder="1" applyAlignment="1">
      <alignment horizontal="center" vertical="center" wrapText="1"/>
    </xf>
    <xf numFmtId="0" fontId="20" fillId="0" borderId="33" xfId="0" applyFont="1" applyBorder="1" applyAlignment="1">
      <alignment vertical="top" wrapText="1"/>
    </xf>
    <xf numFmtId="0" fontId="8" fillId="0" borderId="33" xfId="0" applyFont="1" applyBorder="1" applyAlignment="1">
      <alignment horizontal="left" vertical="top" wrapText="1"/>
    </xf>
    <xf numFmtId="0" fontId="20" fillId="0" borderId="67" xfId="0" applyFont="1" applyBorder="1" applyAlignment="1">
      <alignment horizontal="center" vertical="center" wrapText="1"/>
    </xf>
    <xf numFmtId="0" fontId="20" fillId="0" borderId="91" xfId="0" applyFont="1" applyBorder="1" applyAlignment="1">
      <alignment horizontal="center" vertical="center" wrapText="1"/>
    </xf>
    <xf numFmtId="0" fontId="24" fillId="0" borderId="26" xfId="0" applyFont="1" applyBorder="1" applyAlignment="1">
      <alignment horizontal="left" vertical="top"/>
    </xf>
    <xf numFmtId="0" fontId="24" fillId="0" borderId="26" xfId="0" applyFont="1" applyBorder="1" applyAlignment="1">
      <alignment horizontal="left" vertical="top" wrapText="1"/>
    </xf>
    <xf numFmtId="0" fontId="8" fillId="0" borderId="248" xfId="0" applyFont="1" applyBorder="1" applyAlignment="1">
      <alignment horizontal="left" vertical="top"/>
    </xf>
    <xf numFmtId="0" fontId="8" fillId="0" borderId="74" xfId="0" applyFont="1" applyBorder="1" applyAlignment="1">
      <alignment horizontal="center" vertical="center"/>
    </xf>
    <xf numFmtId="0" fontId="8" fillId="0" borderId="107" xfId="0" applyFont="1" applyBorder="1" applyAlignment="1">
      <alignment horizontal="left" vertical="top"/>
    </xf>
    <xf numFmtId="0" fontId="8" fillId="0" borderId="26" xfId="0" applyFont="1" applyBorder="1" applyAlignment="1">
      <alignment horizontal="left" vertical="top"/>
    </xf>
    <xf numFmtId="0" fontId="8" fillId="0" borderId="152" xfId="0" applyFont="1" applyBorder="1" applyAlignment="1">
      <alignment horizontal="left" vertical="top"/>
    </xf>
    <xf numFmtId="0" fontId="8" fillId="0" borderId="105" xfId="0" applyFont="1" applyBorder="1" applyAlignment="1">
      <alignment horizontal="left" vertical="top"/>
    </xf>
    <xf numFmtId="0" fontId="24" fillId="0" borderId="17" xfId="0" applyFont="1" applyBorder="1" applyAlignment="1">
      <alignment horizontal="left" vertical="top"/>
    </xf>
    <xf numFmtId="0" fontId="8" fillId="0" borderId="72" xfId="0" applyFont="1" applyBorder="1" applyAlignment="1">
      <alignment horizontal="left" vertical="top"/>
    </xf>
    <xf numFmtId="0" fontId="20" fillId="0" borderId="31" xfId="0" applyFont="1" applyBorder="1" applyAlignment="1">
      <alignment vertical="top" wrapText="1"/>
    </xf>
    <xf numFmtId="0" fontId="20" fillId="0" borderId="32" xfId="0" applyFont="1" applyBorder="1" applyAlignment="1">
      <alignment vertical="top" wrapText="1"/>
    </xf>
    <xf numFmtId="0" fontId="20" fillId="0" borderId="39" xfId="0" applyFont="1" applyBorder="1" applyAlignment="1">
      <alignment horizontal="left" vertical="center" wrapText="1"/>
    </xf>
    <xf numFmtId="0" fontId="20" fillId="0" borderId="52" xfId="0" applyFont="1" applyBorder="1" applyAlignment="1">
      <alignment horizontal="left" vertical="center" wrapText="1"/>
    </xf>
    <xf numFmtId="0" fontId="20" fillId="0" borderId="53" xfId="0" applyFont="1" applyBorder="1" applyAlignment="1">
      <alignment horizontal="center" vertical="center" wrapText="1"/>
    </xf>
    <xf numFmtId="0" fontId="20" fillId="0" borderId="96" xfId="0" applyFont="1" applyBorder="1" applyAlignment="1">
      <alignment horizontal="center" vertical="center" wrapText="1"/>
    </xf>
    <xf numFmtId="0" fontId="20" fillId="0" borderId="36" xfId="0" applyFont="1" applyBorder="1" applyAlignment="1">
      <alignment horizontal="left" vertical="center" wrapText="1"/>
    </xf>
    <xf numFmtId="0" fontId="20" fillId="0" borderId="42" xfId="0" applyFont="1" applyBorder="1" applyAlignment="1">
      <alignment horizontal="left" vertical="center" wrapText="1"/>
    </xf>
    <xf numFmtId="0" fontId="20" fillId="0" borderId="184" xfId="0" applyFont="1" applyBorder="1" applyAlignment="1">
      <alignment horizontal="center" vertical="center" wrapText="1"/>
    </xf>
    <xf numFmtId="0" fontId="20" fillId="0" borderId="253" xfId="0" applyFont="1" applyBorder="1" applyAlignment="1">
      <alignment horizontal="left" vertical="center" wrapText="1"/>
    </xf>
    <xf numFmtId="0" fontId="20" fillId="0" borderId="87" xfId="0" applyFont="1" applyBorder="1" applyAlignment="1">
      <alignment horizontal="left" vertical="center" wrapText="1"/>
    </xf>
    <xf numFmtId="0" fontId="20" fillId="0" borderId="97" xfId="0" applyFont="1" applyBorder="1" applyAlignment="1">
      <alignment horizontal="center" vertical="center" wrapText="1"/>
    </xf>
    <xf numFmtId="0" fontId="20" fillId="0" borderId="0" xfId="0" applyFont="1" applyAlignment="1">
      <alignment horizontal="left" vertical="center" wrapText="1"/>
    </xf>
    <xf numFmtId="0" fontId="24" fillId="0" borderId="31" xfId="0" applyFont="1" applyBorder="1" applyAlignment="1">
      <alignment horizontal="left" vertical="top" wrapText="1"/>
    </xf>
    <xf numFmtId="0" fontId="24" fillId="0" borderId="40" xfId="0" applyFont="1" applyBorder="1" applyAlignment="1">
      <alignment horizontal="center" vertical="center" wrapText="1"/>
    </xf>
    <xf numFmtId="0" fontId="20" fillId="0" borderId="68" xfId="0" applyFont="1" applyBorder="1" applyAlignment="1">
      <alignment horizontal="left" vertical="top" wrapText="1"/>
    </xf>
    <xf numFmtId="0" fontId="24" fillId="0" borderId="33" xfId="0" applyFont="1" applyBorder="1" applyAlignment="1">
      <alignment horizontal="left" vertical="top" wrapText="1"/>
    </xf>
    <xf numFmtId="0" fontId="24" fillId="0" borderId="30" xfId="0" applyFont="1" applyBorder="1" applyAlignment="1">
      <alignment vertical="top" wrapText="1"/>
    </xf>
    <xf numFmtId="0" fontId="20" fillId="0" borderId="70"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30" xfId="0" applyFont="1" applyBorder="1" applyAlignment="1">
      <alignment horizontal="left" vertical="top" wrapText="1"/>
    </xf>
    <xf numFmtId="0" fontId="20" fillId="0" borderId="15" xfId="0" applyFont="1" applyBorder="1" applyAlignment="1">
      <alignment horizontal="left" vertical="center" wrapText="1"/>
    </xf>
    <xf numFmtId="0" fontId="20" fillId="0" borderId="19" xfId="0" applyFont="1" applyBorder="1" applyAlignment="1">
      <alignment horizontal="left" vertical="top" wrapText="1"/>
    </xf>
    <xf numFmtId="0" fontId="20" fillId="0" borderId="149" xfId="0" applyFont="1" applyBorder="1" applyAlignment="1">
      <alignment horizontal="center" vertical="center" wrapText="1"/>
    </xf>
    <xf numFmtId="0" fontId="20" fillId="0" borderId="25" xfId="0" applyFont="1" applyBorder="1" applyAlignment="1">
      <alignment horizontal="left" vertical="top" wrapText="1"/>
    </xf>
    <xf numFmtId="0" fontId="20" fillId="0" borderId="104" xfId="0" applyFont="1" applyBorder="1" applyAlignment="1">
      <alignment horizontal="center" vertical="center" wrapText="1"/>
    </xf>
    <xf numFmtId="0" fontId="20" fillId="0" borderId="76" xfId="0" applyFont="1" applyBorder="1" applyAlignment="1">
      <alignment horizontal="center" vertical="center" wrapText="1"/>
    </xf>
    <xf numFmtId="0" fontId="8" fillId="0" borderId="110" xfId="0" applyFont="1" applyBorder="1">
      <alignment vertical="center"/>
    </xf>
    <xf numFmtId="0" fontId="20" fillId="0" borderId="86" xfId="0" applyFont="1" applyBorder="1" applyAlignment="1">
      <alignment horizontal="center" vertical="center" wrapText="1"/>
    </xf>
    <xf numFmtId="0" fontId="8" fillId="0" borderId="159" xfId="0" applyFont="1" applyBorder="1">
      <alignment vertical="center"/>
    </xf>
    <xf numFmtId="0" fontId="20" fillId="0" borderId="253" xfId="0" applyFont="1" applyBorder="1" applyAlignment="1">
      <alignment vertical="top" wrapText="1"/>
    </xf>
    <xf numFmtId="0" fontId="24" fillId="0" borderId="32" xfId="0" applyFont="1" applyBorder="1" applyAlignment="1">
      <alignment horizontal="left" vertical="top" wrapText="1"/>
    </xf>
    <xf numFmtId="0" fontId="24" fillId="0" borderId="113" xfId="0" applyFont="1" applyBorder="1" applyAlignment="1">
      <alignment vertical="top" wrapText="1"/>
    </xf>
    <xf numFmtId="0" fontId="20" fillId="0" borderId="231" xfId="0" applyFont="1" applyBorder="1" applyAlignment="1">
      <alignment vertical="top" wrapText="1"/>
    </xf>
    <xf numFmtId="0" fontId="24" fillId="0" borderId="160" xfId="0" applyFont="1" applyBorder="1" applyAlignment="1">
      <alignment vertical="top" wrapText="1"/>
    </xf>
    <xf numFmtId="0" fontId="8" fillId="0" borderId="117" xfId="0" applyFont="1" applyBorder="1">
      <alignment vertical="center"/>
    </xf>
    <xf numFmtId="0" fontId="20" fillId="0" borderId="267" xfId="0" applyFont="1" applyBorder="1" applyAlignment="1">
      <alignment horizontal="left" vertical="top"/>
    </xf>
    <xf numFmtId="0" fontId="24" fillId="0" borderId="106" xfId="0" applyFont="1" applyBorder="1" applyAlignment="1">
      <alignment vertical="top" wrapText="1"/>
    </xf>
    <xf numFmtId="0" fontId="20" fillId="0" borderId="28" xfId="0" applyFont="1" applyBorder="1" applyAlignment="1">
      <alignment horizontal="center" vertical="center" wrapText="1"/>
    </xf>
    <xf numFmtId="0" fontId="20" fillId="0" borderId="0" xfId="0" applyFont="1" applyAlignment="1">
      <alignment horizontal="left" vertical="top" wrapText="1"/>
    </xf>
    <xf numFmtId="0" fontId="20" fillId="0" borderId="105" xfId="0" applyFont="1" applyBorder="1" applyAlignment="1">
      <alignment horizontal="left" vertical="top"/>
    </xf>
    <xf numFmtId="0" fontId="20" fillId="0" borderId="196" xfId="0" applyFont="1" applyBorder="1" applyAlignment="1">
      <alignment horizontal="left" vertical="top" wrapText="1"/>
    </xf>
    <xf numFmtId="0" fontId="20" fillId="0" borderId="12" xfId="0" applyFont="1" applyBorder="1" applyAlignment="1">
      <alignment horizontal="center" vertical="center" wrapText="1"/>
    </xf>
    <xf numFmtId="0" fontId="20" fillId="0" borderId="65" xfId="0" applyFont="1" applyBorder="1" applyAlignment="1">
      <alignment horizontal="left" vertical="top" wrapText="1"/>
    </xf>
    <xf numFmtId="0" fontId="8" fillId="0" borderId="0" xfId="0" applyFont="1" applyAlignment="1">
      <alignment horizontal="right" vertical="center"/>
    </xf>
    <xf numFmtId="0" fontId="8" fillId="0" borderId="322" xfId="0" applyFont="1" applyBorder="1" applyAlignment="1">
      <alignment horizontal="left" vertical="top"/>
    </xf>
    <xf numFmtId="0" fontId="8" fillId="0" borderId="202" xfId="0" applyFont="1" applyBorder="1" applyAlignment="1">
      <alignment horizontal="left" vertical="top"/>
    </xf>
    <xf numFmtId="0" fontId="8" fillId="0" borderId="27" xfId="0" applyFont="1" applyBorder="1" applyAlignment="1">
      <alignment horizontal="left" vertical="top" wrapText="1"/>
    </xf>
    <xf numFmtId="0" fontId="8" fillId="0" borderId="27" xfId="0" applyFont="1" applyBorder="1" applyAlignment="1">
      <alignment horizontal="left" vertical="top"/>
    </xf>
    <xf numFmtId="0" fontId="8" fillId="0" borderId="57" xfId="0" applyFont="1" applyBorder="1" applyAlignment="1">
      <alignment horizontal="left" vertical="top"/>
    </xf>
    <xf numFmtId="0" fontId="8" fillId="0" borderId="58" xfId="0" applyFont="1" applyBorder="1" applyAlignment="1">
      <alignment horizontal="left" vertical="top"/>
    </xf>
    <xf numFmtId="0" fontId="8" fillId="0" borderId="97" xfId="0" applyFont="1" applyBorder="1" applyAlignment="1">
      <alignment horizontal="left" vertical="top"/>
    </xf>
    <xf numFmtId="0" fontId="8" fillId="0" borderId="150" xfId="0" applyFont="1" applyBorder="1" applyAlignment="1">
      <alignment horizontal="left" vertical="top"/>
    </xf>
    <xf numFmtId="0" fontId="8" fillId="0" borderId="161" xfId="0" applyFont="1" applyBorder="1" applyAlignment="1">
      <alignment horizontal="left" vertical="top"/>
    </xf>
    <xf numFmtId="0" fontId="8" fillId="0" borderId="72" xfId="0" applyFont="1" applyBorder="1" applyAlignment="1">
      <alignment horizontal="center" vertical="top"/>
    </xf>
    <xf numFmtId="0" fontId="24" fillId="0" borderId="15" xfId="0" applyFont="1" applyBorder="1" applyAlignment="1">
      <alignment horizontal="left" vertical="top"/>
    </xf>
    <xf numFmtId="0" fontId="24" fillId="0" borderId="15" xfId="0" applyFont="1" applyBorder="1" applyAlignment="1">
      <alignment horizontal="left" vertical="top" wrapText="1"/>
    </xf>
    <xf numFmtId="0" fontId="8" fillId="0" borderId="104" xfId="0" applyFont="1" applyBorder="1" applyAlignment="1">
      <alignment horizontal="left" vertical="top"/>
    </xf>
    <xf numFmtId="0" fontId="8" fillId="0" borderId="71" xfId="0" applyFont="1" applyBorder="1" applyAlignment="1">
      <alignment horizontal="left" vertical="top"/>
    </xf>
    <xf numFmtId="0" fontId="8" fillId="0" borderId="76" xfId="0" applyFont="1" applyBorder="1" applyAlignment="1">
      <alignment horizontal="left" vertical="top"/>
    </xf>
    <xf numFmtId="0" fontId="8" fillId="0" borderId="15" xfId="0" applyFont="1" applyBorder="1" applyAlignment="1">
      <alignment horizontal="left" vertical="top"/>
    </xf>
    <xf numFmtId="0" fontId="8" fillId="0" borderId="149" xfId="0" applyFont="1" applyBorder="1" applyAlignment="1">
      <alignment horizontal="left" vertical="top"/>
    </xf>
    <xf numFmtId="0" fontId="8" fillId="0" borderId="25" xfId="0" applyFont="1" applyBorder="1" applyAlignment="1">
      <alignment horizontal="left" vertical="top"/>
    </xf>
    <xf numFmtId="0" fontId="20" fillId="0" borderId="104" xfId="0" applyFont="1" applyBorder="1" applyAlignment="1">
      <alignment horizontal="left" vertical="top" wrapText="1"/>
    </xf>
    <xf numFmtId="0" fontId="20" fillId="0" borderId="71" xfId="0" applyFont="1" applyBorder="1" applyAlignment="1">
      <alignment horizontal="left" vertical="top" wrapText="1"/>
    </xf>
    <xf numFmtId="0" fontId="20" fillId="0" borderId="76" xfId="0" applyFont="1" applyBorder="1" applyAlignment="1">
      <alignment horizontal="left" vertical="top" wrapText="1"/>
    </xf>
    <xf numFmtId="0" fontId="20" fillId="0" borderId="149" xfId="0" applyFont="1" applyBorder="1" applyAlignment="1">
      <alignment horizontal="left" vertical="top" wrapText="1"/>
    </xf>
    <xf numFmtId="0" fontId="8" fillId="0" borderId="23" xfId="0" applyFont="1" applyBorder="1" applyAlignment="1">
      <alignment horizontal="left" vertical="top" wrapText="1"/>
    </xf>
    <xf numFmtId="0" fontId="20" fillId="0" borderId="153" xfId="0" applyFont="1" applyBorder="1" applyAlignment="1">
      <alignment horizontal="left" vertical="top" wrapText="1"/>
    </xf>
    <xf numFmtId="0" fontId="24" fillId="0" borderId="106" xfId="0" applyFont="1" applyBorder="1" applyAlignment="1">
      <alignment horizontal="left" vertical="top" wrapText="1"/>
    </xf>
    <xf numFmtId="0" fontId="8" fillId="0" borderId="74" xfId="0" applyFont="1" applyBorder="1" applyAlignment="1">
      <alignment horizontal="left" vertical="top"/>
    </xf>
    <xf numFmtId="0" fontId="8" fillId="0" borderId="31" xfId="0" applyFont="1" applyBorder="1" applyAlignment="1">
      <alignment horizontal="left" vertical="top"/>
    </xf>
    <xf numFmtId="0" fontId="24" fillId="0" borderId="68" xfId="0" applyFont="1" applyBorder="1" applyAlignment="1">
      <alignment horizontal="left" vertical="top" wrapText="1"/>
    </xf>
    <xf numFmtId="0" fontId="8" fillId="0" borderId="195" xfId="0" applyFont="1" applyBorder="1" applyAlignment="1">
      <alignment horizontal="left" vertical="top"/>
    </xf>
    <xf numFmtId="0" fontId="8" fillId="0" borderId="35" xfId="0" applyFont="1" applyBorder="1" applyAlignment="1">
      <alignment horizontal="left" vertical="top"/>
    </xf>
    <xf numFmtId="0" fontId="8" fillId="0" borderId="181" xfId="0" applyFont="1" applyBorder="1" applyAlignment="1">
      <alignment horizontal="left" vertical="top"/>
    </xf>
    <xf numFmtId="0" fontId="8" fillId="0" borderId="348" xfId="0" applyFont="1" applyBorder="1" applyAlignment="1">
      <alignment horizontal="left" vertical="top"/>
    </xf>
    <xf numFmtId="0" fontId="8" fillId="0" borderId="32" xfId="0" applyFont="1" applyBorder="1" applyAlignment="1">
      <alignment horizontal="left" vertical="top"/>
    </xf>
    <xf numFmtId="0" fontId="24" fillId="0" borderId="113" xfId="0" applyFont="1" applyBorder="1" applyAlignment="1">
      <alignment horizontal="left" vertical="top" wrapText="1"/>
    </xf>
    <xf numFmtId="0" fontId="8" fillId="0" borderId="109" xfId="0" applyFont="1" applyBorder="1" applyAlignment="1">
      <alignment horizontal="left" vertical="top"/>
    </xf>
    <xf numFmtId="0" fontId="8" fillId="0" borderId="62" xfId="0" applyFont="1" applyBorder="1" applyAlignment="1">
      <alignment horizontal="left" vertical="top"/>
    </xf>
    <xf numFmtId="0" fontId="8" fillId="0" borderId="182" xfId="0" applyFont="1" applyBorder="1" applyAlignment="1">
      <alignment horizontal="left" vertical="top"/>
    </xf>
    <xf numFmtId="0" fontId="8" fillId="0" borderId="231" xfId="0" applyFont="1" applyBorder="1" applyAlignment="1">
      <alignment horizontal="left" vertical="top"/>
    </xf>
    <xf numFmtId="0" fontId="8" fillId="0" borderId="33" xfId="0" applyFont="1" applyBorder="1" applyAlignment="1">
      <alignment horizontal="left" vertical="top"/>
    </xf>
    <xf numFmtId="0" fontId="24" fillId="0" borderId="160" xfId="0" applyFont="1" applyBorder="1" applyAlignment="1">
      <alignment horizontal="left" vertical="top" wrapText="1"/>
    </xf>
    <xf numFmtId="0" fontId="8" fillId="0" borderId="179" xfId="0" applyFont="1" applyBorder="1" applyAlignment="1">
      <alignment horizontal="left" vertical="top"/>
    </xf>
    <xf numFmtId="0" fontId="8" fillId="0" borderId="34" xfId="0" applyFont="1" applyBorder="1" applyAlignment="1">
      <alignment horizontal="left" vertical="top"/>
    </xf>
    <xf numFmtId="0" fontId="8" fillId="0" borderId="183" xfId="0" applyFont="1" applyBorder="1" applyAlignment="1">
      <alignment horizontal="left" vertical="top"/>
    </xf>
    <xf numFmtId="0" fontId="8" fillId="0" borderId="267" xfId="0" applyFont="1" applyBorder="1" applyAlignment="1">
      <alignment horizontal="left" vertical="top"/>
    </xf>
    <xf numFmtId="0" fontId="8" fillId="0" borderId="125" xfId="44" applyFont="1" applyBorder="1" applyAlignment="1">
      <alignment horizontal="left" vertical="top" wrapText="1"/>
    </xf>
    <xf numFmtId="0" fontId="8" fillId="0" borderId="132" xfId="44" applyFont="1" applyBorder="1" applyAlignment="1">
      <alignment horizontal="left" vertical="top" wrapText="1"/>
    </xf>
    <xf numFmtId="0" fontId="8" fillId="0" borderId="133" xfId="44" applyFont="1" applyBorder="1" applyAlignment="1">
      <alignment horizontal="left" vertical="top" wrapText="1"/>
    </xf>
    <xf numFmtId="0" fontId="8" fillId="0" borderId="47" xfId="44" applyFont="1" applyBorder="1" applyAlignment="1">
      <alignment horizontal="left" vertical="top" wrapText="1"/>
    </xf>
    <xf numFmtId="0" fontId="8" fillId="0" borderId="93" xfId="44" applyFont="1" applyBorder="1" applyAlignment="1">
      <alignment horizontal="left" vertical="top" wrapText="1"/>
    </xf>
    <xf numFmtId="0" fontId="8" fillId="0" borderId="71" xfId="0" applyFont="1" applyBorder="1" applyAlignment="1">
      <alignment horizontal="center" vertical="center"/>
    </xf>
    <xf numFmtId="0" fontId="8" fillId="0" borderId="25" xfId="0" applyFont="1" applyBorder="1" applyAlignment="1">
      <alignment horizontal="left" vertical="top" wrapText="1"/>
    </xf>
    <xf numFmtId="0" fontId="24" fillId="0" borderId="154" xfId="0" applyFont="1" applyBorder="1" applyAlignment="1">
      <alignment horizontal="left" vertical="top" wrapText="1"/>
    </xf>
    <xf numFmtId="0" fontId="24" fillId="0" borderId="28" xfId="0" applyFont="1" applyBorder="1" applyAlignment="1">
      <alignment horizontal="left" vertical="top" wrapText="1"/>
    </xf>
    <xf numFmtId="0" fontId="8" fillId="0" borderId="26" xfId="0" applyFont="1" applyBorder="1" applyAlignment="1">
      <alignment horizontal="left" vertical="top" wrapText="1"/>
    </xf>
    <xf numFmtId="0" fontId="8" fillId="0" borderId="105" xfId="0" applyFont="1" applyBorder="1" applyAlignment="1">
      <alignment horizontal="left" vertical="top" wrapText="1"/>
    </xf>
    <xf numFmtId="0" fontId="24" fillId="0" borderId="195" xfId="0" applyFont="1" applyBorder="1" applyAlignment="1">
      <alignment horizontal="left" vertical="top" wrapText="1"/>
    </xf>
    <xf numFmtId="0" fontId="24" fillId="0" borderId="35" xfId="0" applyFont="1" applyBorder="1" applyAlignment="1">
      <alignment horizontal="left" vertical="top" wrapText="1"/>
    </xf>
    <xf numFmtId="0" fontId="8" fillId="0" borderId="26" xfId="0" applyFont="1" applyBorder="1">
      <alignment vertical="center"/>
    </xf>
    <xf numFmtId="0" fontId="8" fillId="0" borderId="39" xfId="0" applyFont="1" applyBorder="1">
      <alignment vertical="center"/>
    </xf>
    <xf numFmtId="0" fontId="8" fillId="0" borderId="40" xfId="0" applyFont="1" applyBorder="1" applyAlignment="1">
      <alignment horizontal="center" vertical="center"/>
    </xf>
    <xf numFmtId="0" fontId="8" fillId="0" borderId="90" xfId="0" applyFont="1" applyBorder="1">
      <alignment vertical="center"/>
    </xf>
    <xf numFmtId="0" fontId="8" fillId="0" borderId="181" xfId="0" applyFont="1" applyBorder="1">
      <alignment vertical="center"/>
    </xf>
    <xf numFmtId="0" fontId="8" fillId="0" borderId="348" xfId="0" applyFont="1" applyBorder="1">
      <alignment vertical="center"/>
    </xf>
    <xf numFmtId="0" fontId="24" fillId="0" borderId="109" xfId="0" applyFont="1" applyBorder="1" applyAlignment="1">
      <alignment horizontal="left" vertical="top" wrapText="1"/>
    </xf>
    <xf numFmtId="0" fontId="24" fillId="0" borderId="62" xfId="0" applyFont="1" applyBorder="1" applyAlignment="1">
      <alignment horizontal="left" vertical="top" wrapText="1"/>
    </xf>
    <xf numFmtId="0" fontId="8" fillId="0" borderId="32" xfId="0" applyFont="1" applyBorder="1">
      <alignment vertical="center"/>
    </xf>
    <xf numFmtId="0" fontId="8" fillId="0" borderId="27" xfId="0" applyFont="1" applyBorder="1">
      <alignment vertical="center"/>
    </xf>
    <xf numFmtId="0" fontId="8" fillId="0" borderId="32" xfId="0" applyFont="1" applyBorder="1" applyAlignment="1">
      <alignment vertical="center" shrinkToFit="1"/>
    </xf>
    <xf numFmtId="0" fontId="8" fillId="0" borderId="36" xfId="0" applyFont="1" applyBorder="1">
      <alignment vertical="center"/>
    </xf>
    <xf numFmtId="0" fontId="8" fillId="0" borderId="37" xfId="0" applyFont="1" applyBorder="1" applyAlignment="1">
      <alignment horizontal="center" vertical="center"/>
    </xf>
    <xf numFmtId="0" fontId="8" fillId="0" borderId="89" xfId="0" applyFont="1" applyBorder="1" applyAlignment="1">
      <alignment horizontal="center" vertical="center"/>
    </xf>
    <xf numFmtId="0" fontId="8" fillId="0" borderId="182" xfId="0" applyFont="1" applyBorder="1">
      <alignment vertical="center"/>
    </xf>
    <xf numFmtId="0" fontId="8" fillId="0" borderId="231" xfId="0" applyFont="1" applyBorder="1">
      <alignment vertical="center"/>
    </xf>
    <xf numFmtId="0" fontId="8" fillId="0" borderId="89" xfId="0" applyFont="1" applyBorder="1">
      <alignment vertical="center"/>
    </xf>
    <xf numFmtId="0" fontId="24" fillId="0" borderId="158" xfId="0" applyFont="1" applyBorder="1" applyAlignment="1">
      <alignment horizontal="left" vertical="top" wrapText="1"/>
    </xf>
    <xf numFmtId="0" fontId="24" fillId="0" borderId="111" xfId="0" applyFont="1" applyBorder="1" applyAlignment="1">
      <alignment horizontal="left" vertical="top" wrapText="1"/>
    </xf>
    <xf numFmtId="0" fontId="8" fillId="0" borderId="112" xfId="0" applyFont="1" applyBorder="1">
      <alignment vertical="center"/>
    </xf>
    <xf numFmtId="0" fontId="8" fillId="0" borderId="206" xfId="0" applyFont="1" applyBorder="1">
      <alignment vertical="center"/>
    </xf>
    <xf numFmtId="0" fontId="8" fillId="0" borderId="207" xfId="0" applyFont="1" applyBorder="1" applyAlignment="1">
      <alignment horizontal="center" vertical="center"/>
    </xf>
    <xf numFmtId="0" fontId="8" fillId="0" borderId="250" xfId="0" applyFont="1" applyBorder="1">
      <alignment vertical="center"/>
    </xf>
    <xf numFmtId="0" fontId="8" fillId="0" borderId="208" xfId="0" applyFont="1" applyBorder="1">
      <alignment vertical="center"/>
    </xf>
    <xf numFmtId="0" fontId="8" fillId="0" borderId="286" xfId="0" applyFont="1" applyBorder="1">
      <alignment vertical="center"/>
    </xf>
    <xf numFmtId="0" fontId="24" fillId="0" borderId="179" xfId="0" applyFont="1" applyBorder="1" applyAlignment="1">
      <alignment horizontal="left" vertical="top" wrapText="1"/>
    </xf>
    <xf numFmtId="0" fontId="8" fillId="0" borderId="42" xfId="0" applyFont="1" applyBorder="1">
      <alignment vertical="center"/>
    </xf>
    <xf numFmtId="0" fontId="8" fillId="0" borderId="43" xfId="0" applyFont="1" applyBorder="1" applyAlignment="1">
      <alignment horizontal="center" vertical="center"/>
    </xf>
    <xf numFmtId="0" fontId="8" fillId="0" borderId="91" xfId="0" applyFont="1" applyBorder="1">
      <alignment vertical="center"/>
    </xf>
    <xf numFmtId="0" fontId="8" fillId="0" borderId="183" xfId="0" applyFont="1" applyBorder="1">
      <alignment vertical="center"/>
    </xf>
    <xf numFmtId="0" fontId="8" fillId="0" borderId="267" xfId="0" applyFont="1" applyBorder="1">
      <alignment vertical="center"/>
    </xf>
    <xf numFmtId="0" fontId="8" fillId="0" borderId="31" xfId="0" applyFont="1" applyBorder="1" applyAlignment="1">
      <alignment vertical="top" wrapText="1"/>
    </xf>
    <xf numFmtId="0" fontId="8" fillId="0" borderId="149" xfId="0" applyFont="1" applyBorder="1">
      <alignment vertical="center"/>
    </xf>
    <xf numFmtId="0" fontId="8" fillId="0" borderId="200" xfId="0" applyFont="1" applyBorder="1">
      <alignment vertical="center"/>
    </xf>
    <xf numFmtId="0" fontId="8" fillId="0" borderId="217" xfId="0" applyFont="1" applyBorder="1">
      <alignment vertical="center"/>
    </xf>
    <xf numFmtId="0" fontId="24" fillId="0" borderId="0" xfId="0" applyFont="1" applyAlignment="1">
      <alignment horizontal="left" vertical="top" wrapText="1"/>
    </xf>
    <xf numFmtId="0" fontId="24" fillId="0" borderId="213" xfId="45" applyFont="1" applyBorder="1" applyAlignment="1">
      <alignment horizontal="center" vertical="center" wrapText="1"/>
    </xf>
    <xf numFmtId="0" fontId="24" fillId="0" borderId="213" xfId="45" applyFont="1" applyBorder="1" applyAlignment="1">
      <alignment vertical="center" wrapText="1"/>
    </xf>
    <xf numFmtId="0" fontId="24" fillId="0" borderId="213" xfId="45" applyFont="1" applyBorder="1" applyAlignment="1">
      <alignment horizontal="right" vertical="center" wrapText="1"/>
    </xf>
    <xf numFmtId="0" fontId="12" fillId="0" borderId="26" xfId="0" applyFont="1" applyBorder="1" applyAlignment="1">
      <alignment horizontal="center" vertical="top" wrapText="1"/>
    </xf>
    <xf numFmtId="0" fontId="13" fillId="0" borderId="27" xfId="0" applyFont="1" applyBorder="1" applyAlignment="1">
      <alignment horizontal="center" vertical="center" wrapText="1"/>
    </xf>
    <xf numFmtId="0" fontId="36" fillId="0" borderId="27" xfId="0" applyFont="1" applyBorder="1" applyAlignment="1">
      <alignment horizontal="center" wrapText="1"/>
    </xf>
    <xf numFmtId="0" fontId="36" fillId="0" borderId="16" xfId="0" applyFont="1" applyBorder="1" applyAlignment="1">
      <alignment horizontal="center" wrapText="1"/>
    </xf>
    <xf numFmtId="0" fontId="20" fillId="0" borderId="0" xfId="0" applyFont="1" applyAlignment="1">
      <alignment horizontal="right" vertical="center" wrapText="1"/>
    </xf>
    <xf numFmtId="0" fontId="12" fillId="0" borderId="20" xfId="0" applyFont="1" applyBorder="1" applyAlignment="1">
      <alignment horizontal="center" vertical="center" wrapText="1"/>
    </xf>
    <xf numFmtId="0" fontId="20" fillId="0" borderId="32" xfId="0" applyFont="1" applyBorder="1" applyAlignment="1">
      <alignment horizontal="center" vertical="center" wrapText="1"/>
    </xf>
    <xf numFmtId="17" fontId="20" fillId="0" borderId="27" xfId="0" applyNumberFormat="1" applyFont="1" applyBorder="1" applyAlignment="1">
      <alignment horizontal="center" vertical="center" wrapText="1"/>
    </xf>
    <xf numFmtId="0" fontId="20" fillId="0" borderId="112"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31" xfId="0" applyFont="1" applyBorder="1" applyAlignment="1">
      <alignment horizontal="center" vertical="center" wrapText="1"/>
    </xf>
    <xf numFmtId="0" fontId="8" fillId="0" borderId="26" xfId="0" applyFont="1" applyBorder="1" applyAlignment="1">
      <alignment vertical="center" wrapText="1"/>
    </xf>
    <xf numFmtId="0" fontId="8" fillId="0" borderId="27" xfId="0" applyFont="1" applyBorder="1" applyAlignment="1">
      <alignment vertical="center" wrapText="1"/>
    </xf>
    <xf numFmtId="0" fontId="20" fillId="0" borderId="110" xfId="0" applyFont="1" applyBorder="1" applyAlignment="1">
      <alignment horizontal="center" vertical="center" wrapText="1"/>
    </xf>
    <xf numFmtId="0" fontId="20" fillId="0" borderId="15" xfId="0" applyFont="1" applyBorder="1" applyAlignment="1">
      <alignment horizontal="justify" vertical="center" wrapText="1"/>
    </xf>
    <xf numFmtId="0" fontId="24" fillId="0" borderId="15" xfId="0" applyFont="1" applyBorder="1" applyAlignment="1">
      <alignment vertical="top" wrapText="1"/>
    </xf>
    <xf numFmtId="0" fontId="8" fillId="0" borderId="15" xfId="0" applyFont="1" applyBorder="1" applyAlignment="1">
      <alignment vertical="center" wrapText="1"/>
    </xf>
    <xf numFmtId="0" fontId="20" fillId="0" borderId="26" xfId="0" applyFont="1" applyBorder="1" applyAlignment="1">
      <alignment horizontal="justify" vertical="center" wrapText="1"/>
    </xf>
    <xf numFmtId="0" fontId="8" fillId="0" borderId="33" xfId="0" applyFont="1" applyBorder="1" applyAlignment="1">
      <alignment vertical="top" wrapText="1"/>
    </xf>
    <xf numFmtId="0" fontId="0" fillId="0" borderId="0" xfId="56" applyFont="1" applyAlignment="1">
      <alignment horizontal="left" vertical="top" wrapText="1"/>
    </xf>
    <xf numFmtId="0" fontId="11" fillId="24" borderId="18" xfId="52" applyFont="1" applyFill="1" applyBorder="1" applyAlignment="1">
      <alignment horizontal="left"/>
    </xf>
    <xf numFmtId="0" fontId="11" fillId="24" borderId="30" xfId="52" applyFont="1" applyFill="1" applyBorder="1" applyAlignment="1">
      <alignment horizontal="left"/>
    </xf>
    <xf numFmtId="0" fontId="11" fillId="24" borderId="19" xfId="52" applyFont="1" applyFill="1" applyBorder="1" applyAlignment="1">
      <alignment horizontal="left"/>
    </xf>
    <xf numFmtId="49" fontId="0" fillId="0" borderId="33" xfId="57" applyNumberFormat="1" applyFont="1" applyBorder="1" applyAlignment="1">
      <alignment horizontal="right" vertical="center" wrapText="1"/>
    </xf>
    <xf numFmtId="0" fontId="0" fillId="24" borderId="0" xfId="52" applyFont="1" applyFill="1"/>
    <xf numFmtId="0" fontId="11" fillId="24" borderId="0" xfId="52" applyFont="1" applyFill="1" applyAlignment="1">
      <alignment vertical="top" wrapText="1"/>
    </xf>
    <xf numFmtId="0" fontId="20" fillId="0" borderId="0" xfId="52" applyFont="1" applyAlignment="1">
      <alignment horizontal="left" vertical="top" wrapText="1"/>
    </xf>
    <xf numFmtId="0" fontId="130" fillId="0" borderId="15" xfId="71" applyFont="1" applyBorder="1" applyAlignment="1">
      <alignment horizontal="center" vertical="top" wrapText="1"/>
    </xf>
    <xf numFmtId="0" fontId="162" fillId="0" borderId="26" xfId="71" applyFont="1" applyBorder="1" applyAlignment="1">
      <alignment horizontal="center" vertical="center" wrapText="1"/>
    </xf>
    <xf numFmtId="0" fontId="130" fillId="0" borderId="204" xfId="71" applyFont="1" applyBorder="1">
      <alignment vertical="center"/>
    </xf>
    <xf numFmtId="0" fontId="130" fillId="0" borderId="199" xfId="71" applyFont="1" applyBorder="1">
      <alignment vertical="center"/>
    </xf>
    <xf numFmtId="0" fontId="133" fillId="0" borderId="172" xfId="71" applyFont="1" applyBorder="1">
      <alignment vertical="center"/>
    </xf>
    <xf numFmtId="0" fontId="130" fillId="0" borderId="0" xfId="71" applyFont="1" applyAlignment="1">
      <alignment horizontal="justify" vertical="center"/>
    </xf>
    <xf numFmtId="0" fontId="133" fillId="0" borderId="199" xfId="71" applyFont="1" applyBorder="1">
      <alignment vertical="center"/>
    </xf>
    <xf numFmtId="0" fontId="86" fillId="0" borderId="199" xfId="71" applyFont="1" applyBorder="1">
      <alignment vertical="center"/>
    </xf>
    <xf numFmtId="0" fontId="86" fillId="0" borderId="172" xfId="71" applyFont="1" applyBorder="1">
      <alignment vertical="center"/>
    </xf>
    <xf numFmtId="0" fontId="87" fillId="0" borderId="0" xfId="71" applyFont="1" applyAlignment="1">
      <alignment horizontal="justify" vertical="center"/>
    </xf>
    <xf numFmtId="0" fontId="105" fillId="0" borderId="0" xfId="71" applyFont="1" applyAlignment="1">
      <alignment horizontal="justify" vertical="center"/>
    </xf>
    <xf numFmtId="0" fontId="105" fillId="0" borderId="0" xfId="71" applyFont="1" applyAlignment="1">
      <alignment horizontal="left" vertical="center"/>
    </xf>
    <xf numFmtId="0" fontId="86" fillId="0" borderId="102" xfId="71" applyFont="1" applyBorder="1">
      <alignment vertical="center"/>
    </xf>
    <xf numFmtId="0" fontId="86" fillId="0" borderId="10" xfId="71" applyFont="1" applyBorder="1">
      <alignment vertical="center"/>
    </xf>
    <xf numFmtId="0" fontId="86" fillId="0" borderId="200" xfId="71" applyFont="1" applyBorder="1">
      <alignment vertical="center"/>
    </xf>
    <xf numFmtId="0" fontId="8" fillId="0" borderId="0" xfId="55" applyFont="1"/>
    <xf numFmtId="38" fontId="20" fillId="35" borderId="15" xfId="35" applyFont="1" applyFill="1" applyBorder="1" applyAlignment="1">
      <alignment horizontal="right" vertical="top"/>
    </xf>
    <xf numFmtId="186" fontId="20" fillId="35" borderId="15" xfId="35" applyNumberFormat="1" applyFont="1" applyFill="1" applyBorder="1" applyAlignment="1">
      <alignment horizontal="right" vertical="top"/>
    </xf>
    <xf numFmtId="0" fontId="20" fillId="35" borderId="15" xfId="47" applyFont="1" applyFill="1" applyBorder="1" applyAlignment="1">
      <alignment horizontal="right" vertical="top"/>
    </xf>
    <xf numFmtId="38" fontId="20" fillId="35" borderId="15" xfId="47" applyNumberFormat="1" applyFont="1" applyFill="1" applyBorder="1" applyAlignment="1">
      <alignment horizontal="right" vertical="top"/>
    </xf>
    <xf numFmtId="9" fontId="20" fillId="35" borderId="15" xfId="28" applyFont="1" applyFill="1" applyBorder="1" applyAlignment="1">
      <alignment horizontal="right" vertical="top"/>
    </xf>
    <xf numFmtId="0" fontId="20" fillId="35" borderId="15" xfId="47" applyFont="1" applyFill="1" applyBorder="1" applyAlignment="1">
      <alignment horizontal="right"/>
    </xf>
    <xf numFmtId="38" fontId="20" fillId="35" borderId="15" xfId="47" applyNumberFormat="1" applyFont="1" applyFill="1" applyBorder="1" applyAlignment="1">
      <alignment horizontal="right"/>
    </xf>
    <xf numFmtId="0" fontId="20" fillId="35" borderId="17" xfId="47" applyFont="1" applyFill="1" applyBorder="1" applyAlignment="1">
      <alignment horizontal="right"/>
    </xf>
    <xf numFmtId="0" fontId="8" fillId="35" borderId="106" xfId="65" applyFill="1" applyBorder="1"/>
    <xf numFmtId="0" fontId="8" fillId="35" borderId="15" xfId="65" applyFill="1" applyBorder="1"/>
    <xf numFmtId="38" fontId="8" fillId="35" borderId="15" xfId="65" applyNumberFormat="1" applyFill="1" applyBorder="1"/>
    <xf numFmtId="0" fontId="20" fillId="35" borderId="0" xfId="47" applyFont="1" applyFill="1" applyAlignment="1">
      <alignment horizontal="right"/>
    </xf>
    <xf numFmtId="38" fontId="20" fillId="35" borderId="17" xfId="47" applyNumberFormat="1" applyFont="1" applyFill="1" applyBorder="1" applyAlignment="1">
      <alignment horizontal="right"/>
    </xf>
    <xf numFmtId="0" fontId="20" fillId="35" borderId="30" xfId="47" applyFont="1" applyFill="1" applyBorder="1" applyAlignment="1">
      <alignment horizontal="right"/>
    </xf>
    <xf numFmtId="38" fontId="20" fillId="35" borderId="15" xfId="35" applyFont="1" applyFill="1" applyBorder="1" applyAlignment="1">
      <alignment horizontal="right"/>
    </xf>
    <xf numFmtId="38" fontId="20" fillId="35" borderId="15" xfId="35" applyFont="1" applyFill="1" applyBorder="1" applyAlignment="1">
      <alignment horizontal="center"/>
    </xf>
    <xf numFmtId="0" fontId="20" fillId="0" borderId="106" xfId="47" applyFont="1" applyBorder="1" applyAlignment="1">
      <alignment horizontal="left" vertical="top"/>
    </xf>
    <xf numFmtId="0" fontId="0" fillId="0" borderId="0" xfId="0" applyAlignment="1">
      <alignment vertical="top" wrapText="1"/>
    </xf>
    <xf numFmtId="0" fontId="0" fillId="0" borderId="34" xfId="0" applyBorder="1" applyAlignment="1">
      <alignment horizontal="left" vertical="center"/>
    </xf>
    <xf numFmtId="0" fontId="0" fillId="0" borderId="35" xfId="0" applyBorder="1" applyAlignment="1">
      <alignment horizontal="left" vertical="center"/>
    </xf>
    <xf numFmtId="0" fontId="8" fillId="0" borderId="0" xfId="0" applyFont="1" applyAlignment="1">
      <alignment horizontal="left" vertical="center" wrapText="1"/>
    </xf>
    <xf numFmtId="0" fontId="8" fillId="0" borderId="0" xfId="0" applyFont="1" applyAlignment="1">
      <alignment vertical="top" wrapText="1"/>
    </xf>
    <xf numFmtId="0" fontId="23" fillId="0" borderId="0" xfId="0" applyFont="1">
      <alignment vertical="center"/>
    </xf>
    <xf numFmtId="31" fontId="8" fillId="0" borderId="0" xfId="65" applyNumberFormat="1" applyAlignment="1">
      <alignment horizontal="right" shrinkToFit="1"/>
    </xf>
    <xf numFmtId="31" fontId="20" fillId="0" borderId="0" xfId="65" applyNumberFormat="1" applyFont="1" applyAlignment="1">
      <alignment horizontal="center" shrinkToFit="1"/>
    </xf>
    <xf numFmtId="31" fontId="20" fillId="0" borderId="0" xfId="65" applyNumberFormat="1" applyFont="1" applyAlignment="1">
      <alignment horizontal="left" shrinkToFit="1"/>
    </xf>
    <xf numFmtId="31" fontId="8" fillId="0" borderId="0" xfId="65" applyNumberFormat="1" applyAlignment="1">
      <alignment shrinkToFit="1"/>
    </xf>
    <xf numFmtId="0" fontId="0" fillId="0" borderId="192" xfId="0" applyBorder="1" applyAlignment="1">
      <alignment horizontal="center" vertical="center" wrapText="1"/>
    </xf>
    <xf numFmtId="0" fontId="0" fillId="0" borderId="298" xfId="0" applyBorder="1" applyAlignment="1">
      <alignment horizontal="center" vertical="center" wrapText="1"/>
    </xf>
    <xf numFmtId="0" fontId="0" fillId="0" borderId="195" xfId="0" applyBorder="1">
      <alignment vertical="center"/>
    </xf>
    <xf numFmtId="0" fontId="24" fillId="0" borderId="154" xfId="0" applyFont="1" applyBorder="1">
      <alignment vertical="center"/>
    </xf>
    <xf numFmtId="0" fontId="24" fillId="0" borderId="28" xfId="0" applyFont="1" applyBorder="1">
      <alignment vertical="center"/>
    </xf>
    <xf numFmtId="0" fontId="0" fillId="0" borderId="246" xfId="0" applyBorder="1">
      <alignment vertical="center"/>
    </xf>
    <xf numFmtId="0" fontId="0" fillId="0" borderId="268" xfId="0" applyBorder="1" applyAlignment="1">
      <alignment horizontal="left" vertical="center"/>
    </xf>
    <xf numFmtId="0" fontId="24" fillId="0" borderId="197" xfId="0" applyFont="1" applyBorder="1">
      <alignment vertical="center"/>
    </xf>
    <xf numFmtId="0" fontId="24" fillId="0" borderId="174" xfId="0" applyFont="1" applyBorder="1">
      <alignment vertical="center"/>
    </xf>
    <xf numFmtId="0" fontId="24" fillId="0" borderId="0" xfId="0" applyFont="1">
      <alignment vertical="center"/>
    </xf>
    <xf numFmtId="0" fontId="8" fillId="0" borderId="0" xfId="65" applyAlignment="1">
      <alignment horizontal="center"/>
    </xf>
    <xf numFmtId="178" fontId="20" fillId="0" borderId="172" xfId="0" applyNumberFormat="1" applyFont="1" applyBorder="1" applyAlignment="1">
      <alignment horizontal="right" vertical="center" wrapText="1"/>
    </xf>
    <xf numFmtId="0" fontId="8" fillId="0" borderId="0" xfId="60" applyAlignment="1">
      <alignment horizontal="left"/>
    </xf>
    <xf numFmtId="9" fontId="20" fillId="0" borderId="110" xfId="28" applyFont="1" applyFill="1" applyBorder="1" applyAlignment="1">
      <alignment horizontal="right"/>
    </xf>
    <xf numFmtId="0" fontId="105" fillId="0" borderId="108" xfId="0" applyFont="1" applyBorder="1" applyAlignment="1">
      <alignment shrinkToFit="1"/>
    </xf>
    <xf numFmtId="0" fontId="25" fillId="0" borderId="0" xfId="47" applyFont="1" applyAlignment="1">
      <alignment horizontal="center" shrinkToFit="1"/>
    </xf>
    <xf numFmtId="38" fontId="20" fillId="0" borderId="0" xfId="35" applyFont="1" applyBorder="1" applyAlignment="1">
      <alignment horizontal="right"/>
    </xf>
    <xf numFmtId="38" fontId="20" fillId="0" borderId="0" xfId="35" applyFont="1" applyBorder="1" applyAlignment="1">
      <alignment horizontal="center"/>
    </xf>
    <xf numFmtId="38" fontId="20" fillId="25" borderId="0" xfId="35" applyFont="1" applyFill="1" applyBorder="1" applyAlignment="1">
      <alignment horizontal="right"/>
    </xf>
    <xf numFmtId="0" fontId="17" fillId="24" borderId="0" xfId="72" applyFont="1" applyFill="1"/>
    <xf numFmtId="0" fontId="8" fillId="24" borderId="0" xfId="72" applyFill="1" applyAlignment="1">
      <alignment vertical="top" wrapText="1"/>
    </xf>
    <xf numFmtId="0" fontId="8" fillId="24" borderId="0" xfId="72" applyFill="1" applyAlignment="1">
      <alignment horizontal="right"/>
    </xf>
    <xf numFmtId="0" fontId="20" fillId="0" borderId="0" xfId="72" applyFont="1" applyAlignment="1">
      <alignment horizontal="left" vertical="top"/>
    </xf>
    <xf numFmtId="0" fontId="8" fillId="0" borderId="0" xfId="0" applyFont="1" applyAlignment="1">
      <alignment vertical="center" wrapText="1"/>
    </xf>
    <xf numFmtId="0" fontId="20" fillId="0" borderId="0" xfId="72" applyFont="1" applyAlignment="1">
      <alignment horizontal="left" vertical="top" wrapText="1"/>
    </xf>
    <xf numFmtId="0" fontId="0" fillId="24" borderId="0" xfId="72" applyFont="1" applyFill="1"/>
    <xf numFmtId="0" fontId="39" fillId="0" borderId="0" xfId="65" applyFont="1"/>
    <xf numFmtId="0" fontId="11" fillId="24" borderId="113" xfId="52" applyFont="1" applyFill="1" applyBorder="1" applyAlignment="1">
      <alignment vertical="center" wrapText="1"/>
    </xf>
    <xf numFmtId="0" fontId="11" fillId="24" borderId="10" xfId="52" applyFont="1" applyFill="1" applyBorder="1" applyAlignment="1">
      <alignment vertical="center" wrapText="1"/>
    </xf>
    <xf numFmtId="0" fontId="11" fillId="24" borderId="159" xfId="52" applyFont="1" applyFill="1" applyBorder="1" applyAlignment="1">
      <alignment vertical="center" wrapText="1"/>
    </xf>
    <xf numFmtId="0" fontId="11" fillId="39" borderId="65" xfId="52" applyFont="1" applyFill="1" applyBorder="1" applyAlignment="1">
      <alignment horizontal="center" vertical="center" wrapText="1"/>
    </xf>
    <xf numFmtId="0" fontId="11" fillId="24" borderId="244" xfId="52" applyFont="1" applyFill="1" applyBorder="1" applyAlignment="1">
      <alignment vertical="center" wrapText="1"/>
    </xf>
    <xf numFmtId="0" fontId="11" fillId="24" borderId="106" xfId="52" applyFont="1" applyFill="1" applyBorder="1" applyAlignment="1">
      <alignment horizontal="left"/>
    </xf>
    <xf numFmtId="0" fontId="0" fillId="0" borderId="68" xfId="0" applyBorder="1">
      <alignment vertical="center"/>
    </xf>
    <xf numFmtId="0" fontId="0" fillId="0" borderId="160" xfId="0" applyBorder="1">
      <alignment vertical="center"/>
    </xf>
    <xf numFmtId="0" fontId="21" fillId="0" borderId="60" xfId="65" applyFont="1" applyBorder="1" applyAlignment="1">
      <alignment vertical="top"/>
    </xf>
    <xf numFmtId="0" fontId="21" fillId="0" borderId="0" xfId="65" applyFont="1" applyAlignment="1">
      <alignment horizontal="left" vertical="top"/>
    </xf>
    <xf numFmtId="0" fontId="20" fillId="0" borderId="0" xfId="65" applyFont="1" applyAlignment="1">
      <alignment horizontal="center" vertical="top"/>
    </xf>
    <xf numFmtId="0" fontId="20" fillId="0" borderId="0" xfId="65" applyFont="1" applyAlignment="1">
      <alignment horizontal="right" vertical="top"/>
    </xf>
    <xf numFmtId="0" fontId="20" fillId="25" borderId="0" xfId="65" applyFont="1" applyFill="1" applyAlignment="1">
      <alignment horizontal="center" vertical="top"/>
    </xf>
    <xf numFmtId="0" fontId="20" fillId="25" borderId="0" xfId="65" applyFont="1" applyFill="1" applyAlignment="1">
      <alignment horizontal="left" shrinkToFit="1"/>
    </xf>
    <xf numFmtId="0" fontId="20" fillId="25" borderId="16" xfId="65" applyFont="1" applyFill="1" applyBorder="1" applyAlignment="1">
      <alignment horizontal="left" shrinkToFit="1"/>
    </xf>
    <xf numFmtId="0" fontId="20" fillId="0" borderId="18" xfId="65" applyFont="1" applyBorder="1" applyAlignment="1">
      <alignment horizontal="left" vertical="top"/>
    </xf>
    <xf numFmtId="0" fontId="20" fillId="0" borderId="30" xfId="65" applyFont="1" applyBorder="1" applyAlignment="1">
      <alignment horizontal="left" vertical="top"/>
    </xf>
    <xf numFmtId="0" fontId="21" fillId="0" borderId="19" xfId="65" applyFont="1" applyBorder="1" applyAlignment="1">
      <alignment horizontal="left" vertical="top"/>
    </xf>
    <xf numFmtId="0" fontId="20" fillId="0" borderId="15" xfId="65" applyFont="1" applyBorder="1" applyAlignment="1">
      <alignment horizontal="right" vertical="top"/>
    </xf>
    <xf numFmtId="38" fontId="20" fillId="0" borderId="15" xfId="65" applyNumberFormat="1" applyFont="1" applyBorder="1" applyAlignment="1">
      <alignment horizontal="right" vertical="top"/>
    </xf>
    <xf numFmtId="0" fontId="20" fillId="25" borderId="15" xfId="65" applyFont="1" applyFill="1" applyBorder="1" applyAlignment="1">
      <alignment horizontal="center" vertical="top"/>
    </xf>
    <xf numFmtId="0" fontId="16" fillId="0" borderId="0" xfId="0" applyFont="1" applyAlignment="1">
      <alignment vertical="top"/>
    </xf>
    <xf numFmtId="0" fontId="8" fillId="0" borderId="0" xfId="65" applyAlignment="1">
      <alignment vertical="top" wrapText="1"/>
    </xf>
    <xf numFmtId="0" fontId="20" fillId="0" borderId="351" xfId="0" applyFont="1" applyBorder="1" applyAlignment="1">
      <alignment vertical="top"/>
    </xf>
    <xf numFmtId="0" fontId="8" fillId="0" borderId="0" xfId="65" applyAlignment="1">
      <alignment horizontal="left"/>
    </xf>
    <xf numFmtId="0" fontId="12" fillId="0" borderId="0" xfId="0" applyFont="1" applyAlignment="1">
      <alignment vertical="top"/>
    </xf>
    <xf numFmtId="0" fontId="20" fillId="0" borderId="45" xfId="0" applyFont="1" applyBorder="1" applyAlignment="1">
      <alignment horizontal="center" vertical="top" wrapText="1"/>
    </xf>
    <xf numFmtId="0" fontId="20" fillId="0" borderId="352" xfId="0" applyFont="1" applyBorder="1" applyAlignment="1">
      <alignment vertical="top"/>
    </xf>
    <xf numFmtId="0" fontId="20" fillId="0" borderId="355" xfId="74" applyFont="1" applyBorder="1" applyAlignment="1">
      <alignment horizontal="center" vertical="center" wrapText="1"/>
    </xf>
    <xf numFmtId="0" fontId="20" fillId="0" borderId="0" xfId="74" applyFont="1" applyAlignment="1">
      <alignment horizontal="center" vertical="center" wrapText="1"/>
    </xf>
    <xf numFmtId="0" fontId="8" fillId="0" borderId="0" xfId="74" applyAlignment="1">
      <alignment horizontal="center" vertical="center"/>
    </xf>
    <xf numFmtId="38" fontId="60" fillId="0" borderId="0" xfId="62" applyFont="1" applyBorder="1" applyAlignment="1">
      <alignment vertical="top" wrapText="1"/>
    </xf>
    <xf numFmtId="0" fontId="21" fillId="0" borderId="0" xfId="65" applyFont="1"/>
    <xf numFmtId="0" fontId="20" fillId="0" borderId="0" xfId="65" applyFont="1"/>
    <xf numFmtId="0" fontId="60" fillId="0" borderId="0" xfId="74" applyFont="1" applyAlignment="1">
      <alignment vertical="top" wrapText="1"/>
    </xf>
    <xf numFmtId="0" fontId="20" fillId="0" borderId="0" xfId="74" applyFont="1">
      <alignment vertical="center"/>
    </xf>
    <xf numFmtId="38" fontId="20" fillId="29" borderId="374" xfId="62" applyFont="1" applyFill="1" applyBorder="1" applyAlignment="1">
      <alignment vertical="top" wrapText="1"/>
    </xf>
    <xf numFmtId="0" fontId="8" fillId="0" borderId="60" xfId="74" applyBorder="1" applyAlignment="1">
      <alignment horizontal="center" vertical="center"/>
    </xf>
    <xf numFmtId="0" fontId="20" fillId="0" borderId="0" xfId="74" applyFont="1" applyAlignment="1">
      <alignment vertical="top" wrapText="1"/>
    </xf>
    <xf numFmtId="38" fontId="20" fillId="29" borderId="378" xfId="62" applyFont="1" applyFill="1" applyBorder="1" applyAlignment="1">
      <alignment vertical="top" wrapText="1"/>
    </xf>
    <xf numFmtId="38" fontId="20" fillId="29" borderId="381" xfId="62" applyFont="1" applyFill="1" applyBorder="1" applyAlignment="1">
      <alignment vertical="top" wrapText="1"/>
    </xf>
    <xf numFmtId="0" fontId="8" fillId="0" borderId="0" xfId="74">
      <alignment vertical="center"/>
    </xf>
    <xf numFmtId="38" fontId="20" fillId="29" borderId="384" xfId="62" applyFont="1" applyFill="1" applyBorder="1" applyAlignment="1">
      <alignment vertical="top" wrapText="1"/>
    </xf>
    <xf numFmtId="0" fontId="8" fillId="0" borderId="378" xfId="74" applyBorder="1" applyAlignment="1">
      <alignment horizontal="right" vertical="top" wrapText="1"/>
    </xf>
    <xf numFmtId="0" fontId="20" fillId="0" borderId="247" xfId="74" applyFont="1" applyBorder="1" applyAlignment="1">
      <alignment horizontal="justify" vertical="top" wrapText="1"/>
    </xf>
    <xf numFmtId="0" fontId="20" fillId="0" borderId="386" xfId="74" applyFont="1" applyBorder="1" applyAlignment="1">
      <alignment horizontal="center" vertical="top" wrapText="1"/>
    </xf>
    <xf numFmtId="0" fontId="64" fillId="0" borderId="0" xfId="65" applyFont="1" applyAlignment="1">
      <alignment horizontal="right" vertical="top"/>
    </xf>
    <xf numFmtId="0" fontId="20" fillId="35" borderId="15" xfId="65" applyFont="1" applyFill="1" applyBorder="1" applyAlignment="1">
      <alignment horizontal="right" vertical="top"/>
    </xf>
    <xf numFmtId="38" fontId="20" fillId="35" borderId="15" xfId="65" applyNumberFormat="1" applyFont="1" applyFill="1" applyBorder="1" applyAlignment="1">
      <alignment horizontal="right" vertical="top"/>
    </xf>
    <xf numFmtId="0" fontId="20" fillId="35" borderId="15" xfId="65" applyFont="1" applyFill="1" applyBorder="1" applyAlignment="1">
      <alignment horizontal="center" vertical="top"/>
    </xf>
    <xf numFmtId="0" fontId="20" fillId="0" borderId="0" xfId="65" applyFont="1" applyAlignment="1">
      <alignment horizontal="left" shrinkToFit="1"/>
    </xf>
    <xf numFmtId="0" fontId="20" fillId="0" borderId="16" xfId="65" applyFont="1" applyBorder="1" applyAlignment="1">
      <alignment horizontal="left" shrinkToFit="1"/>
    </xf>
    <xf numFmtId="38" fontId="24" fillId="0" borderId="170" xfId="62" applyFont="1" applyFill="1" applyBorder="1" applyAlignment="1">
      <alignment horizontal="left"/>
    </xf>
    <xf numFmtId="38" fontId="24" fillId="0" borderId="245" xfId="62" applyFont="1" applyFill="1" applyBorder="1" applyAlignment="1">
      <alignment horizontal="left"/>
    </xf>
    <xf numFmtId="0" fontId="8" fillId="24" borderId="172" xfId="63" applyFill="1" applyBorder="1" applyAlignment="1">
      <alignment horizontal="left"/>
    </xf>
    <xf numFmtId="38" fontId="79" fillId="0" borderId="36" xfId="62" applyFont="1" applyFill="1" applyBorder="1" applyAlignment="1">
      <alignment horizontal="center"/>
    </xf>
    <xf numFmtId="38" fontId="79" fillId="0" borderId="37" xfId="62" applyFont="1" applyFill="1" applyBorder="1" applyAlignment="1">
      <alignment horizontal="center"/>
    </xf>
    <xf numFmtId="0" fontId="0" fillId="0" borderId="113" xfId="0" applyBorder="1">
      <alignment vertical="center"/>
    </xf>
    <xf numFmtId="0" fontId="0" fillId="0" borderId="37" xfId="0" applyBorder="1">
      <alignment vertical="center"/>
    </xf>
    <xf numFmtId="0" fontId="0" fillId="0" borderId="89" xfId="0" applyBorder="1">
      <alignment vertical="center"/>
    </xf>
    <xf numFmtId="0" fontId="0" fillId="0" borderId="36" xfId="0" applyBorder="1">
      <alignment vertical="center"/>
    </xf>
    <xf numFmtId="0" fontId="0" fillId="0" borderId="118" xfId="0" applyBorder="1">
      <alignment vertical="center"/>
    </xf>
    <xf numFmtId="0" fontId="8" fillId="24" borderId="172" xfId="63" applyFill="1" applyBorder="1"/>
    <xf numFmtId="0" fontId="0" fillId="24" borderId="0" xfId="52" applyFont="1" applyFill="1" applyAlignment="1">
      <alignment horizontal="center"/>
    </xf>
    <xf numFmtId="0" fontId="11" fillId="24" borderId="0" xfId="72" applyFont="1" applyFill="1"/>
    <xf numFmtId="0" fontId="58" fillId="24" borderId="0" xfId="72" applyFont="1" applyFill="1"/>
    <xf numFmtId="0" fontId="58" fillId="24" borderId="0" xfId="72" applyFont="1" applyFill="1" applyAlignment="1">
      <alignment horizontal="right"/>
    </xf>
    <xf numFmtId="49" fontId="8" fillId="24" borderId="0" xfId="72" applyNumberFormat="1" applyFill="1" applyAlignment="1">
      <alignment horizontal="right"/>
    </xf>
    <xf numFmtId="0" fontId="58" fillId="24" borderId="19" xfId="72" applyFont="1" applyFill="1" applyBorder="1" applyAlignment="1">
      <alignment horizontal="right"/>
    </xf>
    <xf numFmtId="0" fontId="11" fillId="24" borderId="60" xfId="72" applyFont="1" applyFill="1" applyBorder="1" applyAlignment="1">
      <alignment horizontal="left"/>
    </xf>
    <xf numFmtId="0" fontId="11" fillId="24" borderId="0" xfId="72" applyFont="1" applyFill="1" applyAlignment="1">
      <alignment horizontal="left"/>
    </xf>
    <xf numFmtId="0" fontId="58" fillId="24" borderId="30" xfId="72" applyFont="1" applyFill="1" applyBorder="1" applyAlignment="1">
      <alignment horizontal="right"/>
    </xf>
    <xf numFmtId="0" fontId="58" fillId="24" borderId="30" xfId="72" applyFont="1" applyFill="1" applyBorder="1" applyAlignment="1">
      <alignment horizontal="left"/>
    </xf>
    <xf numFmtId="0" fontId="8" fillId="24" borderId="30" xfId="72" applyFill="1" applyBorder="1" applyAlignment="1">
      <alignment horizontal="left"/>
    </xf>
    <xf numFmtId="0" fontId="11" fillId="24" borderId="18" xfId="72" applyFont="1" applyFill="1" applyBorder="1" applyAlignment="1">
      <alignment horizontal="left"/>
    </xf>
    <xf numFmtId="0" fontId="11" fillId="24" borderId="30" xfId="72" applyFont="1" applyFill="1" applyBorder="1" applyAlignment="1">
      <alignment horizontal="left"/>
    </xf>
    <xf numFmtId="0" fontId="11" fillId="24" borderId="19" xfId="72" applyFont="1" applyFill="1" applyBorder="1" applyAlignment="1">
      <alignment horizontal="left"/>
    </xf>
    <xf numFmtId="0" fontId="58" fillId="24" borderId="154" xfId="72" applyFont="1" applyFill="1" applyBorder="1" applyAlignment="1">
      <alignment horizontal="right"/>
    </xf>
    <xf numFmtId="0" fontId="58" fillId="24" borderId="106" xfId="72" applyFont="1" applyFill="1" applyBorder="1" applyAlignment="1">
      <alignment horizontal="right"/>
    </xf>
    <xf numFmtId="0" fontId="58" fillId="24" borderId="18" xfId="72" applyFont="1" applyFill="1" applyBorder="1" applyAlignment="1">
      <alignment horizontal="right"/>
    </xf>
    <xf numFmtId="0" fontId="11" fillId="24" borderId="18" xfId="72" applyFont="1" applyFill="1" applyBorder="1" applyAlignment="1">
      <alignment horizontal="center"/>
    </xf>
    <xf numFmtId="0" fontId="11" fillId="24" borderId="30" xfId="72" applyFont="1" applyFill="1" applyBorder="1" applyAlignment="1">
      <alignment horizontal="center"/>
    </xf>
    <xf numFmtId="0" fontId="11" fillId="24" borderId="19" xfId="72" applyFont="1" applyFill="1" applyBorder="1" applyAlignment="1">
      <alignment horizontal="center"/>
    </xf>
    <xf numFmtId="0" fontId="58" fillId="24" borderId="0" xfId="72" applyFont="1" applyFill="1" applyAlignment="1">
      <alignment horizontal="left"/>
    </xf>
    <xf numFmtId="0" fontId="11" fillId="24" borderId="0" xfId="72" applyFont="1" applyFill="1" applyAlignment="1">
      <alignment horizontal="right"/>
    </xf>
    <xf numFmtId="0" fontId="11" fillId="24" borderId="68" xfId="72" applyFont="1" applyFill="1" applyBorder="1" applyAlignment="1">
      <alignment vertical="center" wrapText="1"/>
    </xf>
    <xf numFmtId="0" fontId="11" fillId="24" borderId="68" xfId="72" applyFont="1" applyFill="1" applyBorder="1" applyAlignment="1">
      <alignment horizontal="center" vertical="top"/>
    </xf>
    <xf numFmtId="0" fontId="33" fillId="24" borderId="0" xfId="72" applyFont="1" applyFill="1" applyAlignment="1">
      <alignment horizontal="right"/>
    </xf>
    <xf numFmtId="0" fontId="33" fillId="24" borderId="0" xfId="72" applyFont="1" applyFill="1"/>
    <xf numFmtId="0" fontId="105" fillId="24" borderId="0" xfId="72" applyFont="1" applyFill="1"/>
    <xf numFmtId="0" fontId="11" fillId="24" borderId="113" xfId="72" applyFont="1" applyFill="1" applyBorder="1" applyAlignment="1">
      <alignment vertical="center" wrapText="1"/>
    </xf>
    <xf numFmtId="0" fontId="11" fillId="24" borderId="113" xfId="72" applyFont="1" applyFill="1" applyBorder="1" applyAlignment="1">
      <alignment horizontal="center" vertical="top"/>
    </xf>
    <xf numFmtId="0" fontId="11" fillId="24" borderId="160" xfId="72" applyFont="1" applyFill="1" applyBorder="1" applyAlignment="1">
      <alignment vertical="center" wrapText="1"/>
    </xf>
    <xf numFmtId="0" fontId="11" fillId="24" borderId="160" xfId="72" applyFont="1" applyFill="1" applyBorder="1" applyAlignment="1">
      <alignment horizontal="center" vertical="top"/>
    </xf>
    <xf numFmtId="0" fontId="11" fillId="24" borderId="68" xfId="72" applyFont="1" applyFill="1" applyBorder="1" applyAlignment="1">
      <alignment vertical="center"/>
    </xf>
    <xf numFmtId="0" fontId="11" fillId="24" borderId="35" xfId="72" applyFont="1" applyFill="1" applyBorder="1" applyAlignment="1">
      <alignment vertical="center"/>
    </xf>
    <xf numFmtId="0" fontId="11" fillId="24" borderId="113" xfId="72" applyFont="1" applyFill="1" applyBorder="1" applyAlignment="1">
      <alignment vertical="center"/>
    </xf>
    <xf numFmtId="0" fontId="11" fillId="24" borderId="62" xfId="72" applyFont="1" applyFill="1" applyBorder="1" applyAlignment="1">
      <alignment vertical="center"/>
    </xf>
    <xf numFmtId="0" fontId="11" fillId="24" borderId="160" xfId="72" applyFont="1" applyFill="1" applyBorder="1" applyAlignment="1">
      <alignment vertical="center"/>
    </xf>
    <xf numFmtId="0" fontId="11" fillId="24" borderId="34" xfId="72" applyFont="1" applyFill="1" applyBorder="1" applyAlignment="1">
      <alignment vertical="center"/>
    </xf>
    <xf numFmtId="0" fontId="11" fillId="24" borderId="312" xfId="72" applyFont="1" applyFill="1" applyBorder="1" applyAlignment="1">
      <alignment vertical="center"/>
    </xf>
    <xf numFmtId="0" fontId="11" fillId="24" borderId="233" xfId="72" applyFont="1" applyFill="1" applyBorder="1" applyAlignment="1">
      <alignment vertical="center"/>
    </xf>
    <xf numFmtId="0" fontId="11" fillId="24" borderId="235" xfId="72" applyFont="1" applyFill="1" applyBorder="1" applyAlignment="1">
      <alignment vertical="center"/>
    </xf>
    <xf numFmtId="38" fontId="0" fillId="0" borderId="108" xfId="62" applyFont="1" applyBorder="1">
      <alignment vertical="center"/>
    </xf>
    <xf numFmtId="38" fontId="57" fillId="24" borderId="0" xfId="62" applyFont="1" applyFill="1" applyBorder="1" applyAlignment="1">
      <alignment horizontal="right" vertical="top" wrapText="1"/>
    </xf>
    <xf numFmtId="38" fontId="0" fillId="0" borderId="113" xfId="62" applyFont="1" applyBorder="1" applyAlignment="1">
      <alignment horizontal="right" vertical="center"/>
    </xf>
    <xf numFmtId="0" fontId="0" fillId="35" borderId="195" xfId="0" applyFill="1" applyBorder="1">
      <alignment vertical="center"/>
    </xf>
    <xf numFmtId="0" fontId="0" fillId="35" borderId="179" xfId="0" applyFill="1" applyBorder="1">
      <alignment vertical="center"/>
    </xf>
    <xf numFmtId="0" fontId="0" fillId="0" borderId="26" xfId="0" applyBorder="1" applyAlignment="1">
      <alignment horizontal="right" vertical="center" shrinkToFit="1"/>
    </xf>
    <xf numFmtId="0" fontId="167" fillId="24" borderId="174" xfId="63" applyFont="1" applyFill="1" applyBorder="1"/>
    <xf numFmtId="0" fontId="20" fillId="35" borderId="166" xfId="49" applyFont="1" applyFill="1" applyBorder="1" applyAlignment="1">
      <alignment horizontal="left" vertical="center" wrapText="1"/>
    </xf>
    <xf numFmtId="0" fontId="20" fillId="35" borderId="173" xfId="49" applyFont="1" applyFill="1" applyBorder="1" applyAlignment="1">
      <alignment horizontal="left"/>
    </xf>
    <xf numFmtId="0" fontId="20" fillId="35" borderId="214" xfId="49" applyFont="1" applyFill="1" applyBorder="1" applyAlignment="1">
      <alignment horizontal="left"/>
    </xf>
    <xf numFmtId="0" fontId="20" fillId="35" borderId="205" xfId="49" applyFont="1" applyFill="1" applyBorder="1" applyAlignment="1">
      <alignment horizontal="left"/>
    </xf>
    <xf numFmtId="0" fontId="20" fillId="35" borderId="60" xfId="63" applyFont="1" applyFill="1" applyBorder="1" applyAlignment="1">
      <alignment horizontal="left"/>
    </xf>
    <xf numFmtId="0" fontId="20" fillId="35" borderId="173" xfId="63" applyFont="1" applyFill="1" applyBorder="1" applyAlignment="1">
      <alignment horizontal="left" shrinkToFit="1"/>
    </xf>
    <xf numFmtId="0" fontId="20" fillId="35" borderId="214" xfId="63" applyFont="1" applyFill="1" applyBorder="1" applyAlignment="1">
      <alignment horizontal="left"/>
    </xf>
    <xf numFmtId="0" fontId="20" fillId="35" borderId="205" xfId="63" applyFont="1" applyFill="1" applyBorder="1" applyAlignment="1">
      <alignment horizontal="left"/>
    </xf>
    <xf numFmtId="0" fontId="20" fillId="35" borderId="166" xfId="49" applyFont="1" applyFill="1" applyBorder="1" applyAlignment="1">
      <alignment horizontal="left"/>
    </xf>
    <xf numFmtId="0" fontId="20" fillId="35" borderId="173" xfId="49" applyFont="1" applyFill="1" applyBorder="1" applyAlignment="1">
      <alignment horizontal="left" vertical="center" wrapText="1"/>
    </xf>
    <xf numFmtId="0" fontId="166" fillId="35" borderId="205" xfId="63" applyFont="1" applyFill="1" applyBorder="1" applyAlignment="1">
      <alignment horizontal="left"/>
    </xf>
    <xf numFmtId="0" fontId="0" fillId="35" borderId="173" xfId="49" applyFont="1" applyFill="1" applyBorder="1" applyAlignment="1">
      <alignment horizontal="center"/>
    </xf>
    <xf numFmtId="0" fontId="39" fillId="35" borderId="166" xfId="49" applyFont="1" applyFill="1" applyBorder="1" applyAlignment="1">
      <alignment horizontal="center" wrapText="1"/>
    </xf>
    <xf numFmtId="0" fontId="39" fillId="35" borderId="120" xfId="49" applyFont="1" applyFill="1" applyBorder="1" applyAlignment="1">
      <alignment horizontal="center" wrapText="1"/>
    </xf>
    <xf numFmtId="0" fontId="9" fillId="35" borderId="173" xfId="49" applyFill="1" applyBorder="1" applyAlignment="1">
      <alignment horizontal="center"/>
    </xf>
    <xf numFmtId="9" fontId="9" fillId="35" borderId="0" xfId="28" applyFont="1" applyFill="1" applyBorder="1" applyAlignment="1"/>
    <xf numFmtId="0" fontId="9" fillId="35" borderId="148" xfId="49" applyFill="1" applyBorder="1" applyAlignment="1">
      <alignment horizontal="center"/>
    </xf>
    <xf numFmtId="0" fontId="20" fillId="35" borderId="226" xfId="49" applyFont="1" applyFill="1" applyBorder="1" applyAlignment="1">
      <alignment horizontal="left"/>
    </xf>
    <xf numFmtId="0" fontId="20" fillId="35" borderId="166" xfId="63" applyFont="1" applyFill="1" applyBorder="1" applyAlignment="1">
      <alignment horizontal="left" vertical="center" wrapText="1"/>
    </xf>
    <xf numFmtId="0" fontId="39" fillId="35" borderId="166" xfId="63" applyFont="1" applyFill="1" applyBorder="1" applyAlignment="1">
      <alignment horizontal="center" wrapText="1"/>
    </xf>
    <xf numFmtId="0" fontId="0" fillId="35" borderId="173" xfId="63" applyFont="1" applyFill="1" applyBorder="1" applyAlignment="1">
      <alignment horizontal="center"/>
    </xf>
    <xf numFmtId="0" fontId="20" fillId="35" borderId="60" xfId="49" applyFont="1" applyFill="1" applyBorder="1" applyAlignment="1">
      <alignment horizontal="left"/>
    </xf>
    <xf numFmtId="0" fontId="20" fillId="35" borderId="175" xfId="49" applyFont="1" applyFill="1" applyBorder="1" applyAlignment="1">
      <alignment horizontal="left"/>
    </xf>
    <xf numFmtId="0" fontId="20" fillId="35" borderId="27" xfId="49" applyFont="1" applyFill="1" applyBorder="1" applyAlignment="1">
      <alignment horizontal="left"/>
    </xf>
    <xf numFmtId="0" fontId="20" fillId="35" borderId="173" xfId="49" applyFont="1" applyFill="1" applyBorder="1"/>
    <xf numFmtId="0" fontId="20" fillId="35" borderId="173" xfId="49" applyFont="1" applyFill="1" applyBorder="1" applyAlignment="1">
      <alignment horizontal="left" shrinkToFit="1"/>
    </xf>
    <xf numFmtId="0" fontId="20" fillId="35" borderId="178" xfId="49" applyFont="1" applyFill="1" applyBorder="1" applyAlignment="1">
      <alignment horizontal="left"/>
    </xf>
    <xf numFmtId="0" fontId="9" fillId="35" borderId="176" xfId="49" applyFill="1" applyBorder="1" applyAlignment="1">
      <alignment horizontal="center"/>
    </xf>
    <xf numFmtId="9" fontId="9" fillId="35" borderId="16" xfId="28" applyFont="1" applyFill="1" applyBorder="1" applyAlignment="1"/>
    <xf numFmtId="0" fontId="9" fillId="35" borderId="16" xfId="49" applyFill="1" applyBorder="1"/>
    <xf numFmtId="0" fontId="39" fillId="35" borderId="173" xfId="49" applyFont="1" applyFill="1" applyBorder="1" applyAlignment="1">
      <alignment horizontal="center" wrapText="1"/>
    </xf>
    <xf numFmtId="0" fontId="60" fillId="35" borderId="60" xfId="63" applyFont="1" applyFill="1" applyBorder="1" applyAlignment="1">
      <alignment horizontal="left" vertical="top" wrapText="1"/>
    </xf>
    <xf numFmtId="0" fontId="60" fillId="35" borderId="0" xfId="63" applyFont="1" applyFill="1" applyAlignment="1">
      <alignment horizontal="left" vertical="top" wrapText="1"/>
    </xf>
    <xf numFmtId="0" fontId="60" fillId="35" borderId="199" xfId="63" applyFont="1" applyFill="1" applyBorder="1" applyAlignment="1">
      <alignment horizontal="left" vertical="top" wrapText="1"/>
    </xf>
    <xf numFmtId="0" fontId="66" fillId="0" borderId="60" xfId="0" applyFont="1" applyBorder="1" applyAlignment="1">
      <alignment horizontal="justify" vertical="top" wrapText="1"/>
    </xf>
    <xf numFmtId="0" fontId="66" fillId="0" borderId="0" xfId="0" applyFont="1" applyAlignment="1">
      <alignment horizontal="justify" vertical="top" wrapText="1"/>
    </xf>
    <xf numFmtId="0" fontId="66" fillId="0" borderId="16" xfId="0" applyFont="1" applyBorder="1" applyAlignment="1">
      <alignment horizontal="justify" vertical="top" wrapText="1"/>
    </xf>
    <xf numFmtId="0" fontId="83" fillId="0" borderId="17" xfId="0" applyFont="1" applyBorder="1" applyAlignment="1">
      <alignment horizontal="center" vertical="center" wrapText="1"/>
    </xf>
    <xf numFmtId="177" fontId="0" fillId="0" borderId="0" xfId="0" applyNumberFormat="1" applyAlignment="1">
      <alignment horizontal="left" vertical="center"/>
    </xf>
    <xf numFmtId="0" fontId="11" fillId="0" borderId="0" xfId="75" applyFont="1" applyAlignment="1">
      <alignment horizontal="justify" wrapText="1"/>
    </xf>
    <xf numFmtId="0" fontId="11" fillId="0" borderId="16" xfId="75" applyFont="1" applyBorder="1" applyAlignment="1">
      <alignment horizontal="justify" wrapText="1"/>
    </xf>
    <xf numFmtId="0" fontId="11" fillId="0" borderId="27" xfId="75" applyFont="1" applyBorder="1" applyAlignment="1">
      <alignment horizontal="center" vertical="center" wrapText="1"/>
    </xf>
    <xf numFmtId="0" fontId="11" fillId="0" borderId="16" xfId="75" applyFont="1" applyBorder="1" applyAlignment="1">
      <alignment horizontal="center" vertical="center" wrapText="1"/>
    </xf>
    <xf numFmtId="0" fontId="8" fillId="0" borderId="0" xfId="76"/>
    <xf numFmtId="0" fontId="11" fillId="0" borderId="0" xfId="76" applyFont="1" applyAlignment="1">
      <alignment horizontal="left"/>
    </xf>
    <xf numFmtId="0" fontId="11" fillId="0" borderId="0" xfId="76" applyFont="1" applyAlignment="1">
      <alignment horizontal="justify" wrapText="1"/>
    </xf>
    <xf numFmtId="0" fontId="11" fillId="0" borderId="15" xfId="76" applyFont="1" applyBorder="1" applyAlignment="1">
      <alignment horizontal="center" vertical="center" wrapText="1"/>
    </xf>
    <xf numFmtId="0" fontId="11" fillId="0" borderId="15" xfId="76" applyFont="1" applyBorder="1" applyAlignment="1">
      <alignment horizontal="center" vertical="center" shrinkToFit="1"/>
    </xf>
    <xf numFmtId="31" fontId="11" fillId="0" borderId="117" xfId="76" applyNumberFormat="1" applyFont="1" applyBorder="1" applyAlignment="1">
      <alignment horizontal="justify" wrapText="1"/>
    </xf>
    <xf numFmtId="31" fontId="11" fillId="0" borderId="0" xfId="76" applyNumberFormat="1" applyFont="1" applyAlignment="1">
      <alignment horizontal="justify" wrapText="1"/>
    </xf>
    <xf numFmtId="31" fontId="11" fillId="0" borderId="10" xfId="76" applyNumberFormat="1" applyFont="1" applyBorder="1" applyAlignment="1">
      <alignment horizontal="justify" wrapText="1"/>
    </xf>
    <xf numFmtId="0" fontId="39" fillId="0" borderId="209" xfId="76" applyFont="1" applyBorder="1" applyAlignment="1">
      <alignment horizontal="right"/>
    </xf>
    <xf numFmtId="0" fontId="0" fillId="0" borderId="30" xfId="76" applyFont="1" applyBorder="1" applyAlignment="1">
      <alignment horizontal="right"/>
    </xf>
    <xf numFmtId="0" fontId="39" fillId="0" borderId="30" xfId="76" applyFont="1" applyBorder="1"/>
    <xf numFmtId="0" fontId="39" fillId="0" borderId="201" xfId="76" applyFont="1" applyBorder="1"/>
    <xf numFmtId="0" fontId="0" fillId="0" borderId="172" xfId="76" applyFont="1" applyBorder="1" applyAlignment="1">
      <alignment horizontal="right"/>
    </xf>
    <xf numFmtId="0" fontId="0" fillId="0" borderId="0" xfId="76" applyFont="1"/>
    <xf numFmtId="0" fontId="0" fillId="0" borderId="0" xfId="76" applyFont="1" applyAlignment="1">
      <alignment horizontal="right"/>
    </xf>
    <xf numFmtId="0" fontId="0" fillId="0" borderId="199" xfId="76" applyFont="1" applyBorder="1"/>
    <xf numFmtId="0" fontId="121" fillId="0" borderId="172" xfId="76" applyFont="1" applyBorder="1" applyAlignment="1">
      <alignment horizontal="right"/>
    </xf>
    <xf numFmtId="0" fontId="121" fillId="0" borderId="0" xfId="76" applyFont="1"/>
    <xf numFmtId="0" fontId="8" fillId="0" borderId="199" xfId="76" applyBorder="1"/>
    <xf numFmtId="9" fontId="61" fillId="0" borderId="53" xfId="76" applyNumberFormat="1" applyFont="1" applyBorder="1" applyAlignment="1">
      <alignment horizontal="center"/>
    </xf>
    <xf numFmtId="0" fontId="61" fillId="0" borderId="53" xfId="76" applyFont="1" applyBorder="1" applyAlignment="1">
      <alignment horizontal="center"/>
    </xf>
    <xf numFmtId="0" fontId="61" fillId="0" borderId="119" xfId="76" applyFont="1" applyBorder="1" applyAlignment="1">
      <alignment shrinkToFit="1"/>
    </xf>
    <xf numFmtId="9" fontId="61" fillId="0" borderId="37" xfId="76" applyNumberFormat="1" applyFont="1" applyBorder="1" applyAlignment="1">
      <alignment horizontal="center"/>
    </xf>
    <xf numFmtId="0" fontId="61" fillId="0" borderId="37" xfId="76" applyFont="1" applyBorder="1" applyAlignment="1">
      <alignment horizontal="center"/>
    </xf>
    <xf numFmtId="0" fontId="60" fillId="0" borderId="118" xfId="76" applyFont="1" applyBorder="1" applyAlignment="1">
      <alignment shrinkToFit="1"/>
    </xf>
    <xf numFmtId="0" fontId="61" fillId="0" borderId="118" xfId="76" applyFont="1" applyBorder="1" applyAlignment="1">
      <alignment shrinkToFit="1"/>
    </xf>
    <xf numFmtId="38" fontId="61" fillId="0" borderId="37" xfId="76" applyNumberFormat="1" applyFont="1" applyBorder="1" applyAlignment="1">
      <alignment horizontal="center"/>
    </xf>
    <xf numFmtId="0" fontId="61" fillId="0" borderId="37" xfId="76" applyFont="1" applyBorder="1"/>
    <xf numFmtId="0" fontId="61" fillId="0" borderId="118" xfId="76" applyFont="1" applyBorder="1"/>
    <xf numFmtId="0" fontId="8" fillId="0" borderId="0" xfId="76" applyAlignment="1">
      <alignment horizontal="right"/>
    </xf>
    <xf numFmtId="0" fontId="6" fillId="0" borderId="0" xfId="77">
      <alignment vertical="center"/>
    </xf>
    <xf numFmtId="0" fontId="168" fillId="0" borderId="0" xfId="77" applyFont="1" applyAlignment="1">
      <alignment horizontal="right" vertical="center"/>
    </xf>
    <xf numFmtId="177" fontId="169" fillId="0" borderId="0" xfId="77" applyNumberFormat="1" applyFont="1" applyAlignment="1">
      <alignment horizontal="left" vertical="center"/>
    </xf>
    <xf numFmtId="0" fontId="172" fillId="41" borderId="192" xfId="77" applyFont="1" applyFill="1" applyBorder="1" applyAlignment="1">
      <alignment horizontal="center" vertical="center"/>
    </xf>
    <xf numFmtId="0" fontId="173" fillId="0" borderId="17" xfId="77" applyFont="1" applyBorder="1" applyAlignment="1">
      <alignment vertical="top" wrapText="1"/>
    </xf>
    <xf numFmtId="0" fontId="173" fillId="0" borderId="146" xfId="77" applyFont="1" applyBorder="1" applyAlignment="1">
      <alignment vertical="top" wrapText="1"/>
    </xf>
    <xf numFmtId="0" fontId="172" fillId="41" borderId="17" xfId="77" applyFont="1" applyFill="1" applyBorder="1" applyAlignment="1">
      <alignment horizontal="center" vertical="center"/>
    </xf>
    <xf numFmtId="0" fontId="173" fillId="0" borderId="27" xfId="77" applyFont="1" applyBorder="1" applyAlignment="1">
      <alignment vertical="top" wrapText="1"/>
    </xf>
    <xf numFmtId="0" fontId="6" fillId="0" borderId="20" xfId="77" applyBorder="1">
      <alignment vertical="center"/>
    </xf>
    <xf numFmtId="0" fontId="6" fillId="0" borderId="202" xfId="77" applyBorder="1">
      <alignment vertical="center"/>
    </xf>
    <xf numFmtId="0" fontId="173" fillId="0" borderId="23" xfId="77" applyFont="1" applyBorder="1" applyAlignment="1">
      <alignment horizontal="center" vertical="center"/>
    </xf>
    <xf numFmtId="0" fontId="173" fillId="41" borderId="24" xfId="77" applyFont="1" applyFill="1" applyBorder="1" applyAlignment="1">
      <alignment horizontal="center" vertical="center" textRotation="255"/>
    </xf>
    <xf numFmtId="0" fontId="173" fillId="41" borderId="17" xfId="77" applyFont="1" applyFill="1" applyBorder="1" applyAlignment="1">
      <alignment horizontal="center" vertical="center" textRotation="255"/>
    </xf>
    <xf numFmtId="0" fontId="173" fillId="41" borderId="17" xfId="77" applyFont="1" applyFill="1" applyBorder="1" applyAlignment="1">
      <alignment horizontal="center" vertical="center"/>
    </xf>
    <xf numFmtId="0" fontId="173" fillId="41" borderId="153" xfId="77" applyFont="1" applyFill="1" applyBorder="1" applyAlignment="1">
      <alignment horizontal="center" vertical="center"/>
    </xf>
    <xf numFmtId="0" fontId="175" fillId="0" borderId="149" xfId="77" applyFont="1" applyBorder="1" applyAlignment="1">
      <alignment vertical="center" wrapText="1"/>
    </xf>
    <xf numFmtId="0" fontId="169" fillId="0" borderId="19" xfId="77" applyFont="1" applyBorder="1" applyAlignment="1">
      <alignment horizontal="center" vertical="center" wrapText="1"/>
    </xf>
    <xf numFmtId="0" fontId="169" fillId="0" borderId="15" xfId="77" applyFont="1" applyBorder="1" applyAlignment="1">
      <alignment horizontal="center" vertical="center" wrapText="1"/>
    </xf>
    <xf numFmtId="0" fontId="175" fillId="0" borderId="15" xfId="77" applyFont="1" applyBorder="1">
      <alignment vertical="center"/>
    </xf>
    <xf numFmtId="0" fontId="175" fillId="0" borderId="149" xfId="77" applyFont="1" applyBorder="1">
      <alignment vertical="center"/>
    </xf>
    <xf numFmtId="0" fontId="175" fillId="0" borderId="0" xfId="77" applyFont="1">
      <alignment vertical="center"/>
    </xf>
    <xf numFmtId="0" fontId="175" fillId="0" borderId="12" xfId="77" applyFont="1" applyBorder="1">
      <alignment vertical="center"/>
    </xf>
    <xf numFmtId="0" fontId="175" fillId="0" borderId="14" xfId="77" applyFont="1" applyBorder="1">
      <alignment vertical="center"/>
    </xf>
    <xf numFmtId="0" fontId="175" fillId="0" borderId="20" xfId="77" applyFont="1" applyBorder="1">
      <alignment vertical="center"/>
    </xf>
    <xf numFmtId="0" fontId="6" fillId="0" borderId="12" xfId="77" applyBorder="1">
      <alignment vertical="center"/>
    </xf>
    <xf numFmtId="0" fontId="175" fillId="0" borderId="15" xfId="77" applyFont="1" applyBorder="1" applyAlignment="1">
      <alignment horizontal="left" vertical="center"/>
    </xf>
    <xf numFmtId="0" fontId="175" fillId="0" borderId="149" xfId="77" applyFont="1" applyBorder="1" applyAlignment="1">
      <alignment horizontal="left" vertical="center"/>
    </xf>
    <xf numFmtId="0" fontId="175" fillId="0" borderId="12" xfId="77" applyFont="1" applyBorder="1" applyAlignment="1">
      <alignment vertical="center" wrapText="1"/>
    </xf>
    <xf numFmtId="0" fontId="169" fillId="0" borderId="14" xfId="77" applyFont="1" applyBorder="1" applyAlignment="1">
      <alignment horizontal="center" vertical="center" wrapText="1"/>
    </xf>
    <xf numFmtId="0" fontId="169" fillId="0" borderId="20" xfId="77" applyFont="1" applyBorder="1" applyAlignment="1">
      <alignment horizontal="center" vertical="center" wrapText="1"/>
    </xf>
    <xf numFmtId="0" fontId="0" fillId="35" borderId="185" xfId="0" applyFill="1" applyBorder="1">
      <alignment vertical="center"/>
    </xf>
    <xf numFmtId="0" fontId="0" fillId="35" borderId="33" xfId="0" applyFill="1" applyBorder="1">
      <alignment vertical="center"/>
    </xf>
    <xf numFmtId="0" fontId="0" fillId="35" borderId="31" xfId="0" applyFill="1" applyBorder="1">
      <alignment vertical="center"/>
    </xf>
    <xf numFmtId="0" fontId="0" fillId="35" borderId="32" xfId="0" applyFill="1" applyBorder="1">
      <alignment vertical="center"/>
    </xf>
    <xf numFmtId="0" fontId="0" fillId="35" borderId="321" xfId="0" applyFill="1" applyBorder="1">
      <alignment vertical="center"/>
    </xf>
    <xf numFmtId="38" fontId="8" fillId="35" borderId="15" xfId="61" applyFill="1" applyBorder="1"/>
    <xf numFmtId="0" fontId="17" fillId="0" borderId="0" xfId="60" applyFont="1" applyAlignment="1">
      <alignment vertical="center"/>
    </xf>
    <xf numFmtId="38" fontId="24" fillId="0" borderId="206" xfId="62" applyFont="1" applyFill="1" applyBorder="1" applyAlignment="1">
      <alignment horizontal="right"/>
    </xf>
    <xf numFmtId="38" fontId="24" fillId="0" borderId="207" xfId="62" applyFont="1" applyFill="1" applyBorder="1" applyAlignment="1">
      <alignment horizontal="right"/>
    </xf>
    <xf numFmtId="38" fontId="24" fillId="0" borderId="260" xfId="62" applyFont="1" applyFill="1" applyBorder="1" applyAlignment="1">
      <alignment horizontal="right"/>
    </xf>
    <xf numFmtId="38" fontId="24" fillId="0" borderId="250" xfId="62" applyFont="1" applyFill="1" applyBorder="1" applyAlignment="1">
      <alignment horizontal="right"/>
    </xf>
    <xf numFmtId="38" fontId="24" fillId="0" borderId="261" xfId="62" applyFont="1" applyFill="1" applyBorder="1" applyAlignment="1">
      <alignment horizontal="right"/>
    </xf>
    <xf numFmtId="0" fontId="0" fillId="0" borderId="32" xfId="63" applyFont="1" applyBorder="1" applyAlignment="1">
      <alignment horizontal="center" shrinkToFit="1"/>
    </xf>
    <xf numFmtId="0" fontId="8" fillId="24" borderId="102" xfId="63" applyFill="1" applyBorder="1"/>
    <xf numFmtId="0" fontId="20" fillId="34" borderId="197" xfId="63" applyFont="1" applyFill="1" applyBorder="1" applyAlignment="1">
      <alignment horizontal="left"/>
    </xf>
    <xf numFmtId="38" fontId="79" fillId="0" borderId="162" xfId="62" applyFont="1" applyFill="1" applyBorder="1" applyAlignment="1">
      <alignment horizontal="center"/>
    </xf>
    <xf numFmtId="38" fontId="79" fillId="0" borderId="163" xfId="62" applyFont="1" applyFill="1" applyBorder="1" applyAlignment="1">
      <alignment horizontal="center"/>
    </xf>
    <xf numFmtId="38" fontId="79" fillId="0" borderId="164" xfId="62" applyFont="1" applyFill="1" applyBorder="1" applyAlignment="1">
      <alignment horizontal="center"/>
    </xf>
    <xf numFmtId="38" fontId="79" fillId="0" borderId="165" xfId="62" applyFont="1" applyFill="1" applyBorder="1" applyAlignment="1">
      <alignment horizontal="center"/>
    </xf>
    <xf numFmtId="38" fontId="79" fillId="0" borderId="244" xfId="62" applyFont="1" applyFill="1" applyBorder="1" applyAlignment="1">
      <alignment horizontal="center"/>
    </xf>
    <xf numFmtId="38" fontId="79" fillId="0" borderId="103" xfId="62" applyFont="1" applyFill="1" applyBorder="1" applyAlignment="1">
      <alignment horizontal="center" vertical="center"/>
    </xf>
    <xf numFmtId="6" fontId="0" fillId="0" borderId="0" xfId="68" applyFont="1" applyAlignment="1">
      <alignment horizontal="left" vertical="top" wrapText="1"/>
    </xf>
    <xf numFmtId="6" fontId="0" fillId="0" borderId="0" xfId="68" applyFont="1" applyAlignment="1">
      <alignment horizontal="left" vertical="top"/>
    </xf>
    <xf numFmtId="0" fontId="0" fillId="39" borderId="15" xfId="0" applyFill="1" applyBorder="1">
      <alignment vertical="center"/>
    </xf>
    <xf numFmtId="0" fontId="0" fillId="39" borderId="15" xfId="0" applyFill="1" applyBorder="1" applyAlignment="1">
      <alignment horizontal="center" vertical="center" wrapText="1"/>
    </xf>
    <xf numFmtId="0" fontId="0" fillId="0" borderId="15" xfId="0" applyBorder="1" applyAlignment="1">
      <alignment vertical="center" wrapText="1"/>
    </xf>
    <xf numFmtId="0" fontId="0" fillId="0" borderId="0" xfId="0" applyAlignment="1">
      <alignment vertical="center" wrapText="1"/>
    </xf>
    <xf numFmtId="0" fontId="61" fillId="24" borderId="15" xfId="0" applyFont="1" applyFill="1" applyBorder="1" applyAlignment="1">
      <alignment horizontal="left" vertical="top" textRotation="255"/>
    </xf>
    <xf numFmtId="0" fontId="78" fillId="24" borderId="15" xfId="0" applyFont="1" applyFill="1" applyBorder="1" applyAlignment="1">
      <alignment horizontal="left" vertical="top" textRotation="255"/>
    </xf>
    <xf numFmtId="0" fontId="61" fillId="24" borderId="15" xfId="0" applyFont="1" applyFill="1" applyBorder="1" applyAlignment="1">
      <alignment horizontal="left" vertical="top" textRotation="255" shrinkToFit="1"/>
    </xf>
    <xf numFmtId="0" fontId="61" fillId="24" borderId="15" xfId="72" applyFont="1" applyFill="1" applyBorder="1" applyAlignment="1">
      <alignment horizontal="left"/>
    </xf>
    <xf numFmtId="0" fontId="61" fillId="24" borderId="15" xfId="0" applyFont="1" applyFill="1" applyBorder="1">
      <alignment vertical="center"/>
    </xf>
    <xf numFmtId="0" fontId="8" fillId="24" borderId="15" xfId="72" applyFill="1" applyBorder="1" applyAlignment="1">
      <alignment horizontal="left"/>
    </xf>
    <xf numFmtId="0" fontId="8" fillId="24" borderId="15" xfId="0" applyFont="1" applyFill="1" applyBorder="1">
      <alignment vertical="center"/>
    </xf>
    <xf numFmtId="0" fontId="121" fillId="24" borderId="0" xfId="0" applyFont="1" applyFill="1" applyAlignment="1">
      <alignment horizontal="left" vertical="center"/>
    </xf>
    <xf numFmtId="188" fontId="24" fillId="24" borderId="0" xfId="0" applyNumberFormat="1" applyFont="1" applyFill="1" applyAlignment="1">
      <alignment horizontal="left" vertical="center"/>
    </xf>
    <xf numFmtId="0" fontId="0" fillId="24" borderId="15" xfId="0" applyFill="1" applyBorder="1" applyAlignment="1">
      <alignment horizontal="left" vertical="top" textRotation="255" shrinkToFit="1"/>
    </xf>
    <xf numFmtId="0" fontId="0" fillId="24" borderId="15" xfId="0" applyFill="1" applyBorder="1" applyAlignment="1">
      <alignment horizontal="left" vertical="top" textRotation="255"/>
    </xf>
    <xf numFmtId="0" fontId="121" fillId="24" borderId="15" xfId="0" applyFont="1" applyFill="1" applyBorder="1">
      <alignment vertical="center"/>
    </xf>
    <xf numFmtId="0" fontId="121" fillId="24" borderId="15" xfId="72" applyFont="1" applyFill="1" applyBorder="1" applyAlignment="1">
      <alignment horizontal="left"/>
    </xf>
    <xf numFmtId="0" fontId="8" fillId="24" borderId="0" xfId="0" applyFont="1" applyFill="1" applyAlignment="1">
      <alignment horizontal="left" vertical="center"/>
    </xf>
    <xf numFmtId="0" fontId="0" fillId="24" borderId="18" xfId="0" applyFill="1" applyBorder="1">
      <alignment vertical="center"/>
    </xf>
    <xf numFmtId="0" fontId="0" fillId="24" borderId="30" xfId="0" applyFill="1" applyBorder="1">
      <alignment vertical="center"/>
    </xf>
    <xf numFmtId="0" fontId="0" fillId="24" borderId="154" xfId="0" applyFill="1" applyBorder="1">
      <alignment vertical="center"/>
    </xf>
    <xf numFmtId="0" fontId="0" fillId="24" borderId="106" xfId="0" applyFill="1" applyBorder="1">
      <alignment vertical="center"/>
    </xf>
    <xf numFmtId="0" fontId="24" fillId="24" borderId="19" xfId="0" applyFont="1" applyFill="1" applyBorder="1" applyAlignment="1">
      <alignment horizontal="left" vertical="top" textRotation="255"/>
    </xf>
    <xf numFmtId="0" fontId="0" fillId="24" borderId="60" xfId="0" applyFill="1" applyBorder="1">
      <alignment vertical="center"/>
    </xf>
    <xf numFmtId="0" fontId="0" fillId="24" borderId="22" xfId="0" applyFill="1" applyBorder="1">
      <alignment vertical="center"/>
    </xf>
    <xf numFmtId="0" fontId="0" fillId="24" borderId="29" xfId="0" applyFill="1" applyBorder="1">
      <alignment vertical="center"/>
    </xf>
    <xf numFmtId="0" fontId="8" fillId="0" borderId="0" xfId="75"/>
    <xf numFmtId="0" fontId="8" fillId="0" borderId="0" xfId="75" applyAlignment="1">
      <alignment horizontal="center"/>
    </xf>
    <xf numFmtId="0" fontId="8" fillId="24" borderId="106" xfId="72" applyFill="1" applyBorder="1" applyAlignment="1">
      <alignment horizontal="left"/>
    </xf>
    <xf numFmtId="0" fontId="8" fillId="24" borderId="28" xfId="72" applyFill="1" applyBorder="1" applyAlignment="1">
      <alignment horizontal="left"/>
    </xf>
    <xf numFmtId="0" fontId="8" fillId="24" borderId="197" xfId="0" applyFont="1" applyFill="1" applyBorder="1">
      <alignment vertical="center"/>
    </xf>
    <xf numFmtId="0" fontId="8" fillId="24" borderId="174" xfId="72" applyFill="1" applyBorder="1" applyAlignment="1">
      <alignment horizontal="left"/>
    </xf>
    <xf numFmtId="0" fontId="8" fillId="24" borderId="154" xfId="72" applyFill="1" applyBorder="1" applyAlignment="1">
      <alignment horizontal="left"/>
    </xf>
    <xf numFmtId="0" fontId="8" fillId="24" borderId="28" xfId="0" applyFont="1" applyFill="1" applyBorder="1">
      <alignment vertical="center"/>
    </xf>
    <xf numFmtId="0" fontId="11" fillId="24" borderId="106" xfId="72" applyFont="1" applyFill="1" applyBorder="1" applyAlignment="1">
      <alignment horizontal="left"/>
    </xf>
    <xf numFmtId="0" fontId="11" fillId="24" borderId="28" xfId="72" applyFont="1" applyFill="1" applyBorder="1" applyAlignment="1">
      <alignment horizontal="left"/>
    </xf>
    <xf numFmtId="0" fontId="11" fillId="24" borderId="197" xfId="72" applyFont="1" applyFill="1" applyBorder="1" applyAlignment="1">
      <alignment horizontal="left"/>
    </xf>
    <xf numFmtId="0" fontId="11" fillId="24" borderId="10" xfId="72" applyFont="1" applyFill="1" applyBorder="1" applyAlignment="1">
      <alignment horizontal="left"/>
    </xf>
    <xf numFmtId="0" fontId="8" fillId="24" borderId="29" xfId="72" applyFill="1" applyBorder="1" applyAlignment="1">
      <alignment horizontal="left"/>
    </xf>
    <xf numFmtId="0" fontId="8" fillId="24" borderId="24" xfId="72" applyFill="1" applyBorder="1" applyAlignment="1">
      <alignment horizontal="left"/>
    </xf>
    <xf numFmtId="0" fontId="8" fillId="24" borderId="204" xfId="0" applyFont="1" applyFill="1" applyBorder="1">
      <alignment vertical="center"/>
    </xf>
    <xf numFmtId="0" fontId="8" fillId="24" borderId="22" xfId="72" applyFill="1" applyBorder="1" applyAlignment="1">
      <alignment horizontal="left"/>
    </xf>
    <xf numFmtId="0" fontId="8" fillId="24" borderId="204" xfId="72" applyFill="1" applyBorder="1" applyAlignment="1">
      <alignment horizontal="left"/>
    </xf>
    <xf numFmtId="0" fontId="11" fillId="24" borderId="391" xfId="72" applyFont="1" applyFill="1" applyBorder="1" applyAlignment="1">
      <alignment horizontal="left"/>
    </xf>
    <xf numFmtId="0" fontId="11" fillId="24" borderId="29" xfId="72" applyFont="1" applyFill="1" applyBorder="1" applyAlignment="1">
      <alignment horizontal="left"/>
    </xf>
    <xf numFmtId="0" fontId="11" fillId="24" borderId="24" xfId="72" applyFont="1" applyFill="1" applyBorder="1" applyAlignment="1">
      <alignment horizontal="left"/>
    </xf>
    <xf numFmtId="0" fontId="11" fillId="24" borderId="65" xfId="72" applyFont="1" applyFill="1" applyBorder="1" applyAlignment="1">
      <alignment horizontal="left"/>
    </xf>
    <xf numFmtId="0" fontId="11" fillId="24" borderId="204" xfId="72" applyFont="1" applyFill="1" applyBorder="1" applyAlignment="1">
      <alignment horizontal="left"/>
    </xf>
    <xf numFmtId="0" fontId="8" fillId="24" borderId="199" xfId="0" applyFont="1" applyFill="1" applyBorder="1">
      <alignment vertical="center"/>
    </xf>
    <xf numFmtId="0" fontId="8" fillId="24" borderId="199" xfId="72" applyFill="1" applyBorder="1" applyAlignment="1">
      <alignment horizontal="left"/>
    </xf>
    <xf numFmtId="0" fontId="11" fillId="24" borderId="199" xfId="72" applyFont="1" applyFill="1" applyBorder="1" applyAlignment="1">
      <alignment horizontal="left"/>
    </xf>
    <xf numFmtId="0" fontId="8" fillId="24" borderId="392" xfId="0" applyFont="1" applyFill="1" applyBorder="1">
      <alignment vertical="center"/>
    </xf>
    <xf numFmtId="0" fontId="11" fillId="24" borderId="200" xfId="72" applyFont="1" applyFill="1" applyBorder="1" applyAlignment="1">
      <alignment horizontal="left"/>
    </xf>
    <xf numFmtId="0" fontId="8" fillId="24" borderId="174" xfId="0" applyFont="1" applyFill="1" applyBorder="1">
      <alignment vertical="center"/>
    </xf>
    <xf numFmtId="0" fontId="8" fillId="24" borderId="393" xfId="72" applyFill="1" applyBorder="1" applyAlignment="1">
      <alignment horizontal="left"/>
    </xf>
    <xf numFmtId="0" fontId="8" fillId="24" borderId="394" xfId="0" applyFont="1" applyFill="1" applyBorder="1">
      <alignment vertical="center"/>
    </xf>
    <xf numFmtId="0" fontId="11" fillId="24" borderId="394" xfId="72" applyFont="1" applyFill="1" applyBorder="1" applyAlignment="1">
      <alignment horizontal="left"/>
    </xf>
    <xf numFmtId="0" fontId="11" fillId="24" borderId="395" xfId="72" applyFont="1" applyFill="1" applyBorder="1" applyAlignment="1">
      <alignment horizontal="left"/>
    </xf>
    <xf numFmtId="0" fontId="8" fillId="24" borderId="396" xfId="0" applyFont="1" applyFill="1" applyBorder="1">
      <alignment vertical="center"/>
    </xf>
    <xf numFmtId="0" fontId="8" fillId="24" borderId="10" xfId="72" applyFill="1" applyBorder="1" applyAlignment="1">
      <alignment horizontal="left"/>
    </xf>
    <xf numFmtId="0" fontId="8" fillId="24" borderId="10" xfId="0" applyFont="1" applyFill="1" applyBorder="1">
      <alignment vertical="center"/>
    </xf>
    <xf numFmtId="0" fontId="8" fillId="0" borderId="24" xfId="0" applyFont="1" applyBorder="1">
      <alignment vertical="center"/>
    </xf>
    <xf numFmtId="0" fontId="8" fillId="0" borderId="0" xfId="79" applyAlignment="1">
      <alignment vertical="top" wrapText="1"/>
    </xf>
    <xf numFmtId="0" fontId="20" fillId="0" borderId="0" xfId="79" applyFont="1" applyAlignment="1">
      <alignment vertical="center" shrinkToFit="1"/>
    </xf>
    <xf numFmtId="0" fontId="20" fillId="0" borderId="0" xfId="79" applyFont="1" applyAlignment="1">
      <alignment vertical="center" wrapText="1"/>
    </xf>
    <xf numFmtId="0" fontId="20" fillId="0" borderId="0" xfId="79" applyFont="1" applyAlignment="1">
      <alignment vertical="center"/>
    </xf>
    <xf numFmtId="0" fontId="8" fillId="0" borderId="0" xfId="79"/>
    <xf numFmtId="0" fontId="19" fillId="0" borderId="0" xfId="79" applyFont="1" applyAlignment="1">
      <alignment horizontal="left" vertical="center"/>
    </xf>
    <xf numFmtId="0" fontId="8" fillId="0" borderId="15" xfId="73" applyBorder="1" applyAlignment="1">
      <alignment horizontal="center" vertical="center" shrinkToFit="1"/>
    </xf>
    <xf numFmtId="0" fontId="8" fillId="0" borderId="0" xfId="79" applyAlignment="1">
      <alignment horizontal="right" vertical="center" wrapText="1"/>
    </xf>
    <xf numFmtId="0" fontId="0" fillId="0" borderId="15" xfId="73" applyFont="1" applyBorder="1" applyAlignment="1">
      <alignment horizontal="center" vertical="center" shrinkToFit="1"/>
    </xf>
    <xf numFmtId="0" fontId="20" fillId="0" borderId="0" xfId="79" applyFont="1" applyAlignment="1">
      <alignment horizontal="center" vertical="center" shrinkToFit="1"/>
    </xf>
    <xf numFmtId="0" fontId="20" fillId="0" borderId="255" xfId="79" applyFont="1" applyBorder="1" applyAlignment="1">
      <alignment vertical="center" wrapText="1"/>
    </xf>
    <xf numFmtId="0" fontId="20" fillId="0" borderId="256" xfId="79" applyFont="1" applyBorder="1" applyAlignment="1">
      <alignment horizontal="center" vertical="center" wrapText="1"/>
    </xf>
    <xf numFmtId="0" fontId="20" fillId="0" borderId="340" xfId="79" applyFont="1" applyBorder="1" applyAlignment="1">
      <alignment vertical="center" wrapText="1"/>
    </xf>
    <xf numFmtId="0" fontId="8" fillId="0" borderId="0" xfId="79" applyAlignment="1">
      <alignment horizontal="left" vertical="center"/>
    </xf>
    <xf numFmtId="0" fontId="177" fillId="42" borderId="0" xfId="79" applyFont="1" applyFill="1" applyAlignment="1">
      <alignment horizontal="left" vertical="center"/>
    </xf>
    <xf numFmtId="0" fontId="160" fillId="42" borderId="0" xfId="79" applyFont="1" applyFill="1" applyAlignment="1">
      <alignment vertical="center" wrapText="1"/>
    </xf>
    <xf numFmtId="0" fontId="20" fillId="0" borderId="242" xfId="79" applyFont="1" applyBorder="1" applyAlignment="1">
      <alignment vertical="center" wrapText="1"/>
    </xf>
    <xf numFmtId="0" fontId="20" fillId="0" borderId="244" xfId="79" applyFont="1" applyBorder="1" applyAlignment="1">
      <alignment horizontal="center" vertical="center" wrapText="1"/>
    </xf>
    <xf numFmtId="0" fontId="20" fillId="0" borderId="243" xfId="79" applyFont="1" applyBorder="1" applyAlignment="1">
      <alignment vertical="center" wrapText="1"/>
    </xf>
    <xf numFmtId="0" fontId="13" fillId="0" borderId="0" xfId="79" applyFont="1" applyAlignment="1">
      <alignment horizontal="left" vertical="center"/>
    </xf>
    <xf numFmtId="0" fontId="8" fillId="0" borderId="0" xfId="79" applyAlignment="1">
      <alignment vertical="center" wrapText="1"/>
    </xf>
    <xf numFmtId="0" fontId="16" fillId="0" borderId="0" xfId="79" applyFont="1" applyAlignment="1">
      <alignment horizontal="left" vertical="center"/>
    </xf>
    <xf numFmtId="0" fontId="20" fillId="0" borderId="18" xfId="79" applyFont="1" applyBorder="1" applyAlignment="1">
      <alignment vertical="center" wrapText="1"/>
    </xf>
    <xf numFmtId="0" fontId="20" fillId="0" borderId="30" xfId="79" applyFont="1" applyBorder="1" applyAlignment="1">
      <alignment horizontal="center" vertical="center" wrapText="1"/>
    </xf>
    <xf numFmtId="0" fontId="20" fillId="0" borderId="19" xfId="79" applyFont="1" applyBorder="1" applyAlignment="1">
      <alignment vertical="center" wrapText="1"/>
    </xf>
    <xf numFmtId="0" fontId="20" fillId="0" borderId="0" xfId="79" applyFont="1" applyAlignment="1">
      <alignment horizontal="center" vertical="center" wrapText="1"/>
    </xf>
    <xf numFmtId="0" fontId="178" fillId="43" borderId="15" xfId="79" applyFont="1" applyFill="1" applyBorder="1" applyAlignment="1">
      <alignment horizontal="center" vertical="center"/>
    </xf>
    <xf numFmtId="0" fontId="178" fillId="43" borderId="15" xfId="79" applyFont="1" applyFill="1" applyBorder="1" applyAlignment="1">
      <alignment horizontal="center" vertical="center" wrapText="1"/>
    </xf>
    <xf numFmtId="0" fontId="178" fillId="43" borderId="15" xfId="79" applyFont="1" applyFill="1" applyBorder="1" applyAlignment="1">
      <alignment horizontal="center" vertical="center" shrinkToFit="1"/>
    </xf>
    <xf numFmtId="0" fontId="178" fillId="43" borderId="0" xfId="79" applyFont="1" applyFill="1" applyAlignment="1">
      <alignment horizontal="center" vertical="center" wrapText="1"/>
    </xf>
    <xf numFmtId="0" fontId="42" fillId="0" borderId="0" xfId="79" applyFont="1" applyAlignment="1">
      <alignment horizontal="center" vertical="center"/>
    </xf>
    <xf numFmtId="0" fontId="11" fillId="35" borderId="15" xfId="79" applyFont="1" applyFill="1" applyBorder="1" applyAlignment="1">
      <alignment horizontal="left" vertical="center"/>
    </xf>
    <xf numFmtId="0" fontId="11" fillId="0" borderId="19" xfId="79" applyFont="1" applyBorder="1" applyAlignment="1">
      <alignment vertical="center" wrapText="1"/>
    </xf>
    <xf numFmtId="0" fontId="11" fillId="0" borderId="19" xfId="79" applyFont="1" applyBorder="1" applyAlignment="1">
      <alignment horizontal="center" vertical="center" wrapText="1"/>
    </xf>
    <xf numFmtId="0" fontId="179" fillId="35" borderId="19" xfId="79" applyFont="1" applyFill="1" applyBorder="1" applyAlignment="1">
      <alignment vertical="center" shrinkToFit="1"/>
    </xf>
    <xf numFmtId="0" fontId="179" fillId="35" borderId="19" xfId="79" applyFont="1" applyFill="1" applyBorder="1" applyAlignment="1">
      <alignment vertical="center" wrapText="1"/>
    </xf>
    <xf numFmtId="0" fontId="179" fillId="0" borderId="19" xfId="79" applyFont="1" applyBorder="1" applyAlignment="1">
      <alignment horizontal="right" vertical="center" wrapText="1"/>
    </xf>
    <xf numFmtId="0" fontId="179" fillId="35" borderId="15" xfId="79" applyFont="1" applyFill="1" applyBorder="1" applyAlignment="1">
      <alignment horizontal="right" vertical="center" wrapText="1"/>
    </xf>
    <xf numFmtId="0" fontId="179" fillId="0" borderId="0" xfId="79" applyFont="1" applyAlignment="1">
      <alignment horizontal="right" vertical="center"/>
    </xf>
    <xf numFmtId="0" fontId="20" fillId="0" borderId="0" xfId="79" applyFont="1"/>
    <xf numFmtId="0" fontId="11" fillId="0" borderId="17" xfId="79" applyFont="1" applyBorder="1" applyAlignment="1">
      <alignment horizontal="left" vertical="center"/>
    </xf>
    <xf numFmtId="0" fontId="11" fillId="0" borderId="24" xfId="79" applyFont="1" applyBorder="1" applyAlignment="1">
      <alignment vertical="center" wrapText="1"/>
    </xf>
    <xf numFmtId="0" fontId="179" fillId="0" borderId="24" xfId="79" applyFont="1" applyBorder="1" applyAlignment="1">
      <alignment vertical="center" shrinkToFit="1"/>
    </xf>
    <xf numFmtId="0" fontId="179" fillId="0" borderId="24" xfId="79" applyFont="1" applyBorder="1" applyAlignment="1">
      <alignment vertical="center" wrapText="1"/>
    </xf>
    <xf numFmtId="0" fontId="179" fillId="0" borderId="15" xfId="79" applyFont="1" applyBorder="1" applyAlignment="1">
      <alignment horizontal="right" vertical="center" wrapText="1"/>
    </xf>
    <xf numFmtId="0" fontId="179" fillId="0" borderId="0" xfId="79" applyFont="1"/>
    <xf numFmtId="0" fontId="11" fillId="0" borderId="24" xfId="79" applyFont="1" applyBorder="1" applyAlignment="1">
      <alignment horizontal="center" vertical="center" wrapText="1"/>
    </xf>
    <xf numFmtId="0" fontId="11" fillId="0" borderId="15" xfId="79" applyFont="1" applyBorder="1" applyAlignment="1">
      <alignment horizontal="left" vertical="center"/>
    </xf>
    <xf numFmtId="0" fontId="179" fillId="0" borderId="19" xfId="79" applyFont="1" applyBorder="1" applyAlignment="1">
      <alignment vertical="center" shrinkToFit="1"/>
    </xf>
    <xf numFmtId="0" fontId="179" fillId="0" borderId="19" xfId="79" applyFont="1" applyBorder="1" applyAlignment="1">
      <alignment vertical="center" wrapText="1"/>
    </xf>
    <xf numFmtId="0" fontId="24" fillId="0" borderId="0" xfId="79" applyFont="1" applyAlignment="1">
      <alignment horizontal="left" vertical="center"/>
    </xf>
    <xf numFmtId="0" fontId="11" fillId="0" borderId="15" xfId="79" applyFont="1" applyBorder="1" applyAlignment="1">
      <alignment vertical="center" wrapText="1"/>
    </xf>
    <xf numFmtId="0" fontId="179" fillId="0" borderId="15" xfId="79" applyFont="1" applyBorder="1" applyAlignment="1">
      <alignment vertical="center" shrinkToFit="1"/>
    </xf>
    <xf numFmtId="0" fontId="179" fillId="0" borderId="15" xfId="79" applyFont="1" applyBorder="1" applyAlignment="1">
      <alignment vertical="center" wrapText="1"/>
    </xf>
    <xf numFmtId="0" fontId="20" fillId="0" borderId="19" xfId="79" applyFont="1" applyBorder="1" applyAlignment="1">
      <alignment vertical="center"/>
    </xf>
    <xf numFmtId="0" fontId="20" fillId="0" borderId="30" xfId="79" applyFont="1" applyBorder="1" applyAlignment="1">
      <alignment vertical="center" wrapText="1"/>
    </xf>
    <xf numFmtId="0" fontId="20" fillId="0" borderId="106" xfId="79" applyFont="1" applyBorder="1" applyAlignment="1">
      <alignment vertical="center" wrapText="1"/>
    </xf>
    <xf numFmtId="0" fontId="180" fillId="0" borderId="0" xfId="79" applyFont="1" applyAlignment="1">
      <alignment horizontal="left" vertical="center"/>
    </xf>
    <xf numFmtId="0" fontId="0" fillId="0" borderId="0" xfId="79" applyFont="1"/>
    <xf numFmtId="0" fontId="178" fillId="43" borderId="17" xfId="79" applyFont="1" applyFill="1" applyBorder="1" applyAlignment="1">
      <alignment horizontal="center" vertical="center" wrapText="1"/>
    </xf>
    <xf numFmtId="0" fontId="20" fillId="0" borderId="29" xfId="79" applyFont="1" applyBorder="1" applyAlignment="1">
      <alignment vertical="center" shrinkToFit="1"/>
    </xf>
    <xf numFmtId="0" fontId="20" fillId="0" borderId="106" xfId="79" applyFont="1" applyBorder="1" applyAlignment="1">
      <alignment vertical="center"/>
    </xf>
    <xf numFmtId="0" fontId="20" fillId="0" borderId="0" xfId="79" applyFont="1" applyAlignment="1">
      <alignment horizontal="right" vertical="center"/>
    </xf>
    <xf numFmtId="0" fontId="20" fillId="0" borderId="29" xfId="79" applyFont="1" applyBorder="1" applyAlignment="1">
      <alignment vertical="center" wrapText="1"/>
    </xf>
    <xf numFmtId="0" fontId="20" fillId="0" borderId="29" xfId="79" applyFont="1" applyBorder="1" applyAlignment="1">
      <alignment horizontal="center" vertical="center" wrapText="1"/>
    </xf>
    <xf numFmtId="0" fontId="20" fillId="0" borderId="29" xfId="79" applyFont="1" applyBorder="1" applyAlignment="1">
      <alignment vertical="center"/>
    </xf>
    <xf numFmtId="0" fontId="18" fillId="38" borderId="0" xfId="29" applyFill="1" applyAlignment="1" applyProtection="1">
      <alignment vertical="center"/>
    </xf>
    <xf numFmtId="0" fontId="8" fillId="38" borderId="0" xfId="73" applyFill="1" applyAlignment="1">
      <alignment vertical="top" wrapText="1"/>
    </xf>
    <xf numFmtId="0" fontId="20" fillId="38" borderId="0" xfId="73" applyFont="1" applyFill="1" applyAlignment="1">
      <alignment vertical="center" wrapText="1"/>
    </xf>
    <xf numFmtId="0" fontId="20" fillId="38" borderId="0" xfId="73" applyFont="1" applyFill="1" applyAlignment="1">
      <alignment vertical="center"/>
    </xf>
    <xf numFmtId="0" fontId="8" fillId="38" borderId="0" xfId="73" applyFill="1"/>
    <xf numFmtId="0" fontId="8" fillId="38" borderId="0" xfId="65" applyFill="1"/>
    <xf numFmtId="0" fontId="38" fillId="38" borderId="0" xfId="73" applyFont="1" applyFill="1" applyAlignment="1">
      <alignment horizontal="left" vertical="center"/>
    </xf>
    <xf numFmtId="0" fontId="8" fillId="38" borderId="15" xfId="73" applyFill="1" applyBorder="1" applyAlignment="1">
      <alignment horizontal="right" vertical="center" wrapText="1"/>
    </xf>
    <xf numFmtId="0" fontId="17" fillId="38" borderId="0" xfId="0" applyFont="1" applyFill="1">
      <alignment vertical="center"/>
    </xf>
    <xf numFmtId="0" fontId="0" fillId="38" borderId="0" xfId="0" applyFill="1">
      <alignment vertical="center"/>
    </xf>
    <xf numFmtId="0" fontId="17" fillId="38" borderId="0" xfId="29" applyFont="1" applyFill="1" applyBorder="1" applyAlignment="1" applyProtection="1">
      <alignment vertical="center"/>
    </xf>
    <xf numFmtId="0" fontId="18" fillId="38" borderId="0" xfId="29" applyFill="1" applyBorder="1" applyAlignment="1" applyProtection="1">
      <alignment vertical="center"/>
    </xf>
    <xf numFmtId="0" fontId="23" fillId="38" borderId="0" xfId="73" applyFont="1" applyFill="1" applyAlignment="1">
      <alignment horizontal="left" vertical="center"/>
    </xf>
    <xf numFmtId="0" fontId="20" fillId="38" borderId="0" xfId="73" applyFont="1" applyFill="1" applyAlignment="1">
      <alignment vertical="top" wrapText="1"/>
    </xf>
    <xf numFmtId="0" fontId="19" fillId="38" borderId="0" xfId="73" applyFont="1" applyFill="1" applyAlignment="1">
      <alignment horizontal="left" vertical="center"/>
    </xf>
    <xf numFmtId="0" fontId="0" fillId="38" borderId="15" xfId="73" applyFont="1" applyFill="1" applyBorder="1" applyAlignment="1">
      <alignment horizontal="right" vertical="center" wrapText="1"/>
    </xf>
    <xf numFmtId="0" fontId="181" fillId="38" borderId="0" xfId="69" applyFont="1" applyFill="1" applyAlignment="1">
      <alignment horizontal="left" vertical="top"/>
    </xf>
    <xf numFmtId="0" fontId="12" fillId="38" borderId="0" xfId="69" applyFont="1" applyFill="1" applyAlignment="1">
      <alignment vertical="top" wrapText="1"/>
    </xf>
    <xf numFmtId="0" fontId="150" fillId="38" borderId="0" xfId="73" applyFont="1" applyFill="1" applyAlignment="1">
      <alignment horizontal="left" vertical="center"/>
    </xf>
    <xf numFmtId="0" fontId="24" fillId="38" borderId="0" xfId="73" applyFont="1" applyFill="1" applyAlignment="1">
      <alignment vertical="center" shrinkToFit="1"/>
    </xf>
    <xf numFmtId="0" fontId="20" fillId="38" borderId="242" xfId="73" applyFont="1" applyFill="1" applyBorder="1" applyAlignment="1">
      <alignment vertical="center" shrinkToFit="1"/>
    </xf>
    <xf numFmtId="0" fontId="20" fillId="38" borderId="244" xfId="73" applyFont="1" applyFill="1" applyBorder="1" applyAlignment="1">
      <alignment horizontal="center" vertical="center" shrinkToFit="1"/>
    </xf>
    <xf numFmtId="0" fontId="20" fillId="38" borderId="243" xfId="73" applyFont="1" applyFill="1" applyBorder="1" applyAlignment="1">
      <alignment vertical="center" shrinkToFit="1"/>
    </xf>
    <xf numFmtId="0" fontId="16" fillId="38" borderId="0" xfId="69" applyFont="1" applyFill="1" applyAlignment="1">
      <alignment horizontal="left" vertical="center"/>
    </xf>
    <xf numFmtId="0" fontId="8" fillId="38" borderId="0" xfId="69" applyFill="1"/>
    <xf numFmtId="0" fontId="20" fillId="38" borderId="18" xfId="73" applyFont="1" applyFill="1" applyBorder="1" applyAlignment="1">
      <alignment vertical="center" shrinkToFit="1"/>
    </xf>
    <xf numFmtId="0" fontId="20" fillId="38" borderId="30" xfId="73" applyFont="1" applyFill="1" applyBorder="1" applyAlignment="1">
      <alignment horizontal="center" vertical="center" shrinkToFit="1"/>
    </xf>
    <xf numFmtId="0" fontId="20" fillId="38" borderId="19" xfId="73" applyFont="1" applyFill="1" applyBorder="1" applyAlignment="1">
      <alignment vertical="center" shrinkToFit="1"/>
    </xf>
    <xf numFmtId="0" fontId="19" fillId="38" borderId="0" xfId="69" applyFont="1" applyFill="1" applyAlignment="1">
      <alignment horizontal="left" vertical="center"/>
    </xf>
    <xf numFmtId="0" fontId="12" fillId="38" borderId="15" xfId="69" applyFont="1" applyFill="1" applyBorder="1" applyAlignment="1">
      <alignment horizontal="left" vertical="top" wrapText="1"/>
    </xf>
    <xf numFmtId="0" fontId="13" fillId="35" borderId="15" xfId="69" applyFont="1" applyFill="1" applyBorder="1" applyAlignment="1">
      <alignment horizontal="left" vertical="center"/>
    </xf>
    <xf numFmtId="0" fontId="12" fillId="38" borderId="19" xfId="69" applyFont="1" applyFill="1" applyBorder="1" applyAlignment="1">
      <alignment horizontal="left" vertical="center"/>
    </xf>
    <xf numFmtId="0" fontId="12" fillId="38" borderId="19" xfId="69" applyFont="1" applyFill="1" applyBorder="1" applyAlignment="1">
      <alignment vertical="top" wrapText="1"/>
    </xf>
    <xf numFmtId="0" fontId="20" fillId="35" borderId="19" xfId="73" applyFont="1" applyFill="1" applyBorder="1" applyAlignment="1">
      <alignment vertical="center" wrapText="1"/>
    </xf>
    <xf numFmtId="0" fontId="20" fillId="38" borderId="19" xfId="73" applyFont="1" applyFill="1" applyBorder="1" applyAlignment="1">
      <alignment horizontal="right" vertical="center" wrapText="1"/>
    </xf>
    <xf numFmtId="0" fontId="20" fillId="35" borderId="15" xfId="73" applyFont="1" applyFill="1" applyBorder="1" applyAlignment="1">
      <alignment vertical="center" wrapText="1"/>
    </xf>
    <xf numFmtId="0" fontId="20" fillId="38" borderId="0" xfId="73" applyFont="1" applyFill="1" applyAlignment="1">
      <alignment horizontal="right" vertical="center"/>
    </xf>
    <xf numFmtId="0" fontId="13" fillId="35" borderId="17" xfId="69" applyFont="1" applyFill="1" applyBorder="1" applyAlignment="1">
      <alignment horizontal="left" vertical="center"/>
    </xf>
    <xf numFmtId="0" fontId="12" fillId="38" borderId="24" xfId="69" applyFont="1" applyFill="1" applyBorder="1" applyAlignment="1">
      <alignment horizontal="left" vertical="center"/>
    </xf>
    <xf numFmtId="0" fontId="20" fillId="35" borderId="24" xfId="73" applyFont="1" applyFill="1" applyBorder="1" applyAlignment="1">
      <alignment vertical="center" wrapText="1"/>
    </xf>
    <xf numFmtId="0" fontId="25" fillId="38" borderId="0" xfId="69" applyFont="1" applyFill="1" applyAlignment="1">
      <alignment horizontal="left" vertical="center"/>
    </xf>
    <xf numFmtId="0" fontId="13" fillId="0" borderId="15" xfId="69" applyFont="1" applyBorder="1" applyAlignment="1">
      <alignment horizontal="left" vertical="center"/>
    </xf>
    <xf numFmtId="0" fontId="20" fillId="0" borderId="19" xfId="73" applyFont="1" applyBorder="1" applyAlignment="1">
      <alignment vertical="center" wrapText="1"/>
    </xf>
    <xf numFmtId="0" fontId="20" fillId="38" borderId="15" xfId="73" applyFont="1" applyFill="1" applyBorder="1" applyAlignment="1">
      <alignment vertical="center" wrapText="1"/>
    </xf>
    <xf numFmtId="0" fontId="13" fillId="0" borderId="17" xfId="69" applyFont="1" applyBorder="1" applyAlignment="1">
      <alignment horizontal="left" vertical="center"/>
    </xf>
    <xf numFmtId="0" fontId="13" fillId="38" borderId="17" xfId="69" applyFont="1" applyFill="1" applyBorder="1" applyAlignment="1">
      <alignment horizontal="left" vertical="center"/>
    </xf>
    <xf numFmtId="0" fontId="20" fillId="38" borderId="24" xfId="73" applyFont="1" applyFill="1" applyBorder="1" applyAlignment="1">
      <alignment vertical="center" wrapText="1"/>
    </xf>
    <xf numFmtId="0" fontId="13" fillId="38" borderId="0" xfId="69" applyFont="1" applyFill="1" applyAlignment="1">
      <alignment horizontal="left" vertical="center"/>
    </xf>
    <xf numFmtId="0" fontId="12" fillId="38" borderId="0" xfId="69" applyFont="1" applyFill="1" applyAlignment="1">
      <alignment horizontal="left" vertical="center"/>
    </xf>
    <xf numFmtId="0" fontId="20" fillId="38" borderId="106" xfId="73" applyFont="1" applyFill="1" applyBorder="1" applyAlignment="1">
      <alignment vertical="center" wrapText="1"/>
    </xf>
    <xf numFmtId="0" fontId="20" fillId="38" borderId="106" xfId="73" applyFont="1" applyFill="1" applyBorder="1" applyAlignment="1">
      <alignment horizontal="right" vertical="center" wrapText="1"/>
    </xf>
    <xf numFmtId="0" fontId="20" fillId="38" borderId="29" xfId="73" applyFont="1" applyFill="1" applyBorder="1" applyAlignment="1">
      <alignment vertical="center" wrapText="1"/>
    </xf>
    <xf numFmtId="0" fontId="20" fillId="38" borderId="29" xfId="73" applyFont="1" applyFill="1" applyBorder="1" applyAlignment="1">
      <alignment horizontal="right" vertical="center" wrapText="1"/>
    </xf>
    <xf numFmtId="0" fontId="12" fillId="38" borderId="15" xfId="69" applyFont="1" applyFill="1" applyBorder="1" applyAlignment="1">
      <alignment horizontal="left" vertical="center"/>
    </xf>
    <xf numFmtId="0" fontId="12" fillId="38" borderId="15" xfId="69" applyFont="1" applyFill="1" applyBorder="1" applyAlignment="1">
      <alignment vertical="top" wrapText="1"/>
    </xf>
    <xf numFmtId="0" fontId="20" fillId="38" borderId="19" xfId="73" applyFont="1" applyFill="1" applyBorder="1" applyAlignment="1">
      <alignment vertical="center" wrapText="1"/>
    </xf>
    <xf numFmtId="0" fontId="12" fillId="38" borderId="17" xfId="69" applyFont="1" applyFill="1" applyBorder="1" applyAlignment="1">
      <alignment horizontal="left" vertical="center"/>
    </xf>
    <xf numFmtId="0" fontId="8" fillId="38" borderId="15" xfId="69" applyFill="1" applyBorder="1" applyAlignment="1">
      <alignment vertical="top" wrapText="1"/>
    </xf>
    <xf numFmtId="0" fontId="8" fillId="38" borderId="0" xfId="69" applyFill="1" applyAlignment="1">
      <alignment vertical="top" wrapText="1"/>
    </xf>
    <xf numFmtId="0" fontId="20" fillId="38" borderId="30" xfId="73" applyFont="1" applyFill="1" applyBorder="1" applyAlignment="1">
      <alignment horizontal="right" vertical="center" wrapText="1"/>
    </xf>
    <xf numFmtId="0" fontId="0" fillId="38" borderId="15" xfId="69" applyFont="1" applyFill="1" applyBorder="1" applyAlignment="1">
      <alignment vertical="top" wrapText="1"/>
    </xf>
    <xf numFmtId="0" fontId="0" fillId="38" borderId="0" xfId="69" applyFont="1" applyFill="1" applyAlignment="1">
      <alignment vertical="top" wrapText="1"/>
    </xf>
    <xf numFmtId="0" fontId="20" fillId="38" borderId="30" xfId="73" applyFont="1" applyFill="1" applyBorder="1" applyAlignment="1">
      <alignment vertical="center" wrapText="1"/>
    </xf>
    <xf numFmtId="0" fontId="20" fillId="38" borderId="106" xfId="73" applyFont="1" applyFill="1" applyBorder="1" applyAlignment="1">
      <alignment vertical="center" shrinkToFit="1"/>
    </xf>
    <xf numFmtId="0" fontId="20" fillId="38" borderId="106" xfId="73" applyFont="1" applyFill="1" applyBorder="1" applyAlignment="1">
      <alignment horizontal="center" vertical="center" shrinkToFit="1"/>
    </xf>
    <xf numFmtId="0" fontId="13" fillId="38" borderId="15" xfId="69" applyFont="1" applyFill="1" applyBorder="1" applyAlignment="1">
      <alignment horizontal="left" vertical="center"/>
    </xf>
    <xf numFmtId="0" fontId="13" fillId="38" borderId="24" xfId="69" applyFont="1" applyFill="1" applyBorder="1" applyAlignment="1">
      <alignment horizontal="left" vertical="center"/>
    </xf>
    <xf numFmtId="0" fontId="20" fillId="38" borderId="0" xfId="73" applyFont="1" applyFill="1" applyAlignment="1">
      <alignment vertical="center" shrinkToFit="1"/>
    </xf>
    <xf numFmtId="0" fontId="20" fillId="38" borderId="0" xfId="73" applyFont="1" applyFill="1" applyAlignment="1">
      <alignment horizontal="center" vertical="center" shrinkToFit="1"/>
    </xf>
    <xf numFmtId="0" fontId="20" fillId="38" borderId="29" xfId="73" applyFont="1" applyFill="1" applyBorder="1" applyAlignment="1">
      <alignment vertical="center" shrinkToFit="1"/>
    </xf>
    <xf numFmtId="0" fontId="20" fillId="38" borderId="29" xfId="73" applyFont="1" applyFill="1" applyBorder="1" applyAlignment="1">
      <alignment horizontal="center" vertical="center" shrinkToFit="1"/>
    </xf>
    <xf numFmtId="0" fontId="12" fillId="38" borderId="106" xfId="69" applyFont="1" applyFill="1" applyBorder="1" applyAlignment="1">
      <alignment vertical="top" wrapText="1"/>
    </xf>
    <xf numFmtId="0" fontId="8" fillId="38" borderId="29" xfId="69" applyFill="1" applyBorder="1"/>
    <xf numFmtId="0" fontId="24" fillId="38" borderId="29" xfId="73" applyFont="1" applyFill="1" applyBorder="1" applyAlignment="1">
      <alignment vertical="center" shrinkToFit="1"/>
    </xf>
    <xf numFmtId="0" fontId="8" fillId="38" borderId="0" xfId="73" applyFill="1" applyAlignment="1">
      <alignment horizontal="left" vertical="center"/>
    </xf>
    <xf numFmtId="0" fontId="8" fillId="0" borderId="16" xfId="73" applyBorder="1" applyAlignment="1">
      <alignment vertical="top" wrapText="1"/>
    </xf>
    <xf numFmtId="0" fontId="0" fillId="0" borderId="15" xfId="79" applyFont="1" applyBorder="1" applyAlignment="1">
      <alignment horizontal="center" vertical="center" wrapText="1"/>
    </xf>
    <xf numFmtId="0" fontId="115" fillId="0" borderId="0" xfId="73" applyFont="1" applyAlignment="1">
      <alignment horizontal="left" vertical="center"/>
    </xf>
    <xf numFmtId="0" fontId="24" fillId="0" borderId="254" xfId="0" applyFont="1" applyBorder="1" applyAlignment="1">
      <alignment horizontal="left" vertical="center" shrinkToFit="1"/>
    </xf>
    <xf numFmtId="0" fontId="24" fillId="0" borderId="203" xfId="0" applyFont="1" applyBorder="1" applyAlignment="1">
      <alignment horizontal="left" vertical="center" shrinkToFit="1"/>
    </xf>
    <xf numFmtId="2" fontId="20" fillId="0" borderId="233" xfId="0" applyNumberFormat="1" applyFont="1" applyBorder="1" applyAlignment="1">
      <alignment horizontal="right" vertical="center"/>
    </xf>
    <xf numFmtId="0" fontId="24" fillId="0" borderId="243" xfId="0" applyFont="1" applyBorder="1" applyAlignment="1">
      <alignment horizontal="left" vertical="center" shrinkToFit="1"/>
    </xf>
    <xf numFmtId="38" fontId="20" fillId="0" borderId="108" xfId="62" applyFont="1" applyFill="1" applyBorder="1" applyAlignment="1">
      <alignment vertical="center"/>
    </xf>
    <xf numFmtId="38" fontId="20" fillId="0" borderId="109" xfId="62" applyFont="1" applyFill="1" applyBorder="1" applyAlignment="1">
      <alignment vertical="center"/>
    </xf>
    <xf numFmtId="38" fontId="20" fillId="0" borderId="179" xfId="62" applyFont="1" applyFill="1" applyBorder="1" applyAlignment="1">
      <alignment vertical="center"/>
    </xf>
    <xf numFmtId="2" fontId="0" fillId="0" borderId="198" xfId="0" applyNumberFormat="1" applyBorder="1" applyAlignment="1">
      <alignment horizontal="center" vertical="center"/>
    </xf>
    <xf numFmtId="0" fontId="20" fillId="44" borderId="154" xfId="54" applyFont="1" applyFill="1" applyBorder="1"/>
    <xf numFmtId="0" fontId="20" fillId="44" borderId="106" xfId="54" applyFont="1" applyFill="1" applyBorder="1"/>
    <xf numFmtId="0" fontId="8" fillId="44" borderId="106" xfId="52" applyFont="1" applyFill="1" applyBorder="1" applyAlignment="1">
      <alignment horizontal="left"/>
    </xf>
    <xf numFmtId="0" fontId="20" fillId="44" borderId="28" xfId="54" applyFont="1" applyFill="1" applyBorder="1"/>
    <xf numFmtId="0" fontId="8" fillId="44" borderId="28" xfId="52" applyFont="1" applyFill="1" applyBorder="1" applyAlignment="1">
      <alignment horizontal="left"/>
    </xf>
    <xf numFmtId="0" fontId="76" fillId="38" borderId="172" xfId="49" applyFont="1" applyFill="1" applyBorder="1"/>
    <xf numFmtId="0" fontId="76" fillId="38" borderId="0" xfId="49" applyFont="1" applyFill="1"/>
    <xf numFmtId="0" fontId="77" fillId="38" borderId="0" xfId="49" applyFont="1" applyFill="1"/>
    <xf numFmtId="0" fontId="77" fillId="38" borderId="16" xfId="49" applyFont="1" applyFill="1" applyBorder="1"/>
    <xf numFmtId="0" fontId="9" fillId="38" borderId="172" xfId="49" applyFill="1" applyBorder="1" applyAlignment="1">
      <alignment horizontal="left"/>
    </xf>
    <xf numFmtId="0" fontId="9" fillId="38" borderId="0" xfId="49" applyFill="1" applyAlignment="1">
      <alignment horizontal="left"/>
    </xf>
    <xf numFmtId="0" fontId="9" fillId="38" borderId="16" xfId="49" applyFill="1" applyBorder="1" applyAlignment="1">
      <alignment horizontal="left"/>
    </xf>
    <xf numFmtId="0" fontId="9" fillId="38" borderId="172" xfId="49" applyFill="1" applyBorder="1" applyAlignment="1">
      <alignment horizontal="right"/>
    </xf>
    <xf numFmtId="0" fontId="9" fillId="38" borderId="0" xfId="49" applyFill="1"/>
    <xf numFmtId="9" fontId="20" fillId="38" borderId="0" xfId="28" applyFont="1" applyFill="1" applyBorder="1" applyAlignment="1">
      <alignment horizontal="left"/>
    </xf>
    <xf numFmtId="38" fontId="9" fillId="38" borderId="16" xfId="49" applyNumberFormat="1" applyFill="1" applyBorder="1" applyAlignment="1">
      <alignment horizontal="left"/>
    </xf>
    <xf numFmtId="0" fontId="9" fillId="38" borderId="172" xfId="49" applyFill="1" applyBorder="1"/>
    <xf numFmtId="0" fontId="9" fillId="38" borderId="102" xfId="49" applyFill="1" applyBorder="1"/>
    <xf numFmtId="0" fontId="9" fillId="38" borderId="10" xfId="49" applyFill="1" applyBorder="1"/>
    <xf numFmtId="0" fontId="9" fillId="38" borderId="174" xfId="49" applyFill="1" applyBorder="1"/>
    <xf numFmtId="0" fontId="37" fillId="45" borderId="78" xfId="0" applyFont="1" applyFill="1" applyBorder="1" applyAlignment="1">
      <alignment horizontal="center" vertical="center"/>
    </xf>
    <xf numFmtId="0" fontId="37" fillId="46" borderId="78" xfId="0" applyFont="1" applyFill="1" applyBorder="1" applyAlignment="1">
      <alignment horizontal="center" vertical="center"/>
    </xf>
    <xf numFmtId="0" fontId="17" fillId="37" borderId="78" xfId="0" applyFont="1" applyFill="1" applyBorder="1" applyAlignment="1">
      <alignment vertical="center" textRotation="255"/>
    </xf>
    <xf numFmtId="0" fontId="152" fillId="35" borderId="342" xfId="0" applyFont="1" applyFill="1" applyBorder="1" applyAlignment="1">
      <alignment horizontal="left" vertical="center" wrapText="1" readingOrder="1"/>
    </xf>
    <xf numFmtId="0" fontId="152" fillId="35" borderId="341" xfId="0" applyFont="1" applyFill="1" applyBorder="1" applyAlignment="1">
      <alignment horizontal="left" vertical="center" wrapText="1" readingOrder="1"/>
    </xf>
    <xf numFmtId="0" fontId="17" fillId="35" borderId="78" xfId="0" applyFont="1" applyFill="1" applyBorder="1" applyAlignment="1">
      <alignment vertical="center" textRotation="255"/>
    </xf>
    <xf numFmtId="0" fontId="153" fillId="35" borderId="342" xfId="0" applyFont="1" applyFill="1" applyBorder="1" applyAlignment="1">
      <alignment horizontal="left" vertical="center" wrapText="1" readingOrder="1"/>
    </xf>
    <xf numFmtId="0" fontId="153" fillId="35" borderId="341" xfId="0" applyFont="1" applyFill="1" applyBorder="1" applyAlignment="1">
      <alignment horizontal="left" vertical="center" wrapText="1" readingOrder="1"/>
    </xf>
    <xf numFmtId="0" fontId="0" fillId="35" borderId="243" xfId="0" applyFill="1" applyBorder="1" applyAlignment="1">
      <alignment vertical="center" wrapText="1"/>
    </xf>
    <xf numFmtId="0" fontId="20" fillId="35" borderId="243" xfId="0" applyFont="1" applyFill="1" applyBorder="1" applyAlignment="1">
      <alignment horizontal="left" vertical="center" wrapText="1"/>
    </xf>
    <xf numFmtId="0" fontId="17" fillId="0" borderId="0" xfId="0" applyFont="1" applyAlignment="1"/>
    <xf numFmtId="0" fontId="0" fillId="35" borderId="200" xfId="0" applyFill="1" applyBorder="1" applyAlignment="1">
      <alignment vertical="center" wrapText="1"/>
    </xf>
    <xf numFmtId="0" fontId="0" fillId="35" borderId="78" xfId="0" applyFill="1" applyBorder="1" applyAlignment="1">
      <alignment horizontal="left" vertical="center" wrapText="1"/>
    </xf>
    <xf numFmtId="0" fontId="0" fillId="0" borderId="0" xfId="0" applyAlignment="1">
      <alignment horizontal="center" vertical="top" wrapText="1"/>
    </xf>
    <xf numFmtId="0" fontId="0" fillId="38" borderId="0" xfId="58" applyFont="1" applyFill="1"/>
    <xf numFmtId="0" fontId="9" fillId="38" borderId="0" xfId="58" applyFill="1"/>
    <xf numFmtId="0" fontId="19" fillId="38" borderId="0" xfId="58" applyFont="1" applyFill="1"/>
    <xf numFmtId="0" fontId="9" fillId="38" borderId="0" xfId="58" applyFill="1" applyAlignment="1">
      <alignment vertical="center"/>
    </xf>
    <xf numFmtId="0" fontId="64" fillId="38" borderId="0" xfId="58" applyFont="1" applyFill="1" applyAlignment="1">
      <alignment horizontal="left" vertical="center"/>
    </xf>
    <xf numFmtId="0" fontId="9" fillId="38" borderId="18" xfId="58" applyFill="1" applyBorder="1" applyAlignment="1">
      <alignment vertical="center"/>
    </xf>
    <xf numFmtId="31" fontId="9" fillId="38" borderId="30" xfId="58" applyNumberFormat="1" applyFill="1" applyBorder="1" applyAlignment="1">
      <alignment horizontal="left"/>
    </xf>
    <xf numFmtId="0" fontId="9" fillId="38" borderId="30" xfId="58" applyFill="1" applyBorder="1" applyAlignment="1">
      <alignment horizontal="right" vertical="center"/>
    </xf>
    <xf numFmtId="0" fontId="38" fillId="38" borderId="26" xfId="58" applyFont="1" applyFill="1" applyBorder="1" applyAlignment="1">
      <alignment horizontal="center" vertical="center" wrapText="1"/>
    </xf>
    <xf numFmtId="0" fontId="9" fillId="38" borderId="60" xfId="58" applyFill="1" applyBorder="1" applyAlignment="1">
      <alignment horizontal="left" vertical="center"/>
    </xf>
    <xf numFmtId="0" fontId="9" fillId="38" borderId="0" xfId="58" applyFill="1" applyAlignment="1">
      <alignment horizontal="left"/>
    </xf>
    <xf numFmtId="181" fontId="9" fillId="38" borderId="33" xfId="58" applyNumberFormat="1" applyFill="1" applyBorder="1" applyAlignment="1">
      <alignment horizontal="center" vertical="center"/>
    </xf>
    <xf numFmtId="0" fontId="9" fillId="38" borderId="27" xfId="58" applyFill="1" applyBorder="1" applyAlignment="1">
      <alignment horizontal="left"/>
    </xf>
    <xf numFmtId="0" fontId="9" fillId="38" borderId="0" xfId="58" applyFill="1" applyAlignment="1">
      <alignment horizontal="left" vertical="center"/>
    </xf>
    <xf numFmtId="0" fontId="42" fillId="38" borderId="0" xfId="58" applyFont="1" applyFill="1" applyAlignment="1">
      <alignment vertical="center"/>
    </xf>
    <xf numFmtId="0" fontId="63" fillId="38" borderId="0" xfId="58" applyFont="1" applyFill="1" applyAlignment="1">
      <alignment vertical="center"/>
    </xf>
    <xf numFmtId="0" fontId="38" fillId="38" borderId="26" xfId="58" applyFont="1" applyFill="1" applyBorder="1" applyAlignment="1">
      <alignment horizontal="center" vertical="center"/>
    </xf>
    <xf numFmtId="182" fontId="38" fillId="38" borderId="27" xfId="58" applyNumberFormat="1" applyFont="1" applyFill="1" applyBorder="1" applyAlignment="1">
      <alignment horizontal="center" vertical="center"/>
    </xf>
    <xf numFmtId="0" fontId="38" fillId="38" borderId="27" xfId="58" applyFont="1" applyFill="1" applyBorder="1" applyAlignment="1">
      <alignment horizontal="center" vertical="center"/>
    </xf>
    <xf numFmtId="182" fontId="38" fillId="38" borderId="17" xfId="58" applyNumberFormat="1" applyFont="1" applyFill="1" applyBorder="1" applyAlignment="1">
      <alignment horizontal="center" vertical="center"/>
    </xf>
    <xf numFmtId="0" fontId="38" fillId="38" borderId="17" xfId="58" applyFont="1" applyFill="1" applyBorder="1" applyAlignment="1">
      <alignment horizontal="center" vertical="center"/>
    </xf>
    <xf numFmtId="0" fontId="42" fillId="38" borderId="0" xfId="58" applyFont="1" applyFill="1"/>
    <xf numFmtId="0" fontId="65" fillId="38" borderId="0" xfId="58" applyFont="1" applyFill="1" applyAlignment="1">
      <alignment vertical="center"/>
    </xf>
    <xf numFmtId="0" fontId="9" fillId="38" borderId="16" xfId="58" applyFill="1" applyBorder="1" applyAlignment="1">
      <alignment horizontal="left" vertical="center"/>
    </xf>
    <xf numFmtId="56" fontId="9" fillId="38" borderId="17" xfId="58" applyNumberFormat="1" applyFill="1" applyBorder="1" applyAlignment="1">
      <alignment horizontal="center" vertical="center"/>
    </xf>
    <xf numFmtId="182" fontId="9" fillId="38" borderId="27" xfId="58" applyNumberFormat="1" applyFill="1" applyBorder="1" applyAlignment="1">
      <alignment horizontal="center" vertical="center"/>
    </xf>
    <xf numFmtId="182" fontId="9" fillId="38" borderId="17" xfId="58" applyNumberFormat="1" applyFill="1" applyBorder="1" applyAlignment="1">
      <alignment horizontal="center" vertical="center"/>
    </xf>
    <xf numFmtId="0" fontId="26" fillId="38" borderId="0" xfId="0" applyFont="1" applyFill="1">
      <alignment vertical="center"/>
    </xf>
    <xf numFmtId="0" fontId="11" fillId="38" borderId="0" xfId="58" applyFont="1" applyFill="1"/>
    <xf numFmtId="0" fontId="8" fillId="0" borderId="106" xfId="0" applyFont="1" applyBorder="1" applyAlignment="1">
      <alignment horizontal="left" vertical="top"/>
    </xf>
    <xf numFmtId="0" fontId="8" fillId="0" borderId="160" xfId="0" applyFont="1" applyBorder="1">
      <alignment vertical="center"/>
    </xf>
    <xf numFmtId="0" fontId="8" fillId="0" borderId="65" xfId="0" applyFont="1" applyBorder="1" applyAlignment="1">
      <alignment horizontal="left" vertical="top" wrapText="1"/>
    </xf>
    <xf numFmtId="0" fontId="20" fillId="0" borderId="26"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110" xfId="0" applyFont="1" applyBorder="1" applyAlignment="1">
      <alignment horizontal="left" vertical="top" wrapText="1"/>
    </xf>
    <xf numFmtId="0" fontId="20" fillId="0" borderId="161" xfId="0" applyFont="1" applyBorder="1" applyAlignment="1">
      <alignment horizontal="left" vertical="center" wrapText="1"/>
    </xf>
    <xf numFmtId="0" fontId="20" fillId="0" borderId="152" xfId="0" applyFont="1" applyBorder="1" applyAlignment="1">
      <alignment horizontal="center" vertical="center" wrapText="1"/>
    </xf>
    <xf numFmtId="0" fontId="20" fillId="0" borderId="150" xfId="0" applyFont="1" applyBorder="1" applyAlignment="1">
      <alignment horizontal="center" vertical="center" wrapText="1"/>
    </xf>
    <xf numFmtId="0" fontId="20" fillId="0" borderId="153" xfId="0" applyFont="1" applyBorder="1" applyAlignment="1">
      <alignment horizontal="center" vertical="center" wrapText="1"/>
    </xf>
    <xf numFmtId="0" fontId="20" fillId="0" borderId="27" xfId="0" applyFont="1" applyBorder="1" applyAlignment="1">
      <alignment horizontal="left" vertical="top" wrapText="1"/>
    </xf>
    <xf numFmtId="0" fontId="20" fillId="0" borderId="27" xfId="0" applyFont="1" applyBorder="1" applyAlignment="1">
      <alignment horizontal="center" vertical="top" wrapText="1"/>
    </xf>
    <xf numFmtId="0" fontId="108" fillId="0" borderId="26" xfId="0" applyFont="1" applyBorder="1" applyAlignment="1">
      <alignment horizontal="left" vertical="top" wrapText="1"/>
    </xf>
    <xf numFmtId="0" fontId="105" fillId="0" borderId="32" xfId="0" applyFont="1" applyBorder="1" applyAlignment="1">
      <alignment horizontal="left" vertical="top" wrapText="1"/>
    </xf>
    <xf numFmtId="0" fontId="108" fillId="0" borderId="32" xfId="0" applyFont="1" applyBorder="1" applyAlignment="1">
      <alignment horizontal="left" vertical="top"/>
    </xf>
    <xf numFmtId="0" fontId="108" fillId="0" borderId="32" xfId="0" applyFont="1" applyBorder="1" applyAlignment="1">
      <alignment horizontal="left" vertical="top" wrapText="1"/>
    </xf>
    <xf numFmtId="0" fontId="105" fillId="0" borderId="32" xfId="0" applyFont="1" applyBorder="1" applyAlignment="1">
      <alignment horizontal="left" vertical="center" wrapText="1"/>
    </xf>
    <xf numFmtId="0" fontId="108" fillId="0" borderId="32" xfId="0" applyFont="1" applyBorder="1" applyAlignment="1">
      <alignment horizontal="left" vertical="center" wrapText="1"/>
    </xf>
    <xf numFmtId="0" fontId="25" fillId="0" borderId="62" xfId="0" applyFont="1" applyBorder="1" applyAlignment="1">
      <alignment horizontal="left" vertical="top" wrapText="1"/>
    </xf>
    <xf numFmtId="0" fontId="105" fillId="0" borderId="109" xfId="0" applyFont="1" applyBorder="1" applyAlignment="1">
      <alignment horizontal="left" vertical="top" wrapText="1"/>
    </xf>
    <xf numFmtId="0" fontId="105" fillId="0" borderId="36" xfId="0" applyFont="1" applyBorder="1" applyAlignment="1">
      <alignment horizontal="center" vertical="center" wrapText="1"/>
    </xf>
    <xf numFmtId="0" fontId="105" fillId="0" borderId="37" xfId="0" applyFont="1" applyBorder="1" applyAlignment="1">
      <alignment horizontal="center" vertical="center" wrapText="1"/>
    </xf>
    <xf numFmtId="0" fontId="105" fillId="0" borderId="62" xfId="0" applyFont="1" applyBorder="1" applyAlignment="1">
      <alignment horizontal="center" vertical="center" wrapText="1"/>
    </xf>
    <xf numFmtId="0" fontId="105" fillId="0" borderId="113" xfId="0" applyFont="1" applyBorder="1" applyAlignment="1">
      <alignment horizontal="left" vertical="top" wrapText="1"/>
    </xf>
    <xf numFmtId="0" fontId="105" fillId="0" borderId="62" xfId="0" applyFont="1" applyBorder="1" applyAlignment="1">
      <alignment horizontal="left" vertical="top" wrapText="1"/>
    </xf>
    <xf numFmtId="0" fontId="105" fillId="0" borderId="32" xfId="0" applyFont="1" applyBorder="1" applyAlignment="1">
      <alignment horizontal="center" vertical="center" wrapText="1"/>
    </xf>
    <xf numFmtId="0" fontId="86" fillId="0" borderId="0" xfId="0" applyFont="1">
      <alignment vertical="center"/>
    </xf>
    <xf numFmtId="0" fontId="119" fillId="0" borderId="32" xfId="0" applyFont="1" applyBorder="1" applyAlignment="1">
      <alignment horizontal="left" vertical="center" wrapText="1"/>
    </xf>
    <xf numFmtId="0" fontId="25" fillId="0" borderId="32" xfId="0" applyFont="1" applyBorder="1" applyAlignment="1">
      <alignment horizontal="left" vertical="top" wrapText="1"/>
    </xf>
    <xf numFmtId="0" fontId="20" fillId="38" borderId="27" xfId="0" applyFont="1" applyFill="1" applyBorder="1" applyAlignment="1">
      <alignment horizontal="left" vertical="top" wrapText="1"/>
    </xf>
    <xf numFmtId="0" fontId="108" fillId="38" borderId="27" xfId="0" applyFont="1" applyFill="1" applyBorder="1" applyAlignment="1">
      <alignment horizontal="left" vertical="center" wrapText="1"/>
    </xf>
    <xf numFmtId="0" fontId="20" fillId="38" borderId="57" xfId="0" applyFont="1" applyFill="1" applyBorder="1" applyAlignment="1">
      <alignment horizontal="center" vertical="center" wrapText="1"/>
    </xf>
    <xf numFmtId="0" fontId="20" fillId="38" borderId="58" xfId="0" applyFont="1" applyFill="1" applyBorder="1" applyAlignment="1">
      <alignment horizontal="center" vertical="center" wrapText="1"/>
    </xf>
    <xf numFmtId="0" fontId="20" fillId="38" borderId="16" xfId="0" applyFont="1" applyFill="1" applyBorder="1" applyAlignment="1">
      <alignment horizontal="center" vertical="center" wrapText="1"/>
    </xf>
    <xf numFmtId="0" fontId="8" fillId="38" borderId="16" xfId="0" applyFont="1" applyFill="1" applyBorder="1" applyAlignment="1">
      <alignment horizontal="left" vertical="top" wrapText="1"/>
    </xf>
    <xf numFmtId="0" fontId="8" fillId="38" borderId="0" xfId="0" applyFont="1" applyFill="1">
      <alignment vertical="center"/>
    </xf>
    <xf numFmtId="17" fontId="25" fillId="38" borderId="27" xfId="0" applyNumberFormat="1" applyFont="1" applyFill="1" applyBorder="1" applyAlignment="1">
      <alignment horizontal="left" vertical="top" wrapText="1"/>
    </xf>
    <xf numFmtId="0" fontId="25" fillId="38" borderId="16" xfId="0" applyFont="1" applyFill="1" applyBorder="1" applyAlignment="1">
      <alignment horizontal="left" vertical="top" wrapText="1"/>
    </xf>
    <xf numFmtId="0" fontId="8" fillId="38" borderId="60" xfId="0" applyFont="1" applyFill="1" applyBorder="1" applyAlignment="1">
      <alignment horizontal="left" vertical="top"/>
    </xf>
    <xf numFmtId="0" fontId="20" fillId="38" borderId="110" xfId="0" applyFont="1" applyFill="1" applyBorder="1" applyAlignment="1">
      <alignment horizontal="left" vertical="top" wrapText="1"/>
    </xf>
    <xf numFmtId="0" fontId="20" fillId="38" borderId="52" xfId="0" applyFont="1" applyFill="1" applyBorder="1" applyAlignment="1">
      <alignment horizontal="center" vertical="center" wrapText="1"/>
    </xf>
    <xf numFmtId="0" fontId="20" fillId="38" borderId="53" xfId="0" applyFont="1" applyFill="1" applyBorder="1" applyAlignment="1">
      <alignment horizontal="center" vertical="center" wrapText="1"/>
    </xf>
    <xf numFmtId="0" fontId="20" fillId="38" borderId="61" xfId="0" applyFont="1" applyFill="1" applyBorder="1" applyAlignment="1">
      <alignment horizontal="center" vertical="center" wrapText="1"/>
    </xf>
    <xf numFmtId="0" fontId="8" fillId="38" borderId="61" xfId="0" applyFont="1" applyFill="1" applyBorder="1" applyAlignment="1">
      <alignment horizontal="left" vertical="top" wrapText="1"/>
    </xf>
    <xf numFmtId="0" fontId="25" fillId="38" borderId="61" xfId="0" applyFont="1" applyFill="1" applyBorder="1" applyAlignment="1">
      <alignment horizontal="left" vertical="top" wrapText="1"/>
    </xf>
    <xf numFmtId="0" fontId="108" fillId="0" borderId="27" xfId="0" applyFont="1" applyBorder="1" applyAlignment="1">
      <alignment horizontal="left" vertical="top" wrapText="1"/>
    </xf>
    <xf numFmtId="0" fontId="105" fillId="0" borderId="27" xfId="0" applyFont="1" applyBorder="1" applyAlignment="1">
      <alignment horizontal="left" vertical="top" wrapText="1"/>
    </xf>
    <xf numFmtId="0" fontId="25" fillId="0" borderId="16" xfId="0" applyFont="1" applyBorder="1" applyAlignment="1">
      <alignment horizontal="left" vertical="top" wrapText="1"/>
    </xf>
    <xf numFmtId="0" fontId="108" fillId="0" borderId="112" xfId="0" applyFont="1" applyBorder="1" applyAlignment="1">
      <alignment horizontal="left" vertical="center" wrapText="1"/>
    </xf>
    <xf numFmtId="0" fontId="25" fillId="0" borderId="111" xfId="0" applyFont="1" applyBorder="1" applyAlignment="1">
      <alignment horizontal="left" vertical="top" wrapText="1"/>
    </xf>
    <xf numFmtId="0" fontId="105" fillId="0" borderId="112" xfId="0" applyFont="1" applyBorder="1" applyAlignment="1">
      <alignment horizontal="left" vertical="center" wrapText="1"/>
    </xf>
    <xf numFmtId="0" fontId="105" fillId="0" borderId="31" xfId="0" applyFont="1" applyBorder="1" applyAlignment="1">
      <alignment horizontal="left" vertical="top" wrapText="1"/>
    </xf>
    <xf numFmtId="0" fontId="108" fillId="0" borderId="31" xfId="0" applyFont="1" applyBorder="1" applyAlignment="1">
      <alignment horizontal="left" vertical="top" wrapText="1"/>
    </xf>
    <xf numFmtId="0" fontId="8" fillId="0" borderId="39" xfId="0" applyFont="1" applyBorder="1" applyAlignment="1">
      <alignment horizontal="left" vertical="top"/>
    </xf>
    <xf numFmtId="0" fontId="8" fillId="0" borderId="40" xfId="0" applyFont="1" applyBorder="1" applyAlignment="1">
      <alignment horizontal="left" vertical="top"/>
    </xf>
    <xf numFmtId="0" fontId="8" fillId="0" borderId="90" xfId="0" applyFont="1" applyBorder="1" applyAlignment="1">
      <alignment horizontal="left" vertical="top"/>
    </xf>
    <xf numFmtId="0" fontId="25" fillId="0" borderId="31" xfId="0" applyFont="1" applyBorder="1" applyAlignment="1">
      <alignment horizontal="left" vertical="top"/>
    </xf>
    <xf numFmtId="0" fontId="8" fillId="0" borderId="36" xfId="0" applyFont="1" applyBorder="1" applyAlignment="1">
      <alignment horizontal="left" vertical="top"/>
    </xf>
    <xf numFmtId="0" fontId="8" fillId="0" borderId="37" xfId="0" applyFont="1" applyBorder="1" applyAlignment="1">
      <alignment horizontal="left" vertical="top"/>
    </xf>
    <xf numFmtId="0" fontId="8" fillId="0" borderId="89" xfId="0" applyFont="1" applyBorder="1" applyAlignment="1">
      <alignment horizontal="left" vertical="top"/>
    </xf>
    <xf numFmtId="0" fontId="25" fillId="0" borderId="32" xfId="0" applyFont="1" applyBorder="1" applyAlignment="1">
      <alignment horizontal="left" vertical="top"/>
    </xf>
    <xf numFmtId="0" fontId="105" fillId="0" borderId="33" xfId="0" applyFont="1" applyBorder="1" applyAlignment="1">
      <alignment horizontal="left" vertical="top"/>
    </xf>
    <xf numFmtId="0" fontId="108" fillId="0" borderId="33" xfId="0" applyFont="1" applyBorder="1" applyAlignment="1">
      <alignment horizontal="left" vertical="top"/>
    </xf>
    <xf numFmtId="0" fontId="8" fillId="0" borderId="42" xfId="0" applyFont="1" applyBorder="1" applyAlignment="1">
      <alignment horizontal="left" vertical="top"/>
    </xf>
    <xf numFmtId="0" fontId="8" fillId="0" borderId="43" xfId="0" applyFont="1" applyBorder="1" applyAlignment="1">
      <alignment horizontal="left" vertical="top"/>
    </xf>
    <xf numFmtId="0" fontId="8" fillId="0" borderId="91" xfId="0" applyFont="1" applyBorder="1" applyAlignment="1">
      <alignment horizontal="left" vertical="top"/>
    </xf>
    <xf numFmtId="0" fontId="25" fillId="0" borderId="33" xfId="0" applyFont="1" applyBorder="1" applyAlignment="1">
      <alignment horizontal="left" vertical="top"/>
    </xf>
    <xf numFmtId="0" fontId="120" fillId="0" borderId="31" xfId="0" applyFont="1" applyBorder="1" applyAlignment="1">
      <alignment horizontal="left" vertical="top" wrapText="1"/>
    </xf>
    <xf numFmtId="0" fontId="86" fillId="0" borderId="31" xfId="0" applyFont="1" applyBorder="1" applyAlignment="1">
      <alignment horizontal="left" vertical="top" wrapText="1"/>
    </xf>
    <xf numFmtId="0" fontId="86" fillId="0" borderId="31" xfId="0" applyFont="1" applyBorder="1" applyAlignment="1">
      <alignment horizontal="left" vertical="top"/>
    </xf>
    <xf numFmtId="0" fontId="86" fillId="0" borderId="39" xfId="0" applyFont="1" applyBorder="1" applyAlignment="1">
      <alignment horizontal="left" vertical="top"/>
    </xf>
    <xf numFmtId="0" fontId="86" fillId="0" borderId="40" xfId="0" applyFont="1" applyBorder="1" applyAlignment="1">
      <alignment horizontal="left" vertical="top"/>
    </xf>
    <xf numFmtId="0" fontId="86" fillId="0" borderId="90" xfId="0" applyFont="1" applyBorder="1" applyAlignment="1">
      <alignment horizontal="left" vertical="top"/>
    </xf>
    <xf numFmtId="0" fontId="120" fillId="0" borderId="32" xfId="0" applyFont="1" applyBorder="1" applyAlignment="1">
      <alignment horizontal="left" vertical="top" wrapText="1"/>
    </xf>
    <xf numFmtId="0" fontId="86" fillId="0" borderId="32" xfId="0" applyFont="1" applyBorder="1" applyAlignment="1">
      <alignment horizontal="left" vertical="top" wrapText="1"/>
    </xf>
    <xf numFmtId="0" fontId="86" fillId="0" borderId="32" xfId="0" applyFont="1" applyBorder="1" applyAlignment="1">
      <alignment horizontal="left" vertical="top"/>
    </xf>
    <xf numFmtId="0" fontId="86" fillId="0" borderId="36" xfId="0" applyFont="1" applyBorder="1" applyAlignment="1">
      <alignment horizontal="left" vertical="top"/>
    </xf>
    <xf numFmtId="0" fontId="86" fillId="0" borderId="37" xfId="0" applyFont="1" applyBorder="1" applyAlignment="1">
      <alignment horizontal="center" vertical="center"/>
    </xf>
    <xf numFmtId="0" fontId="86" fillId="0" borderId="89" xfId="0" applyFont="1" applyBorder="1" applyAlignment="1">
      <alignment horizontal="left" vertical="top"/>
    </xf>
    <xf numFmtId="0" fontId="120" fillId="0" borderId="17" xfId="0" applyFont="1" applyBorder="1" applyAlignment="1">
      <alignment horizontal="left" vertical="top" wrapText="1"/>
    </xf>
    <xf numFmtId="0" fontId="105" fillId="0" borderId="17" xfId="0" applyFont="1" applyBorder="1" applyAlignment="1">
      <alignment horizontal="left" vertical="top" wrapText="1"/>
    </xf>
    <xf numFmtId="0" fontId="86" fillId="0" borderId="17" xfId="0" applyFont="1" applyBorder="1" applyAlignment="1">
      <alignment horizontal="left" vertical="top" wrapText="1"/>
    </xf>
    <xf numFmtId="0" fontId="86" fillId="0" borderId="17" xfId="0" applyFont="1" applyBorder="1" applyAlignment="1">
      <alignment horizontal="left" vertical="top"/>
    </xf>
    <xf numFmtId="0" fontId="86" fillId="0" borderId="249" xfId="0" applyFont="1" applyBorder="1" applyAlignment="1">
      <alignment horizontal="left" vertical="top"/>
    </xf>
    <xf numFmtId="0" fontId="86" fillId="0" borderId="72" xfId="0" applyFont="1" applyBorder="1" applyAlignment="1">
      <alignment horizontal="left" vertical="top"/>
    </xf>
    <xf numFmtId="0" fontId="86" fillId="0" borderId="79" xfId="0" applyFont="1" applyBorder="1" applyAlignment="1">
      <alignment horizontal="left" vertical="top"/>
    </xf>
    <xf numFmtId="0" fontId="25" fillId="0" borderId="28" xfId="0" applyFont="1" applyBorder="1" applyAlignment="1">
      <alignment horizontal="left" vertical="top" wrapText="1"/>
    </xf>
    <xf numFmtId="0" fontId="108" fillId="0" borderId="17" xfId="0" applyFont="1" applyBorder="1" applyAlignment="1">
      <alignment horizontal="left" vertical="top" wrapText="1"/>
    </xf>
    <xf numFmtId="0" fontId="25" fillId="0" borderId="24" xfId="0" applyFont="1" applyBorder="1" applyAlignment="1">
      <alignment horizontal="left" vertical="top" wrapText="1"/>
    </xf>
    <xf numFmtId="0" fontId="25" fillId="0" borderId="35" xfId="0" applyFont="1" applyBorder="1" applyAlignment="1">
      <alignment horizontal="left" vertical="top" wrapText="1"/>
    </xf>
    <xf numFmtId="0" fontId="108" fillId="0" borderId="33" xfId="0" applyFont="1" applyBorder="1" applyAlignment="1">
      <alignment horizontal="left" vertical="top" wrapText="1"/>
    </xf>
    <xf numFmtId="0" fontId="25" fillId="0" borderId="34" xfId="0" applyFont="1" applyBorder="1" applyAlignment="1">
      <alignment horizontal="left" vertical="top" wrapText="1"/>
    </xf>
    <xf numFmtId="0" fontId="105" fillId="0" borderId="31" xfId="0" applyFont="1" applyBorder="1" applyAlignment="1">
      <alignment vertical="top"/>
    </xf>
    <xf numFmtId="0" fontId="108" fillId="0" borderId="31" xfId="0" applyFont="1" applyBorder="1">
      <alignment vertical="center"/>
    </xf>
    <xf numFmtId="0" fontId="25" fillId="0" borderId="31" xfId="0" applyFont="1" applyBorder="1" applyAlignment="1">
      <alignment horizontal="left" vertical="top" wrapText="1"/>
    </xf>
    <xf numFmtId="0" fontId="105" fillId="0" borderId="82" xfId="0" applyFont="1" applyBorder="1" applyAlignment="1">
      <alignment horizontal="center" vertical="center" wrapText="1"/>
    </xf>
    <xf numFmtId="0" fontId="105" fillId="0" borderId="89" xfId="0" applyFont="1" applyBorder="1" applyAlignment="1">
      <alignment horizontal="center" vertical="center" wrapText="1"/>
    </xf>
    <xf numFmtId="0" fontId="105" fillId="0" borderId="231" xfId="0" applyFont="1" applyBorder="1" applyAlignment="1">
      <alignment horizontal="left" vertical="top" wrapText="1"/>
    </xf>
    <xf numFmtId="0" fontId="105" fillId="0" borderId="182" xfId="0" applyFont="1" applyBorder="1" applyAlignment="1">
      <alignment horizontal="center" vertical="center" wrapText="1"/>
    </xf>
    <xf numFmtId="0" fontId="105" fillId="0" borderId="159" xfId="0" applyFont="1" applyBorder="1" applyAlignment="1">
      <alignment horizontal="left" vertical="top" wrapText="1"/>
    </xf>
    <xf numFmtId="0" fontId="105" fillId="0" borderId="110" xfId="0" applyFont="1" applyBorder="1" applyAlignment="1">
      <alignment horizontal="left" vertical="top" wrapText="1"/>
    </xf>
    <xf numFmtId="0" fontId="108" fillId="0" borderId="110" xfId="0" applyFont="1" applyBorder="1" applyAlignment="1">
      <alignment horizontal="left" vertical="top" wrapText="1"/>
    </xf>
    <xf numFmtId="0" fontId="8" fillId="0" borderId="110" xfId="0" applyFont="1" applyBorder="1" applyAlignment="1">
      <alignment horizontal="left" vertical="top" wrapText="1"/>
    </xf>
    <xf numFmtId="0" fontId="25" fillId="0" borderId="61" xfId="0" applyFont="1" applyBorder="1" applyAlignment="1">
      <alignment horizontal="left" vertical="top" wrapText="1"/>
    </xf>
    <xf numFmtId="0" fontId="20" fillId="0" borderId="253" xfId="0" applyFont="1" applyBorder="1" applyAlignment="1">
      <alignment horizontal="left" vertical="top" wrapText="1"/>
    </xf>
    <xf numFmtId="0" fontId="24" fillId="0" borderId="31" xfId="0" applyFont="1" applyBorder="1" applyAlignment="1">
      <alignment horizontal="left" vertical="top"/>
    </xf>
    <xf numFmtId="0" fontId="24" fillId="0" borderId="33" xfId="0" applyFont="1" applyBorder="1" applyAlignment="1">
      <alignment horizontal="left" vertical="top"/>
    </xf>
    <xf numFmtId="0" fontId="8" fillId="38" borderId="26" xfId="0" applyFont="1" applyFill="1" applyBorder="1" applyAlignment="1">
      <alignment vertical="center" wrapText="1"/>
    </xf>
    <xf numFmtId="0" fontId="120" fillId="0" borderId="195" xfId="0" applyFont="1" applyBorder="1" applyAlignment="1">
      <alignment horizontal="left" vertical="top" wrapText="1"/>
    </xf>
    <xf numFmtId="0" fontId="119" fillId="0" borderId="31" xfId="0" applyFont="1" applyBorder="1" applyAlignment="1">
      <alignment horizontal="left" vertical="top" wrapText="1"/>
    </xf>
    <xf numFmtId="0" fontId="8" fillId="38" borderId="26" xfId="0" applyFont="1" applyFill="1" applyBorder="1">
      <alignment vertical="center"/>
    </xf>
    <xf numFmtId="0" fontId="25" fillId="0" borderId="31" xfId="0" applyFont="1" applyBorder="1">
      <alignment vertical="center"/>
    </xf>
    <xf numFmtId="0" fontId="8" fillId="38" borderId="27" xfId="0" applyFont="1" applyFill="1" applyBorder="1" applyAlignment="1">
      <alignment vertical="center" wrapText="1"/>
    </xf>
    <xf numFmtId="0" fontId="119" fillId="0" borderId="32" xfId="0" applyFont="1" applyBorder="1" applyAlignment="1">
      <alignment horizontal="left" vertical="top" wrapText="1"/>
    </xf>
    <xf numFmtId="0" fontId="8" fillId="38" borderId="27" xfId="0" applyFont="1" applyFill="1" applyBorder="1">
      <alignment vertical="center"/>
    </xf>
    <xf numFmtId="0" fontId="25" fillId="0" borderId="32" xfId="0" applyFont="1" applyBorder="1">
      <alignment vertical="center"/>
    </xf>
    <xf numFmtId="0" fontId="8" fillId="38" borderId="110" xfId="0" applyFont="1" applyFill="1" applyBorder="1">
      <alignment vertical="center"/>
    </xf>
    <xf numFmtId="0" fontId="120" fillId="0" borderId="158" xfId="0" applyFont="1" applyBorder="1" applyAlignment="1">
      <alignment horizontal="left" vertical="top" wrapText="1"/>
    </xf>
    <xf numFmtId="0" fontId="119" fillId="0" borderId="112" xfId="0" applyFont="1" applyBorder="1" applyAlignment="1">
      <alignment horizontal="left" vertical="top" wrapText="1"/>
    </xf>
    <xf numFmtId="0" fontId="25" fillId="0" borderId="112" xfId="0" applyFont="1" applyBorder="1">
      <alignment vertical="center"/>
    </xf>
    <xf numFmtId="0" fontId="108" fillId="0" borderId="31" xfId="0" applyFont="1" applyBorder="1" applyAlignment="1">
      <alignment vertical="top" wrapText="1"/>
    </xf>
    <xf numFmtId="0" fontId="86" fillId="0" borderId="31" xfId="0" applyFont="1" applyBorder="1">
      <alignment vertical="center"/>
    </xf>
    <xf numFmtId="0" fontId="120" fillId="0" borderId="31" xfId="0" applyFont="1" applyBorder="1" applyAlignment="1">
      <alignment vertical="center" wrapText="1"/>
    </xf>
    <xf numFmtId="0" fontId="86" fillId="0" borderId="39" xfId="0" applyFont="1" applyBorder="1">
      <alignment vertical="center"/>
    </xf>
    <xf numFmtId="0" fontId="86" fillId="0" borderId="40" xfId="0" applyFont="1" applyBorder="1" applyAlignment="1">
      <alignment horizontal="center" vertical="center"/>
    </xf>
    <xf numFmtId="0" fontId="86" fillId="0" borderId="90" xfId="0" applyFont="1" applyBorder="1">
      <alignment vertical="center"/>
    </xf>
    <xf numFmtId="0" fontId="120" fillId="0" borderId="31" xfId="0" applyFont="1" applyBorder="1">
      <alignment vertical="center"/>
    </xf>
    <xf numFmtId="0" fontId="8" fillId="0" borderId="161" xfId="0" applyFont="1" applyBorder="1">
      <alignment vertical="center"/>
    </xf>
    <xf numFmtId="0" fontId="8" fillId="0" borderId="153" xfId="0" applyFont="1" applyBorder="1">
      <alignment vertical="center"/>
    </xf>
    <xf numFmtId="0" fontId="120" fillId="0" borderId="22" xfId="0" applyFont="1" applyBorder="1" applyAlignment="1">
      <alignment horizontal="left" vertical="top" wrapText="1"/>
    </xf>
    <xf numFmtId="0" fontId="108" fillId="0" borderId="17" xfId="0" applyFont="1" applyBorder="1" applyAlignment="1">
      <alignment vertical="top" wrapText="1"/>
    </xf>
    <xf numFmtId="0" fontId="86" fillId="0" borderId="17" xfId="0" applyFont="1" applyBorder="1">
      <alignment vertical="center"/>
    </xf>
    <xf numFmtId="0" fontId="120" fillId="0" borderId="17" xfId="0" applyFont="1" applyBorder="1" applyAlignment="1">
      <alignment vertical="center" wrapText="1"/>
    </xf>
    <xf numFmtId="0" fontId="86" fillId="0" borderId="249" xfId="0" applyFont="1" applyBorder="1">
      <alignment vertical="center"/>
    </xf>
    <xf numFmtId="0" fontId="86" fillId="0" borderId="72" xfId="0" applyFont="1" applyBorder="1" applyAlignment="1">
      <alignment horizontal="center" vertical="center"/>
    </xf>
    <xf numFmtId="0" fontId="86" fillId="0" borderId="79" xfId="0" applyFont="1" applyBorder="1">
      <alignment vertical="center"/>
    </xf>
    <xf numFmtId="0" fontId="120" fillId="0" borderId="17" xfId="0" applyFont="1" applyBorder="1">
      <alignment vertical="center"/>
    </xf>
    <xf numFmtId="0" fontId="108" fillId="0" borderId="17" xfId="0" applyFont="1" applyBorder="1">
      <alignment vertical="center"/>
    </xf>
    <xf numFmtId="0" fontId="108" fillId="0" borderId="33" xfId="0" applyFont="1" applyBorder="1" applyAlignment="1">
      <alignment vertical="top" wrapText="1"/>
    </xf>
    <xf numFmtId="0" fontId="25" fillId="0" borderId="33" xfId="0" applyFont="1" applyBorder="1">
      <alignment vertical="center"/>
    </xf>
    <xf numFmtId="0" fontId="20" fillId="0" borderId="66" xfId="0" applyFont="1" applyBorder="1" applyAlignment="1">
      <alignment horizontal="left" vertical="center" wrapText="1"/>
    </xf>
    <xf numFmtId="0" fontId="20" fillId="0" borderId="31" xfId="0" applyFont="1" applyBorder="1" applyAlignment="1">
      <alignment horizontal="center" vertical="top" wrapText="1"/>
    </xf>
    <xf numFmtId="0" fontId="20" fillId="0" borderId="82" xfId="0" applyFont="1" applyBorder="1" applyAlignment="1">
      <alignment horizontal="left" vertical="center" wrapText="1"/>
    </xf>
    <xf numFmtId="0" fontId="20" fillId="0" borderId="32" xfId="0" applyFont="1" applyBorder="1" applyAlignment="1">
      <alignment horizontal="center" vertical="top" wrapText="1"/>
    </xf>
    <xf numFmtId="0" fontId="20" fillId="0" borderId="67" xfId="0" applyFont="1" applyBorder="1" applyAlignment="1">
      <alignment horizontal="left" vertical="center" wrapText="1"/>
    </xf>
    <xf numFmtId="0" fontId="20" fillId="0" borderId="33" xfId="0" applyFont="1" applyBorder="1" applyAlignment="1">
      <alignment horizontal="center" vertical="top" wrapText="1"/>
    </xf>
    <xf numFmtId="0" fontId="25" fillId="0" borderId="16" xfId="0" applyFont="1" applyBorder="1" applyAlignment="1">
      <alignment horizontal="left" vertical="center" wrapText="1"/>
    </xf>
    <xf numFmtId="0" fontId="120" fillId="0" borderId="33" xfId="0" applyFont="1" applyBorder="1" applyAlignment="1">
      <alignment horizontal="left" vertical="top" wrapText="1"/>
    </xf>
    <xf numFmtId="0" fontId="108" fillId="0" borderId="15" xfId="0" applyFont="1" applyBorder="1" applyAlignment="1">
      <alignment horizontal="left" vertical="top" wrapText="1"/>
    </xf>
    <xf numFmtId="0" fontId="25" fillId="0" borderId="19" xfId="0" applyFont="1" applyBorder="1" applyAlignment="1">
      <alignment horizontal="left" vertical="top" wrapText="1"/>
    </xf>
    <xf numFmtId="0" fontId="105" fillId="0" borderId="15" xfId="0" applyFont="1" applyBorder="1" applyAlignment="1">
      <alignment horizontal="left" vertical="top" wrapText="1"/>
    </xf>
    <xf numFmtId="0" fontId="25" fillId="0" borderId="110" xfId="0" applyFont="1" applyBorder="1" applyAlignment="1">
      <alignment horizontal="left" vertical="top" wrapText="1"/>
    </xf>
    <xf numFmtId="0" fontId="25" fillId="0" borderId="110" xfId="0" applyFont="1" applyBorder="1" applyAlignment="1">
      <alignment vertical="top" wrapText="1"/>
    </xf>
    <xf numFmtId="0" fontId="25" fillId="0" borderId="32" xfId="0" applyFont="1" applyBorder="1" applyAlignment="1">
      <alignment vertical="top" wrapText="1"/>
    </xf>
    <xf numFmtId="0" fontId="105" fillId="0" borderId="33" xfId="0" applyFont="1" applyBorder="1" applyAlignment="1">
      <alignment horizontal="left" vertical="top" wrapText="1"/>
    </xf>
    <xf numFmtId="0" fontId="25" fillId="0" borderId="33" xfId="0" applyFont="1" applyBorder="1" applyAlignment="1">
      <alignment horizontal="left" vertical="top" wrapText="1"/>
    </xf>
    <xf numFmtId="0" fontId="25" fillId="0" borderId="26" xfId="0" applyFont="1" applyBorder="1" applyAlignment="1">
      <alignment horizontal="left" vertical="top" wrapText="1"/>
    </xf>
    <xf numFmtId="0" fontId="25" fillId="0" borderId="28" xfId="0" applyFont="1" applyBorder="1" applyAlignment="1">
      <alignment horizontal="left" vertical="top"/>
    </xf>
    <xf numFmtId="0" fontId="108" fillId="38" borderId="32" xfId="0" applyFont="1" applyFill="1" applyBorder="1" applyAlignment="1">
      <alignment horizontal="left" vertical="top"/>
    </xf>
    <xf numFmtId="0" fontId="20" fillId="0" borderId="172" xfId="0" applyFont="1" applyBorder="1" applyAlignment="1">
      <alignment horizontal="right" vertical="center"/>
    </xf>
    <xf numFmtId="178" fontId="20" fillId="0" borderId="0" xfId="0" applyNumberFormat="1" applyFont="1" applyAlignment="1">
      <alignment horizontal="left" vertical="center"/>
    </xf>
    <xf numFmtId="38" fontId="20" fillId="0" borderId="253" xfId="35" applyFont="1" applyFill="1" applyBorder="1" applyAlignment="1">
      <alignment vertical="center"/>
    </xf>
    <xf numFmtId="38" fontId="20" fillId="0" borderId="108" xfId="35" applyFont="1" applyFill="1" applyBorder="1" applyAlignment="1">
      <alignment vertical="center"/>
    </xf>
    <xf numFmtId="38" fontId="20" fillId="0" borderId="231" xfId="35" applyFont="1" applyFill="1" applyBorder="1" applyAlignment="1">
      <alignment vertical="center"/>
    </xf>
    <xf numFmtId="38" fontId="20" fillId="0" borderId="109" xfId="35" applyFont="1" applyFill="1" applyBorder="1" applyAlignment="1">
      <alignment vertical="center"/>
    </xf>
    <xf numFmtId="38" fontId="20" fillId="0" borderId="234" xfId="35" applyFont="1" applyFill="1" applyBorder="1" applyAlignment="1">
      <alignment vertical="center"/>
    </xf>
    <xf numFmtId="0" fontId="24" fillId="0" borderId="231" xfId="0" applyFont="1" applyBorder="1" applyAlignment="1">
      <alignment horizontal="left" vertical="center"/>
    </xf>
    <xf numFmtId="0" fontId="24" fillId="0" borderId="233" xfId="0" applyFont="1" applyBorder="1" applyAlignment="1">
      <alignment horizontal="left" vertical="center"/>
    </xf>
    <xf numFmtId="0" fontId="0" fillId="0" borderId="0" xfId="47" applyFont="1"/>
    <xf numFmtId="0" fontId="20" fillId="25" borderId="15" xfId="47" applyFont="1" applyFill="1" applyBorder="1" applyAlignment="1">
      <alignment shrinkToFit="1"/>
    </xf>
    <xf numFmtId="0" fontId="11" fillId="24" borderId="160" xfId="52" applyFont="1" applyFill="1" applyBorder="1" applyAlignment="1">
      <alignment vertical="center" wrapText="1"/>
    </xf>
    <xf numFmtId="0" fontId="11" fillId="24" borderId="160" xfId="52" applyFont="1" applyFill="1" applyBorder="1" applyAlignment="1">
      <alignment horizontal="center" vertical="top"/>
    </xf>
    <xf numFmtId="0" fontId="11" fillId="24" borderId="34" xfId="52" applyFont="1" applyFill="1" applyBorder="1" applyAlignment="1">
      <alignment horizontal="center" vertical="top"/>
    </xf>
    <xf numFmtId="0" fontId="20" fillId="0" borderId="232" xfId="0" applyFont="1" applyBorder="1" applyAlignment="1">
      <alignment horizontal="left" vertical="center"/>
    </xf>
    <xf numFmtId="0" fontId="20" fillId="0" borderId="186" xfId="0" applyFont="1" applyBorder="1" applyAlignment="1">
      <alignment horizontal="left" vertical="center"/>
    </xf>
    <xf numFmtId="0" fontId="20" fillId="0" borderId="199" xfId="0" applyFont="1" applyBorder="1" applyAlignment="1">
      <alignment horizontal="center" vertical="center"/>
    </xf>
    <xf numFmtId="0" fontId="20" fillId="0" borderId="161" xfId="0" applyFont="1" applyBorder="1">
      <alignment vertical="center"/>
    </xf>
    <xf numFmtId="38" fontId="20" fillId="0" borderId="60" xfId="62" applyFont="1" applyFill="1" applyBorder="1" applyAlignment="1">
      <alignment vertical="center"/>
    </xf>
    <xf numFmtId="0" fontId="24" fillId="0" borderId="199" xfId="0" applyFont="1" applyBorder="1" applyAlignment="1">
      <alignment horizontal="left" vertical="center" shrinkToFit="1"/>
    </xf>
    <xf numFmtId="0" fontId="20" fillId="0" borderId="236" xfId="0" applyFont="1" applyBorder="1" applyAlignment="1">
      <alignment horizontal="left" vertical="center"/>
    </xf>
    <xf numFmtId="0" fontId="20" fillId="0" borderId="237" xfId="0" applyFont="1" applyBorder="1" applyAlignment="1">
      <alignment horizontal="center" vertical="center"/>
    </xf>
    <xf numFmtId="0" fontId="20" fillId="0" borderId="349" xfId="0" applyFont="1" applyBorder="1" applyAlignment="1">
      <alignment horizontal="left" vertical="center"/>
    </xf>
    <xf numFmtId="0" fontId="24" fillId="0" borderId="350" xfId="0" applyFont="1" applyBorder="1" applyAlignment="1">
      <alignment horizontal="left" vertical="center" wrapText="1"/>
    </xf>
    <xf numFmtId="0" fontId="24" fillId="0" borderId="237" xfId="0" applyFont="1" applyBorder="1" applyAlignment="1">
      <alignment horizontal="left" vertical="center" wrapText="1"/>
    </xf>
    <xf numFmtId="0" fontId="20" fillId="0" borderId="23" xfId="0" applyFont="1" applyBorder="1">
      <alignment vertical="center"/>
    </xf>
    <xf numFmtId="38" fontId="20" fillId="0" borderId="22" xfId="62" applyFont="1" applyFill="1" applyBorder="1" applyAlignment="1">
      <alignment vertical="center"/>
    </xf>
    <xf numFmtId="9" fontId="20" fillId="0" borderId="153" xfId="28" applyFont="1" applyFill="1" applyBorder="1" applyAlignment="1">
      <alignment vertical="center"/>
    </xf>
    <xf numFmtId="0" fontId="20" fillId="0" borderId="236" xfId="0" applyFont="1" applyBorder="1" applyAlignment="1">
      <alignment horizontal="right" vertical="center"/>
    </xf>
    <xf numFmtId="0" fontId="24" fillId="0" borderId="237" xfId="0" applyFont="1" applyBorder="1" applyAlignment="1">
      <alignment horizontal="left" vertical="center" shrinkToFit="1"/>
    </xf>
    <xf numFmtId="38" fontId="20" fillId="35" borderId="359" xfId="62" applyFont="1" applyFill="1" applyBorder="1" applyAlignment="1">
      <alignment vertical="top" wrapText="1"/>
    </xf>
    <xf numFmtId="38" fontId="20" fillId="35" borderId="229" xfId="62" applyFont="1" applyFill="1" applyBorder="1" applyAlignment="1">
      <alignment vertical="top" wrapText="1"/>
    </xf>
    <xf numFmtId="38" fontId="20" fillId="35" borderId="334" xfId="62" applyFont="1" applyFill="1" applyBorder="1" applyAlignment="1">
      <alignment vertical="top" wrapText="1"/>
    </xf>
    <xf numFmtId="38" fontId="20" fillId="35" borderId="399" xfId="62" applyFont="1" applyFill="1" applyBorder="1" applyAlignment="1">
      <alignment vertical="top" wrapText="1"/>
    </xf>
    <xf numFmtId="38" fontId="20" fillId="35" borderId="406" xfId="62" applyFont="1" applyFill="1" applyBorder="1" applyAlignment="1">
      <alignment vertical="top" wrapText="1"/>
    </xf>
    <xf numFmtId="38" fontId="60" fillId="35" borderId="252" xfId="62" applyFont="1" applyFill="1" applyBorder="1" applyAlignment="1">
      <alignment vertical="top" wrapText="1"/>
    </xf>
    <xf numFmtId="38" fontId="60" fillId="35" borderId="216" xfId="62" applyFont="1" applyFill="1" applyBorder="1" applyAlignment="1">
      <alignment vertical="top" wrapText="1"/>
    </xf>
    <xf numFmtId="38" fontId="20" fillId="35" borderId="224" xfId="62" applyFont="1" applyFill="1" applyBorder="1" applyAlignment="1">
      <alignment vertical="top" wrapText="1"/>
    </xf>
    <xf numFmtId="38" fontId="20" fillId="35" borderId="199" xfId="62" applyFont="1" applyFill="1" applyBorder="1" applyAlignment="1">
      <alignment vertical="top" wrapText="1"/>
    </xf>
    <xf numFmtId="38" fontId="20" fillId="35" borderId="350" xfId="62" applyFont="1" applyFill="1" applyBorder="1" applyAlignment="1">
      <alignment vertical="top" wrapText="1"/>
    </xf>
    <xf numFmtId="38" fontId="20" fillId="35" borderId="216" xfId="62" applyFont="1" applyFill="1" applyBorder="1" applyAlignment="1">
      <alignment vertical="top" wrapText="1"/>
    </xf>
    <xf numFmtId="0" fontId="24" fillId="39" borderId="24" xfId="47" applyFont="1" applyFill="1" applyBorder="1" applyAlignment="1">
      <alignment horizontal="right" vertical="top"/>
    </xf>
    <xf numFmtId="38" fontId="20" fillId="0" borderId="15" xfId="35" applyFont="1" applyFill="1" applyBorder="1" applyAlignment="1">
      <alignment horizontal="right" vertical="top"/>
    </xf>
    <xf numFmtId="186" fontId="20" fillId="0" borderId="15" xfId="35" applyNumberFormat="1" applyFont="1" applyFill="1" applyBorder="1" applyAlignment="1">
      <alignment horizontal="right" vertical="top"/>
    </xf>
    <xf numFmtId="38" fontId="20" fillId="0" borderId="253" xfId="0" applyNumberFormat="1" applyFont="1" applyBorder="1">
      <alignment vertical="center"/>
    </xf>
    <xf numFmtId="38" fontId="20" fillId="0" borderId="231" xfId="0" applyNumberFormat="1" applyFont="1" applyBorder="1">
      <alignment vertical="center"/>
    </xf>
    <xf numFmtId="0" fontId="105" fillId="0" borderId="109" xfId="0" applyFont="1" applyBorder="1" applyAlignment="1">
      <alignment vertical="center" shrinkToFit="1"/>
    </xf>
    <xf numFmtId="38" fontId="20" fillId="0" borderId="114" xfId="35" applyFont="1" applyFill="1" applyBorder="1" applyAlignment="1">
      <alignment horizontal="right"/>
    </xf>
    <xf numFmtId="0" fontId="8" fillId="0" borderId="0" xfId="73"/>
    <xf numFmtId="0" fontId="38" fillId="0" borderId="0" xfId="73" applyFont="1" applyAlignment="1">
      <alignment horizontal="left" vertical="center"/>
    </xf>
    <xf numFmtId="0" fontId="8" fillId="0" borderId="15" xfId="73" applyBorder="1" applyAlignment="1">
      <alignment horizontal="right" vertical="center" wrapText="1"/>
    </xf>
    <xf numFmtId="0" fontId="17" fillId="0" borderId="16" xfId="73" applyFont="1" applyBorder="1" applyAlignment="1">
      <alignment horizontal="left" vertical="center"/>
    </xf>
    <xf numFmtId="0" fontId="115" fillId="0" borderId="0" xfId="73" applyFont="1" applyAlignment="1">
      <alignment horizontal="right" vertical="center"/>
    </xf>
    <xf numFmtId="0" fontId="8" fillId="38" borderId="0" xfId="80" applyFill="1" applyAlignment="1">
      <alignment horizontal="right" vertical="top" wrapText="1"/>
    </xf>
    <xf numFmtId="0" fontId="20" fillId="38" borderId="0" xfId="80" applyFont="1" applyFill="1" applyAlignment="1">
      <alignment vertical="center" wrapText="1"/>
    </xf>
    <xf numFmtId="0" fontId="20" fillId="38" borderId="0" xfId="80" applyFont="1" applyFill="1" applyAlignment="1">
      <alignment vertical="center"/>
    </xf>
    <xf numFmtId="0" fontId="8" fillId="38" borderId="0" xfId="80" applyFill="1"/>
    <xf numFmtId="0" fontId="20" fillId="38" borderId="0" xfId="80" applyFont="1" applyFill="1" applyAlignment="1">
      <alignment horizontal="center" vertical="center" wrapText="1"/>
    </xf>
    <xf numFmtId="0" fontId="20" fillId="38" borderId="255" xfId="80" applyFont="1" applyFill="1" applyBorder="1" applyAlignment="1">
      <alignment vertical="center" wrapText="1"/>
    </xf>
    <xf numFmtId="0" fontId="20" fillId="38" borderId="256" xfId="80" applyFont="1" applyFill="1" applyBorder="1" applyAlignment="1">
      <alignment horizontal="center" vertical="center" wrapText="1"/>
    </xf>
    <xf numFmtId="0" fontId="20" fillId="38" borderId="340" xfId="80" applyFont="1" applyFill="1" applyBorder="1" applyAlignment="1">
      <alignment vertical="center" wrapText="1"/>
    </xf>
    <xf numFmtId="0" fontId="8" fillId="38" borderId="0" xfId="80" applyFill="1" applyAlignment="1">
      <alignment horizontal="left" vertical="center"/>
    </xf>
    <xf numFmtId="0" fontId="8" fillId="38" borderId="0" xfId="80" applyFill="1" applyAlignment="1">
      <alignment vertical="top" wrapText="1"/>
    </xf>
    <xf numFmtId="0" fontId="20" fillId="38" borderId="242" xfId="80" applyFont="1" applyFill="1" applyBorder="1" applyAlignment="1">
      <alignment vertical="center" wrapText="1"/>
    </xf>
    <xf numFmtId="0" fontId="20" fillId="38" borderId="244" xfId="80" applyFont="1" applyFill="1" applyBorder="1" applyAlignment="1">
      <alignment horizontal="center" vertical="center" wrapText="1"/>
    </xf>
    <xf numFmtId="0" fontId="20" fillId="38" borderId="243" xfId="80" applyFont="1" applyFill="1" applyBorder="1" applyAlignment="1">
      <alignment vertical="center" wrapText="1"/>
    </xf>
    <xf numFmtId="0" fontId="13" fillId="38" borderId="0" xfId="80" applyFont="1" applyFill="1" applyAlignment="1">
      <alignment horizontal="left" vertical="center"/>
    </xf>
    <xf numFmtId="0" fontId="8" fillId="38" borderId="0" xfId="80" applyFill="1" applyAlignment="1">
      <alignment vertical="center" wrapText="1"/>
    </xf>
    <xf numFmtId="0" fontId="16" fillId="38" borderId="0" xfId="80" applyFont="1" applyFill="1" applyAlignment="1">
      <alignment horizontal="left" vertical="center"/>
    </xf>
    <xf numFmtId="0" fontId="20" fillId="38" borderId="18" xfId="80" applyFont="1" applyFill="1" applyBorder="1" applyAlignment="1">
      <alignment vertical="center" wrapText="1"/>
    </xf>
    <xf numFmtId="0" fontId="20" fillId="38" borderId="30" xfId="80" applyFont="1" applyFill="1" applyBorder="1" applyAlignment="1">
      <alignment horizontal="center" vertical="center" wrapText="1"/>
    </xf>
    <xf numFmtId="0" fontId="20" fillId="38" borderId="19" xfId="80" applyFont="1" applyFill="1" applyBorder="1" applyAlignment="1">
      <alignment vertical="center" wrapText="1"/>
    </xf>
    <xf numFmtId="0" fontId="42" fillId="38" borderId="0" xfId="80" applyFont="1" applyFill="1" applyAlignment="1">
      <alignment horizontal="center" vertical="center"/>
    </xf>
    <xf numFmtId="0" fontId="11" fillId="38" borderId="15" xfId="80" applyFont="1" applyFill="1" applyBorder="1" applyAlignment="1">
      <alignment horizontal="left" vertical="center"/>
    </xf>
    <xf numFmtId="0" fontId="11" fillId="38" borderId="19" xfId="80" applyFont="1" applyFill="1" applyBorder="1" applyAlignment="1">
      <alignment horizontal="center" vertical="center"/>
    </xf>
    <xf numFmtId="0" fontId="11" fillId="38" borderId="19" xfId="80" applyFont="1" applyFill="1" applyBorder="1" applyAlignment="1">
      <alignment vertical="center" wrapText="1"/>
    </xf>
    <xf numFmtId="0" fontId="179" fillId="38" borderId="19" xfId="80" applyFont="1" applyFill="1" applyBorder="1" applyAlignment="1">
      <alignment vertical="center" wrapText="1"/>
    </xf>
    <xf numFmtId="0" fontId="179" fillId="38" borderId="19" xfId="80" applyFont="1" applyFill="1" applyBorder="1" applyAlignment="1">
      <alignment horizontal="right" vertical="center" wrapText="1"/>
    </xf>
    <xf numFmtId="0" fontId="179" fillId="38" borderId="0" xfId="80" applyFont="1" applyFill="1" applyAlignment="1">
      <alignment horizontal="right" vertical="center" wrapText="1"/>
    </xf>
    <xf numFmtId="0" fontId="179" fillId="38" borderId="0" xfId="80" applyFont="1" applyFill="1" applyAlignment="1">
      <alignment horizontal="right" vertical="center"/>
    </xf>
    <xf numFmtId="0" fontId="20" fillId="38" borderId="0" xfId="80" applyFont="1" applyFill="1"/>
    <xf numFmtId="0" fontId="11" fillId="38" borderId="17" xfId="80" applyFont="1" applyFill="1" applyBorder="1" applyAlignment="1">
      <alignment horizontal="left" vertical="center"/>
    </xf>
    <xf numFmtId="0" fontId="11" fillId="38" borderId="24" xfId="80" applyFont="1" applyFill="1" applyBorder="1" applyAlignment="1">
      <alignment horizontal="center" vertical="center"/>
    </xf>
    <xf numFmtId="0" fontId="11" fillId="38" borderId="24" xfId="80" applyFont="1" applyFill="1" applyBorder="1" applyAlignment="1">
      <alignment vertical="center" wrapText="1"/>
    </xf>
    <xf numFmtId="0" fontId="179" fillId="38" borderId="24" xfId="80" applyFont="1" applyFill="1" applyBorder="1" applyAlignment="1">
      <alignment vertical="center" wrapText="1"/>
    </xf>
    <xf numFmtId="0" fontId="24" fillId="38" borderId="0" xfId="80" applyFont="1" applyFill="1" applyAlignment="1">
      <alignment horizontal="left" vertical="center"/>
    </xf>
    <xf numFmtId="0" fontId="25" fillId="38" borderId="0" xfId="80" applyFont="1" applyFill="1" applyAlignment="1">
      <alignment horizontal="left" vertical="center"/>
    </xf>
    <xf numFmtId="0" fontId="24" fillId="38" borderId="0" xfId="80" applyFont="1" applyFill="1" applyAlignment="1">
      <alignment vertical="center" wrapText="1"/>
    </xf>
    <xf numFmtId="0" fontId="24" fillId="38" borderId="0" xfId="80" applyFont="1" applyFill="1" applyAlignment="1">
      <alignment vertical="center"/>
    </xf>
    <xf numFmtId="0" fontId="24" fillId="38" borderId="0" xfId="80" applyFont="1" applyFill="1"/>
    <xf numFmtId="0" fontId="179" fillId="38" borderId="30" xfId="80" applyFont="1" applyFill="1" applyBorder="1" applyAlignment="1">
      <alignment horizontal="right" vertical="center" wrapText="1"/>
    </xf>
    <xf numFmtId="0" fontId="179" fillId="0" borderId="15" xfId="80" applyFont="1" applyBorder="1" applyAlignment="1">
      <alignment horizontal="center" vertical="center" wrapText="1"/>
    </xf>
    <xf numFmtId="0" fontId="178" fillId="0" borderId="15" xfId="80" applyFont="1" applyBorder="1" applyAlignment="1">
      <alignment horizontal="center" vertical="center"/>
    </xf>
    <xf numFmtId="0" fontId="180" fillId="38" borderId="0" xfId="80" applyFont="1" applyFill="1" applyAlignment="1">
      <alignment horizontal="left" vertical="center"/>
    </xf>
    <xf numFmtId="0" fontId="182" fillId="0" borderId="0" xfId="80" applyFont="1" applyAlignment="1">
      <alignment horizontal="left" vertical="center"/>
    </xf>
    <xf numFmtId="0" fontId="183" fillId="0" borderId="0" xfId="80" applyFont="1" applyAlignment="1">
      <alignment vertical="center" wrapText="1"/>
    </xf>
    <xf numFmtId="0" fontId="184" fillId="43" borderId="19" xfId="80" applyFont="1" applyFill="1" applyBorder="1" applyAlignment="1">
      <alignment horizontal="center" vertical="center" textRotation="255"/>
    </xf>
    <xf numFmtId="0" fontId="184" fillId="43" borderId="19" xfId="80" applyFont="1" applyFill="1" applyBorder="1" applyAlignment="1">
      <alignment horizontal="center" vertical="center" textRotation="255" wrapText="1"/>
    </xf>
    <xf numFmtId="0" fontId="184" fillId="0" borderId="19" xfId="80" applyFont="1" applyBorder="1" applyAlignment="1">
      <alignment horizontal="center" vertical="center" textRotation="255"/>
    </xf>
    <xf numFmtId="0" fontId="184" fillId="0" borderId="19" xfId="80" applyFont="1" applyBorder="1" applyAlignment="1">
      <alignment horizontal="center" vertical="center" textRotation="255" wrapText="1"/>
    </xf>
    <xf numFmtId="0" fontId="20" fillId="0" borderId="121" xfId="0" applyFont="1" applyBorder="1" applyAlignment="1">
      <alignment horizontal="center" vertical="center" wrapText="1"/>
    </xf>
    <xf numFmtId="0" fontId="0" fillId="0" borderId="161" xfId="0" applyBorder="1">
      <alignment vertical="center"/>
    </xf>
    <xf numFmtId="0" fontId="20" fillId="0" borderId="106" xfId="0" applyFont="1" applyBorder="1" applyAlignment="1">
      <alignment horizontal="left" vertical="top" wrapText="1"/>
    </xf>
    <xf numFmtId="31" fontId="34" fillId="0" borderId="0" xfId="53" applyNumberFormat="1" applyFont="1" applyAlignment="1">
      <alignment horizontal="left" vertical="top" wrapText="1"/>
    </xf>
    <xf numFmtId="0" fontId="20" fillId="0" borderId="202" xfId="0" applyFont="1" applyBorder="1" applyAlignment="1">
      <alignment horizontal="left" vertical="top" wrapText="1"/>
    </xf>
    <xf numFmtId="0" fontId="20" fillId="0" borderId="322" xfId="0" applyFont="1" applyBorder="1" applyAlignment="1">
      <alignment horizontal="center" vertical="center" wrapText="1"/>
    </xf>
    <xf numFmtId="0" fontId="20" fillId="0" borderId="121" xfId="0" applyFont="1" applyBorder="1" applyAlignment="1">
      <alignment horizontal="left" vertical="top" wrapText="1"/>
    </xf>
    <xf numFmtId="0" fontId="119" fillId="0" borderId="121" xfId="0" applyFont="1" applyBorder="1" applyAlignment="1">
      <alignment horizontal="left" vertical="center" wrapText="1"/>
    </xf>
    <xf numFmtId="0" fontId="105" fillId="0" borderId="121" xfId="0" applyFont="1" applyBorder="1" applyAlignment="1">
      <alignment horizontal="left" vertical="center" wrapText="1"/>
    </xf>
    <xf numFmtId="0" fontId="20" fillId="0" borderId="99" xfId="0" applyFont="1" applyBorder="1" applyAlignment="1">
      <alignment horizontal="center" vertical="center" wrapText="1"/>
    </xf>
    <xf numFmtId="0" fontId="20" fillId="0" borderId="63" xfId="0" applyFont="1" applyBorder="1" applyAlignment="1">
      <alignment horizontal="center" vertical="center" wrapText="1"/>
    </xf>
    <xf numFmtId="0" fontId="20" fillId="0" borderId="296" xfId="0" applyFont="1" applyBorder="1" applyAlignment="1">
      <alignment horizontal="center" vertical="center" wrapText="1"/>
    </xf>
    <xf numFmtId="0" fontId="25" fillId="0" borderId="296" xfId="0" applyFont="1" applyBorder="1" applyAlignment="1">
      <alignment horizontal="left" vertical="top" wrapText="1"/>
    </xf>
    <xf numFmtId="0" fontId="119" fillId="0" borderId="33" xfId="0" applyFont="1" applyBorder="1" applyAlignment="1">
      <alignment horizontal="left" vertical="center" wrapText="1"/>
    </xf>
    <xf numFmtId="0" fontId="186" fillId="24" borderId="0" xfId="52" applyFont="1" applyFill="1" applyProtection="1">
      <protection locked="0"/>
    </xf>
    <xf numFmtId="0" fontId="187" fillId="24" borderId="0" xfId="0" applyFont="1" applyFill="1" applyAlignment="1">
      <alignment horizontal="center" vertical="center" shrinkToFit="1"/>
    </xf>
    <xf numFmtId="0" fontId="186" fillId="24" borderId="0" xfId="52" applyFont="1" applyFill="1"/>
    <xf numFmtId="0" fontId="186" fillId="24" borderId="0" xfId="0" applyFont="1" applyFill="1">
      <alignment vertical="center"/>
    </xf>
    <xf numFmtId="0" fontId="8" fillId="24" borderId="154" xfId="52" applyFont="1" applyFill="1" applyBorder="1" applyAlignment="1">
      <alignment horizontal="left"/>
    </xf>
    <xf numFmtId="0" fontId="8" fillId="24" borderId="60" xfId="52" applyFont="1" applyFill="1" applyBorder="1" applyAlignment="1">
      <alignment horizontal="left"/>
    </xf>
    <xf numFmtId="0" fontId="39" fillId="24" borderId="0" xfId="72" applyFont="1" applyFill="1" applyAlignment="1">
      <alignment vertical="center"/>
    </xf>
    <xf numFmtId="0" fontId="186" fillId="0" borderId="0" xfId="70" applyFont="1"/>
    <xf numFmtId="185" fontId="0" fillId="0" borderId="0" xfId="60" applyNumberFormat="1" applyFont="1" applyAlignment="1">
      <alignment shrinkToFit="1"/>
    </xf>
    <xf numFmtId="0" fontId="8" fillId="0" borderId="60" xfId="60" applyBorder="1"/>
    <xf numFmtId="0" fontId="8" fillId="35" borderId="154" xfId="60" applyFill="1" applyBorder="1"/>
    <xf numFmtId="0" fontId="8" fillId="35" borderId="28" xfId="60" applyFill="1" applyBorder="1"/>
    <xf numFmtId="0" fontId="8" fillId="0" borderId="0" xfId="60" applyAlignment="1">
      <alignment horizontal="right" shrinkToFit="1"/>
    </xf>
    <xf numFmtId="0" fontId="0" fillId="0" borderId="202" xfId="60" applyFont="1" applyBorder="1" applyAlignment="1">
      <alignment vertical="center"/>
    </xf>
    <xf numFmtId="184" fontId="8" fillId="34" borderId="161" xfId="60" applyNumberFormat="1" applyFill="1" applyBorder="1" applyAlignment="1">
      <alignment horizontal="center" vertical="center"/>
    </xf>
    <xf numFmtId="0" fontId="0" fillId="0" borderId="161" xfId="0" applyBorder="1" applyAlignment="1">
      <alignment horizontal="center" vertical="center"/>
    </xf>
    <xf numFmtId="38" fontId="65" fillId="0" borderId="150" xfId="61" applyFont="1" applyBorder="1"/>
    <xf numFmtId="180" fontId="0" fillId="0" borderId="172" xfId="0" applyNumberFormat="1" applyBorder="1">
      <alignment vertical="center"/>
    </xf>
    <xf numFmtId="187" fontId="8" fillId="34" borderId="161" xfId="60" applyNumberFormat="1" applyFill="1" applyBorder="1" applyAlignment="1">
      <alignment horizontal="center" vertical="center"/>
    </xf>
    <xf numFmtId="38" fontId="8" fillId="34" borderId="110" xfId="61" applyFill="1" applyBorder="1"/>
    <xf numFmtId="0" fontId="0" fillId="0" borderId="161" xfId="0" applyBorder="1" applyAlignment="1">
      <alignment horizontal="left" vertical="center"/>
    </xf>
    <xf numFmtId="38" fontId="8" fillId="34" borderId="32" xfId="61" applyFill="1" applyBorder="1"/>
    <xf numFmtId="38" fontId="8" fillId="34" borderId="182" xfId="61" applyFill="1" applyBorder="1"/>
    <xf numFmtId="0" fontId="0" fillId="0" borderId="33" xfId="60" applyFont="1" applyBorder="1" applyAlignment="1">
      <alignment horizontal="center" vertical="center"/>
    </xf>
    <xf numFmtId="0" fontId="0" fillId="0" borderId="32" xfId="60" applyFont="1" applyBorder="1" applyAlignment="1">
      <alignment horizontal="center" vertical="center"/>
    </xf>
    <xf numFmtId="0" fontId="20" fillId="0" borderId="28" xfId="47" applyFont="1" applyBorder="1" applyAlignment="1">
      <alignment horizontal="right" vertical="top"/>
    </xf>
    <xf numFmtId="0" fontId="20" fillId="0" borderId="22" xfId="47" applyFont="1" applyBorder="1" applyAlignment="1">
      <alignment horizontal="left" vertical="top"/>
    </xf>
    <xf numFmtId="0" fontId="20" fillId="0" borderId="29" xfId="47" applyFont="1" applyBorder="1" applyAlignment="1">
      <alignment horizontal="left" vertical="top"/>
    </xf>
    <xf numFmtId="0" fontId="24" fillId="0" borderId="24" xfId="47" applyFont="1" applyBorder="1" applyAlignment="1">
      <alignment horizontal="right" vertical="top"/>
    </xf>
    <xf numFmtId="0" fontId="20" fillId="0" borderId="15" xfId="47" applyFont="1" applyBorder="1" applyAlignment="1">
      <alignment horizontal="center" vertical="top" shrinkToFit="1"/>
    </xf>
    <xf numFmtId="38" fontId="20" fillId="0" borderId="384" xfId="62" applyFont="1" applyFill="1" applyBorder="1" applyAlignment="1">
      <alignment vertical="top" wrapText="1"/>
    </xf>
    <xf numFmtId="38" fontId="20" fillId="0" borderId="378" xfId="62" applyFont="1" applyFill="1" applyBorder="1" applyAlignment="1">
      <alignment vertical="top" wrapText="1"/>
    </xf>
    <xf numFmtId="38" fontId="20" fillId="0" borderId="381" xfId="62" applyFont="1" applyFill="1" applyBorder="1" applyAlignment="1">
      <alignment vertical="top" wrapText="1"/>
    </xf>
    <xf numFmtId="38" fontId="20" fillId="0" borderId="374" xfId="62" applyFont="1" applyFill="1" applyBorder="1" applyAlignment="1">
      <alignment vertical="top" wrapText="1"/>
    </xf>
    <xf numFmtId="38" fontId="20" fillId="0" borderId="19" xfId="35" applyFont="1" applyFill="1" applyBorder="1" applyAlignment="1">
      <alignment horizontal="right"/>
    </xf>
    <xf numFmtId="38" fontId="105" fillId="0" borderId="19" xfId="35" applyFont="1" applyFill="1" applyBorder="1" applyAlignment="1">
      <alignment horizontal="right"/>
    </xf>
    <xf numFmtId="38" fontId="20" fillId="0" borderId="15" xfId="35" applyFont="1" applyFill="1" applyBorder="1" applyAlignment="1">
      <alignment horizontal="right" wrapText="1"/>
    </xf>
    <xf numFmtId="185" fontId="9" fillId="24" borderId="0" xfId="49" applyNumberFormat="1" applyFill="1" applyAlignment="1">
      <alignment horizontal="right" shrinkToFit="1"/>
    </xf>
    <xf numFmtId="0" fontId="0" fillId="24" borderId="16" xfId="63" applyFont="1" applyFill="1" applyBorder="1" applyAlignment="1">
      <alignment horizontal="left"/>
    </xf>
    <xf numFmtId="177" fontId="0" fillId="0" borderId="0" xfId="57" applyNumberFormat="1" applyFont="1" applyAlignment="1">
      <alignment horizontal="left" vertical="center"/>
    </xf>
    <xf numFmtId="0" fontId="8" fillId="0" borderId="26" xfId="67" applyBorder="1" applyAlignment="1">
      <alignment horizontal="left" vertical="center" shrinkToFit="1"/>
    </xf>
    <xf numFmtId="49" fontId="39" fillId="0" borderId="31" xfId="67" applyNumberFormat="1" applyFont="1" applyBorder="1" applyAlignment="1">
      <alignment horizontal="right" vertical="center"/>
    </xf>
    <xf numFmtId="0" fontId="8" fillId="0" borderId="17" xfId="67" applyBorder="1" applyAlignment="1">
      <alignment horizontal="left" vertical="center" shrinkToFit="1"/>
    </xf>
    <xf numFmtId="49" fontId="39" fillId="0" borderId="33" xfId="67" applyNumberFormat="1" applyFont="1" applyBorder="1" applyAlignment="1">
      <alignment horizontal="right" vertical="center"/>
    </xf>
    <xf numFmtId="0" fontId="120" fillId="0" borderId="33" xfId="0" applyFont="1" applyBorder="1" applyAlignment="1">
      <alignment horizontal="left" vertical="center" wrapText="1"/>
    </xf>
    <xf numFmtId="0" fontId="20" fillId="0" borderId="26" xfId="0" applyFont="1" applyBorder="1" applyAlignment="1">
      <alignment vertical="center" wrapText="1"/>
    </xf>
    <xf numFmtId="0" fontId="20" fillId="0" borderId="26" xfId="0" applyFont="1" applyBorder="1" applyAlignment="1">
      <alignment horizontal="left" vertical="top"/>
    </xf>
    <xf numFmtId="0" fontId="20" fillId="0" borderId="248" xfId="0" applyFont="1" applyBorder="1" applyAlignment="1">
      <alignment horizontal="left" vertical="top"/>
    </xf>
    <xf numFmtId="0" fontId="188" fillId="0" borderId="74" xfId="0" applyFont="1" applyBorder="1" applyAlignment="1">
      <alignment horizontal="left" vertical="top"/>
    </xf>
    <xf numFmtId="0" fontId="20" fillId="0" borderId="107" xfId="0" applyFont="1" applyBorder="1" applyAlignment="1">
      <alignment horizontal="left" vertical="top"/>
    </xf>
    <xf numFmtId="0" fontId="20" fillId="0" borderId="15" xfId="0" applyFont="1" applyBorder="1" applyAlignment="1">
      <alignment horizontal="left" vertical="top"/>
    </xf>
    <xf numFmtId="0" fontId="20" fillId="0" borderId="28" xfId="0" applyFont="1" applyBorder="1" applyAlignment="1">
      <alignment horizontal="left" vertical="top" wrapText="1"/>
    </xf>
    <xf numFmtId="0" fontId="20" fillId="0" borderId="28" xfId="0" applyFont="1" applyBorder="1" applyAlignment="1">
      <alignment horizontal="left" vertical="top"/>
    </xf>
    <xf numFmtId="38" fontId="65" fillId="0" borderId="22" xfId="62" applyFont="1" applyBorder="1">
      <alignment vertical="center"/>
    </xf>
    <xf numFmtId="38" fontId="87" fillId="24" borderId="0" xfId="62" applyFont="1" applyFill="1" applyAlignment="1">
      <alignment horizontal="right" vertical="top" wrapText="1"/>
    </xf>
    <xf numFmtId="38" fontId="11" fillId="24" borderId="0" xfId="62" applyFont="1" applyFill="1" applyAlignment="1">
      <alignment vertical="top" wrapText="1"/>
    </xf>
    <xf numFmtId="0" fontId="65" fillId="24" borderId="0" xfId="72" applyFont="1" applyFill="1"/>
    <xf numFmtId="0" fontId="128" fillId="36" borderId="0" xfId="29" applyFont="1" applyFill="1" applyAlignment="1" applyProtection="1">
      <alignment horizontal="center" vertical="center"/>
    </xf>
    <xf numFmtId="0" fontId="24" fillId="38" borderId="15" xfId="0" applyFont="1" applyFill="1" applyBorder="1" applyAlignment="1">
      <alignment vertical="center" wrapText="1"/>
    </xf>
    <xf numFmtId="0" fontId="20" fillId="35" borderId="214" xfId="63" applyFont="1" applyFill="1" applyBorder="1" applyAlignment="1">
      <alignment horizontal="left" vertical="center" wrapText="1"/>
    </xf>
    <xf numFmtId="0" fontId="0" fillId="0" borderId="60" xfId="47" applyFont="1" applyBorder="1" applyAlignment="1">
      <alignment vertical="top" wrapText="1"/>
    </xf>
    <xf numFmtId="0" fontId="0" fillId="0" borderId="0" xfId="47" applyFont="1" applyAlignment="1">
      <alignment vertical="top" wrapText="1"/>
    </xf>
    <xf numFmtId="0" fontId="0" fillId="0" borderId="16" xfId="47" applyFont="1" applyBorder="1" applyAlignment="1">
      <alignment vertical="top" wrapText="1"/>
    </xf>
    <xf numFmtId="0" fontId="65" fillId="0" borderId="0" xfId="60" applyFont="1" applyAlignment="1">
      <alignment horizontal="right"/>
    </xf>
    <xf numFmtId="9" fontId="65" fillId="0" borderId="0" xfId="64" applyFont="1" applyAlignment="1"/>
    <xf numFmtId="0" fontId="20" fillId="0" borderId="17" xfId="0" applyFont="1" applyBorder="1" applyAlignment="1">
      <alignment horizontal="center" vertical="center" wrapText="1"/>
    </xf>
    <xf numFmtId="0" fontId="4" fillId="0" borderId="0" xfId="82">
      <alignment vertical="center"/>
    </xf>
    <xf numFmtId="0" fontId="4" fillId="0" borderId="18" xfId="82" applyBorder="1">
      <alignment vertical="center"/>
    </xf>
    <xf numFmtId="0" fontId="4" fillId="0" borderId="30" xfId="82" applyBorder="1">
      <alignment vertical="center"/>
    </xf>
    <xf numFmtId="0" fontId="4" fillId="0" borderId="15" xfId="82" applyBorder="1">
      <alignment vertical="center"/>
    </xf>
    <xf numFmtId="177" fontId="4" fillId="0" borderId="19" xfId="82" applyNumberFormat="1" applyBorder="1" applyAlignment="1">
      <alignment horizontal="left" vertical="center"/>
    </xf>
    <xf numFmtId="0" fontId="4" fillId="0" borderId="15" xfId="82" applyBorder="1" applyAlignment="1">
      <alignment horizontal="center" vertical="center"/>
    </xf>
    <xf numFmtId="49" fontId="4" fillId="0" borderId="15" xfId="82" applyNumberFormat="1" applyBorder="1" applyAlignment="1">
      <alignment horizontal="center" vertical="center"/>
    </xf>
    <xf numFmtId="0" fontId="83" fillId="0" borderId="0" xfId="83">
      <alignment vertical="center"/>
    </xf>
    <xf numFmtId="0" fontId="38" fillId="0" borderId="0" xfId="83" applyFont="1">
      <alignment vertical="center"/>
    </xf>
    <xf numFmtId="0" fontId="38" fillId="0" borderId="0" xfId="83" applyFont="1" applyAlignment="1">
      <alignment horizontal="center" vertical="center"/>
    </xf>
    <xf numFmtId="0" fontId="38" fillId="0" borderId="154" xfId="83" applyFont="1" applyBorder="1">
      <alignment vertical="center"/>
    </xf>
    <xf numFmtId="0" fontId="38" fillId="0" borderId="106" xfId="83" applyFont="1" applyBorder="1">
      <alignment vertical="center"/>
    </xf>
    <xf numFmtId="0" fontId="38" fillId="0" borderId="106" xfId="83" applyFont="1" applyBorder="1" applyAlignment="1">
      <alignment horizontal="center" vertical="center"/>
    </xf>
    <xf numFmtId="0" fontId="38" fillId="0" borderId="28" xfId="83" applyFont="1" applyBorder="1">
      <alignment vertical="center"/>
    </xf>
    <xf numFmtId="0" fontId="38" fillId="0" borderId="60" xfId="83" applyFont="1" applyBorder="1">
      <alignment vertical="center"/>
    </xf>
    <xf numFmtId="0" fontId="38" fillId="0" borderId="16" xfId="83" applyFont="1" applyBorder="1">
      <alignment vertical="center"/>
    </xf>
    <xf numFmtId="0" fontId="39" fillId="0" borderId="0" xfId="83" applyFont="1">
      <alignment vertical="center"/>
    </xf>
    <xf numFmtId="0" fontId="38" fillId="0" borderId="15" xfId="83" applyFont="1" applyBorder="1" applyAlignment="1">
      <alignment horizontal="center" vertical="center"/>
    </xf>
    <xf numFmtId="49" fontId="74" fillId="0" borderId="18" xfId="83" applyNumberFormat="1" applyFont="1" applyBorder="1" applyAlignment="1">
      <alignment horizontal="center" vertical="center"/>
    </xf>
    <xf numFmtId="0" fontId="190" fillId="0" borderId="15" xfId="83" applyFont="1" applyBorder="1" applyAlignment="1">
      <alignment horizontal="center" vertical="center" shrinkToFit="1"/>
    </xf>
    <xf numFmtId="0" fontId="38" fillId="0" borderId="15" xfId="83" applyFont="1" applyBorder="1" applyAlignment="1">
      <alignment vertical="center" wrapText="1"/>
    </xf>
    <xf numFmtId="0" fontId="69" fillId="0" borderId="15" xfId="83" applyFont="1" applyBorder="1">
      <alignment vertical="center"/>
    </xf>
    <xf numFmtId="0" fontId="38" fillId="0" borderId="15" xfId="83" applyFont="1" applyBorder="1">
      <alignment vertical="center"/>
    </xf>
    <xf numFmtId="0" fontId="69" fillId="0" borderId="15" xfId="83" applyFont="1" applyBorder="1" applyAlignment="1">
      <alignment horizontal="center" vertical="center" shrinkToFit="1"/>
    </xf>
    <xf numFmtId="0" fontId="38" fillId="0" borderId="15" xfId="83" applyFont="1" applyBorder="1" applyAlignment="1">
      <alignment vertical="center" textRotation="255"/>
    </xf>
    <xf numFmtId="0" fontId="69" fillId="0" borderId="15" xfId="83" applyFont="1" applyBorder="1" applyAlignment="1">
      <alignment horizontal="center" vertical="center" wrapText="1"/>
    </xf>
    <xf numFmtId="0" fontId="20" fillId="0" borderId="15" xfId="83" applyFont="1" applyBorder="1" applyAlignment="1">
      <alignment horizontal="left" vertical="center" wrapText="1"/>
    </xf>
    <xf numFmtId="49" fontId="69" fillId="0" borderId="15" xfId="83" applyNumberFormat="1" applyFont="1" applyBorder="1" applyAlignment="1">
      <alignment horizontal="center" vertical="center" wrapText="1"/>
    </xf>
    <xf numFmtId="0" fontId="8" fillId="0" borderId="15" xfId="83" applyFont="1" applyBorder="1" applyAlignment="1">
      <alignment horizontal="left" vertical="center" wrapText="1"/>
    </xf>
    <xf numFmtId="0" fontId="69" fillId="0" borderId="15" xfId="83" applyFont="1" applyBorder="1" applyAlignment="1">
      <alignment vertical="center" wrapText="1"/>
    </xf>
    <xf numFmtId="0" fontId="69" fillId="0" borderId="15" xfId="83" applyFont="1" applyBorder="1" applyAlignment="1">
      <alignment horizontal="center" vertical="center"/>
    </xf>
    <xf numFmtId="0" fontId="8" fillId="0" borderId="15" xfId="83" applyFont="1" applyBorder="1">
      <alignment vertical="center"/>
    </xf>
    <xf numFmtId="49" fontId="69" fillId="0" borderId="15" xfId="83" applyNumberFormat="1" applyFont="1" applyBorder="1" applyAlignment="1">
      <alignment horizontal="center" vertical="center"/>
    </xf>
    <xf numFmtId="0" fontId="38" fillId="0" borderId="22" xfId="83" applyFont="1" applyBorder="1">
      <alignment vertical="center"/>
    </xf>
    <xf numFmtId="0" fontId="38" fillId="0" borderId="29" xfId="83" applyFont="1" applyBorder="1">
      <alignment vertical="center"/>
    </xf>
    <xf numFmtId="0" fontId="38" fillId="0" borderId="29" xfId="83" applyFont="1" applyBorder="1" applyAlignment="1">
      <alignment horizontal="right" vertical="center"/>
    </xf>
    <xf numFmtId="0" fontId="38" fillId="0" borderId="24" xfId="83" applyFont="1" applyBorder="1">
      <alignment vertical="center"/>
    </xf>
    <xf numFmtId="0" fontId="4" fillId="0" borderId="0" xfId="84">
      <alignment vertical="center"/>
    </xf>
    <xf numFmtId="0" fontId="191" fillId="0" borderId="0" xfId="84" applyFont="1">
      <alignment vertical="center"/>
    </xf>
    <xf numFmtId="0" fontId="192" fillId="0" borderId="0" xfId="84" applyFont="1">
      <alignment vertical="center"/>
    </xf>
    <xf numFmtId="0" fontId="193" fillId="0" borderId="0" xfId="84" applyFont="1">
      <alignment vertical="center"/>
    </xf>
    <xf numFmtId="0" fontId="170" fillId="0" borderId="0" xfId="84" applyFont="1" applyAlignment="1">
      <alignment horizontal="right" vertical="center"/>
    </xf>
    <xf numFmtId="0" fontId="194" fillId="0" borderId="0" xfId="84" applyFont="1">
      <alignment vertical="center"/>
    </xf>
    <xf numFmtId="0" fontId="4" fillId="0" borderId="298" xfId="84" applyBorder="1">
      <alignment vertical="center"/>
    </xf>
    <xf numFmtId="0" fontId="4" fillId="0" borderId="20" xfId="84" applyBorder="1" applyAlignment="1">
      <alignment horizontal="center" vertical="center" wrapText="1"/>
    </xf>
    <xf numFmtId="0" fontId="4" fillId="0" borderId="12" xfId="84" applyBorder="1" applyAlignment="1">
      <alignment horizontal="center" vertical="center" wrapText="1"/>
    </xf>
    <xf numFmtId="0" fontId="4" fillId="0" borderId="0" xfId="84" applyAlignment="1">
      <alignment vertical="center" wrapText="1"/>
    </xf>
    <xf numFmtId="0" fontId="4" fillId="0" borderId="23" xfId="84" applyBorder="1" applyAlignment="1">
      <alignment horizontal="center" vertical="center" wrapText="1"/>
    </xf>
    <xf numFmtId="0" fontId="158" fillId="0" borderId="17" xfId="84" applyFont="1" applyBorder="1">
      <alignment vertical="center"/>
    </xf>
    <xf numFmtId="0" fontId="158" fillId="0" borderId="17" xfId="84" applyFont="1" applyBorder="1" applyAlignment="1">
      <alignment horizontal="right" vertical="center"/>
    </xf>
    <xf numFmtId="0" fontId="4" fillId="0" borderId="17" xfId="84" applyBorder="1" applyAlignment="1">
      <alignment horizontal="center" vertical="center"/>
    </xf>
    <xf numFmtId="0" fontId="4" fillId="0" borderId="348" xfId="84" applyBorder="1" applyAlignment="1">
      <alignment horizontal="center" vertical="center"/>
    </xf>
    <xf numFmtId="0" fontId="4" fillId="0" borderId="15" xfId="84" applyBorder="1">
      <alignment vertical="center"/>
    </xf>
    <xf numFmtId="0" fontId="4" fillId="0" borderId="15" xfId="84" applyBorder="1" applyAlignment="1">
      <alignment horizontal="center" vertical="center"/>
    </xf>
    <xf numFmtId="0" fontId="4" fillId="0" borderId="231" xfId="84" applyBorder="1" applyAlignment="1">
      <alignment horizontal="center" vertical="center"/>
    </xf>
    <xf numFmtId="0" fontId="4" fillId="0" borderId="217" xfId="84" applyBorder="1" applyAlignment="1">
      <alignment horizontal="center" vertical="center"/>
    </xf>
    <xf numFmtId="0" fontId="4" fillId="0" borderId="20" xfId="84" applyBorder="1">
      <alignment vertical="center"/>
    </xf>
    <xf numFmtId="0" fontId="4" fillId="0" borderId="20" xfId="84" applyBorder="1" applyAlignment="1">
      <alignment horizontal="center" vertical="center"/>
    </xf>
    <xf numFmtId="0" fontId="4" fillId="0" borderId="116" xfId="84" applyBorder="1" applyAlignment="1">
      <alignment horizontal="center" vertical="center" wrapText="1"/>
    </xf>
    <xf numFmtId="0" fontId="158" fillId="0" borderId="192" xfId="84" applyFont="1" applyBorder="1">
      <alignment vertical="center"/>
    </xf>
    <xf numFmtId="0" fontId="4" fillId="0" borderId="17" xfId="84" applyBorder="1">
      <alignment vertical="center"/>
    </xf>
    <xf numFmtId="0" fontId="4" fillId="0" borderId="26" xfId="84" applyBorder="1">
      <alignment vertical="center"/>
    </xf>
    <xf numFmtId="0" fontId="4" fillId="0" borderId="26" xfId="84" applyBorder="1" applyAlignment="1">
      <alignment horizontal="center" vertical="center"/>
    </xf>
    <xf numFmtId="0" fontId="4" fillId="0" borderId="192" xfId="84" applyBorder="1">
      <alignment vertical="center"/>
    </xf>
    <xf numFmtId="0" fontId="4" fillId="0" borderId="192" xfId="84" applyBorder="1" applyAlignment="1">
      <alignment horizontal="center" vertical="center"/>
    </xf>
    <xf numFmtId="0" fontId="4" fillId="0" borderId="101" xfId="84" applyBorder="1">
      <alignment vertical="center"/>
    </xf>
    <xf numFmtId="0" fontId="4" fillId="0" borderId="65" xfId="84" applyBorder="1" applyAlignment="1">
      <alignment horizontal="right"/>
    </xf>
    <xf numFmtId="0" fontId="4" fillId="0" borderId="172" xfId="84" applyBorder="1">
      <alignment vertical="center"/>
    </xf>
    <xf numFmtId="0" fontId="4" fillId="0" borderId="0" xfId="84" applyAlignment="1">
      <alignment horizontal="right" vertical="center"/>
    </xf>
    <xf numFmtId="0" fontId="4" fillId="0" borderId="102" xfId="84" applyBorder="1">
      <alignment vertical="center"/>
    </xf>
    <xf numFmtId="0" fontId="4" fillId="0" borderId="10" xfId="84" applyBorder="1" applyAlignment="1">
      <alignment horizontal="right" vertical="top"/>
    </xf>
    <xf numFmtId="0" fontId="196" fillId="24" borderId="0" xfId="85" applyFill="1" applyAlignment="1" applyProtection="1">
      <alignment vertical="center"/>
    </xf>
    <xf numFmtId="0" fontId="3" fillId="0" borderId="0" xfId="86">
      <alignment vertical="center"/>
    </xf>
    <xf numFmtId="0" fontId="197" fillId="0" borderId="0" xfId="87">
      <alignment vertical="center"/>
    </xf>
    <xf numFmtId="0" fontId="197" fillId="0" borderId="0" xfId="87" applyAlignment="1">
      <alignment horizontal="center" vertical="center"/>
    </xf>
    <xf numFmtId="0" fontId="47" fillId="0" borderId="0" xfId="87" applyFont="1" applyAlignment="1">
      <alignment horizontal="left" vertical="top"/>
    </xf>
    <xf numFmtId="0" fontId="62" fillId="0" borderId="408" xfId="87" applyFont="1" applyBorder="1" applyAlignment="1">
      <alignment vertical="center" wrapText="1"/>
    </xf>
    <xf numFmtId="0" fontId="197" fillId="0" borderId="409" xfId="87" applyBorder="1" applyAlignment="1">
      <alignment horizontal="center" vertical="center" wrapText="1"/>
    </xf>
    <xf numFmtId="0" fontId="62" fillId="0" borderId="410" xfId="87" applyFont="1" applyBorder="1" applyAlignment="1">
      <alignment vertical="center" wrapText="1"/>
    </xf>
    <xf numFmtId="0" fontId="62" fillId="0" borderId="0" xfId="87" applyFont="1" applyAlignment="1">
      <alignment vertical="center" wrapText="1"/>
    </xf>
    <xf numFmtId="0" fontId="197" fillId="0" borderId="0" xfId="87" applyAlignment="1">
      <alignment horizontal="left" vertical="center" wrapText="1"/>
    </xf>
    <xf numFmtId="0" fontId="83" fillId="0" borderId="411" xfId="87" applyFont="1" applyBorder="1" applyAlignment="1">
      <alignment vertical="top" wrapText="1"/>
    </xf>
    <xf numFmtId="0" fontId="83" fillId="0" borderId="409" xfId="87" applyFont="1" applyBorder="1" applyAlignment="1">
      <alignment horizontal="center" vertical="center" wrapText="1"/>
    </xf>
    <xf numFmtId="0" fontId="83" fillId="0" borderId="410" xfId="87" applyFont="1" applyBorder="1" applyAlignment="1">
      <alignment vertical="center" wrapText="1"/>
    </xf>
    <xf numFmtId="0" fontId="83" fillId="0" borderId="0" xfId="87" applyFont="1" applyAlignment="1">
      <alignment vertical="top" wrapText="1"/>
    </xf>
    <xf numFmtId="0" fontId="83" fillId="0" borderId="0" xfId="87" applyFont="1" applyAlignment="1">
      <alignment horizontal="center" vertical="center" wrapText="1"/>
    </xf>
    <xf numFmtId="0" fontId="83" fillId="0" borderId="0" xfId="87" applyFont="1" applyAlignment="1">
      <alignment vertical="center" wrapText="1"/>
    </xf>
    <xf numFmtId="0" fontId="197" fillId="0" borderId="412" xfId="87" applyBorder="1">
      <alignment vertical="center"/>
    </xf>
    <xf numFmtId="0" fontId="197" fillId="0" borderId="413" xfId="87" applyBorder="1">
      <alignment vertical="center"/>
    </xf>
    <xf numFmtId="0" fontId="200" fillId="0" borderId="409" xfId="87" applyFont="1" applyBorder="1" applyAlignment="1">
      <alignment horizontal="center" vertical="center" wrapText="1"/>
    </xf>
    <xf numFmtId="0" fontId="200" fillId="0" borderId="0" xfId="87" applyFont="1" applyAlignment="1">
      <alignment horizontal="center" vertical="center" wrapText="1"/>
    </xf>
    <xf numFmtId="0" fontId="83" fillId="0" borderId="411" xfId="87" applyFont="1" applyBorder="1" applyAlignment="1">
      <alignment vertical="center" wrapText="1"/>
    </xf>
    <xf numFmtId="0" fontId="201" fillId="0" borderId="0" xfId="87" applyFont="1" applyAlignment="1">
      <alignment horizontal="left" vertical="top"/>
    </xf>
    <xf numFmtId="0" fontId="83" fillId="0" borderId="408" xfId="87" applyFont="1" applyBorder="1" applyAlignment="1">
      <alignment horizontal="center" vertical="center" wrapText="1"/>
    </xf>
    <xf numFmtId="0" fontId="34" fillId="0" borderId="409" xfId="87" applyFont="1" applyBorder="1" applyAlignment="1">
      <alignment horizontal="center" vertical="center" wrapText="1"/>
    </xf>
    <xf numFmtId="0" fontId="83" fillId="0" borderId="408" xfId="87" applyFont="1" applyBorder="1" applyAlignment="1">
      <alignment vertical="center" wrapText="1"/>
    </xf>
    <xf numFmtId="0" fontId="44" fillId="0" borderId="409" xfId="87" applyFont="1" applyBorder="1" applyAlignment="1">
      <alignment horizontal="center" vertical="center" wrapText="1"/>
    </xf>
    <xf numFmtId="0" fontId="43" fillId="0" borderId="409" xfId="87" applyFont="1" applyBorder="1" applyAlignment="1">
      <alignment horizontal="center" vertical="center" wrapText="1"/>
    </xf>
    <xf numFmtId="0" fontId="197" fillId="0" borderId="409" xfId="87" applyBorder="1" applyAlignment="1">
      <alignment horizontal="left" vertical="top" wrapText="1"/>
    </xf>
    <xf numFmtId="0" fontId="44" fillId="0" borderId="409" xfId="87" applyFont="1" applyBorder="1" applyAlignment="1">
      <alignment horizontal="center" vertical="top" wrapText="1"/>
    </xf>
    <xf numFmtId="0" fontId="197" fillId="0" borderId="409" xfId="87" applyBorder="1" applyAlignment="1">
      <alignment horizontal="left" vertical="center" wrapText="1"/>
    </xf>
    <xf numFmtId="0" fontId="202" fillId="0" borderId="409" xfId="87" applyFont="1" applyBorder="1" applyAlignment="1">
      <alignment horizontal="left" vertical="top" wrapText="1"/>
    </xf>
    <xf numFmtId="0" fontId="202" fillId="0" borderId="409" xfId="87" applyFont="1" applyBorder="1" applyAlignment="1">
      <alignment horizontal="center" vertical="top" wrapText="1"/>
    </xf>
    <xf numFmtId="0" fontId="83" fillId="0" borderId="409" xfId="87" applyFont="1" applyBorder="1" applyAlignment="1">
      <alignment horizontal="center" vertical="top" wrapText="1"/>
    </xf>
    <xf numFmtId="0" fontId="83" fillId="0" borderId="408" xfId="87" applyFont="1" applyBorder="1" applyAlignment="1">
      <alignment vertical="top" wrapText="1"/>
    </xf>
    <xf numFmtId="0" fontId="43" fillId="0" borderId="411" xfId="87" applyFont="1" applyBorder="1" applyAlignment="1">
      <alignment vertical="top" wrapText="1"/>
    </xf>
    <xf numFmtId="0" fontId="34" fillId="0" borderId="0" xfId="87" applyFont="1" applyAlignment="1">
      <alignment horizontal="left" vertical="top"/>
    </xf>
    <xf numFmtId="0" fontId="83" fillId="0" borderId="415" xfId="87" applyFont="1" applyBorder="1" applyAlignment="1">
      <alignment vertical="top" wrapText="1"/>
    </xf>
    <xf numFmtId="0" fontId="197" fillId="0" borderId="416" xfId="87" applyBorder="1">
      <alignment vertical="center"/>
    </xf>
    <xf numFmtId="0" fontId="197" fillId="0" borderId="417" xfId="87" applyBorder="1">
      <alignment vertical="center"/>
    </xf>
    <xf numFmtId="0" fontId="83" fillId="0" borderId="409" xfId="87" applyFont="1" applyBorder="1" applyAlignment="1">
      <alignment horizontal="left" vertical="center" wrapText="1"/>
    </xf>
    <xf numFmtId="0" fontId="43" fillId="0" borderId="409" xfId="87" applyFont="1" applyBorder="1" applyAlignment="1">
      <alignment horizontal="center" vertical="top" wrapText="1"/>
    </xf>
    <xf numFmtId="0" fontId="198" fillId="0" borderId="409" xfId="87" applyFont="1" applyBorder="1" applyAlignment="1">
      <alignment horizontal="center" vertical="center" wrapText="1"/>
    </xf>
    <xf numFmtId="0" fontId="83" fillId="0" borderId="416" xfId="87" applyFont="1" applyBorder="1" applyAlignment="1">
      <alignment vertical="top" wrapText="1"/>
    </xf>
    <xf numFmtId="0" fontId="83" fillId="0" borderId="417" xfId="87" applyFont="1" applyBorder="1" applyAlignment="1">
      <alignment vertical="top" wrapText="1"/>
    </xf>
    <xf numFmtId="0" fontId="204" fillId="0" borderId="409" xfId="87" applyFont="1" applyBorder="1" applyAlignment="1">
      <alignment horizontal="center" vertical="center" wrapText="1"/>
    </xf>
    <xf numFmtId="0" fontId="47" fillId="0" borderId="0" xfId="87" applyFont="1" applyAlignment="1">
      <alignment horizontal="center" vertical="top"/>
    </xf>
    <xf numFmtId="0" fontId="192" fillId="0" borderId="0" xfId="86" applyFont="1">
      <alignment vertical="center"/>
    </xf>
    <xf numFmtId="0" fontId="205" fillId="0" borderId="0" xfId="86" applyFont="1">
      <alignment vertical="center"/>
    </xf>
    <xf numFmtId="0" fontId="196" fillId="0" borderId="0" xfId="85">
      <alignment vertical="center"/>
    </xf>
    <xf numFmtId="0" fontId="8" fillId="38" borderId="0" xfId="0" applyFont="1" applyFill="1" applyAlignment="1">
      <alignment horizontal="center" vertical="center" shrinkToFit="1"/>
    </xf>
    <xf numFmtId="0" fontId="26" fillId="24" borderId="0" xfId="72" applyFont="1" applyFill="1" applyAlignment="1">
      <alignment vertical="center"/>
    </xf>
    <xf numFmtId="0" fontId="11" fillId="24" borderId="0" xfId="72" applyFont="1" applyFill="1" applyAlignment="1">
      <alignment vertical="center" wrapText="1"/>
    </xf>
    <xf numFmtId="0" fontId="11" fillId="24" borderId="0" xfId="72" applyFont="1" applyFill="1" applyAlignment="1">
      <alignment horizontal="center" vertical="top" wrapText="1"/>
    </xf>
    <xf numFmtId="0" fontId="11" fillId="24" borderId="0" xfId="72" applyFont="1" applyFill="1" applyAlignment="1">
      <alignment vertical="top"/>
    </xf>
    <xf numFmtId="38" fontId="33" fillId="24" borderId="0" xfId="62" applyFont="1" applyFill="1" applyBorder="1" applyAlignment="1">
      <alignment horizontal="right"/>
    </xf>
    <xf numFmtId="186" fontId="33" fillId="24" borderId="0" xfId="72" applyNumberFormat="1" applyFont="1" applyFill="1" applyAlignment="1">
      <alignment horizontal="right"/>
    </xf>
    <xf numFmtId="0" fontId="10" fillId="24" borderId="0" xfId="62" applyNumberFormat="1" applyFont="1" applyFill="1" applyAlignment="1">
      <alignment horizontal="left" vertical="top"/>
    </xf>
    <xf numFmtId="38" fontId="10" fillId="24" borderId="0" xfId="62" applyFont="1" applyFill="1" applyAlignment="1">
      <alignment horizontal="right" vertical="top" wrapText="1"/>
    </xf>
    <xf numFmtId="9" fontId="87" fillId="24" borderId="0" xfId="64" applyFont="1" applyFill="1" applyAlignment="1">
      <alignment horizontal="right" vertical="top" wrapText="1"/>
    </xf>
    <xf numFmtId="38" fontId="105" fillId="24" borderId="0" xfId="62" applyFont="1" applyFill="1" applyBorder="1" applyAlignment="1">
      <alignment horizontal="left"/>
    </xf>
    <xf numFmtId="0" fontId="0" fillId="0" borderId="419" xfId="60" applyFont="1" applyBorder="1" applyAlignment="1">
      <alignment horizontal="right"/>
    </xf>
    <xf numFmtId="0" fontId="8" fillId="34" borderId="419" xfId="60" applyFill="1" applyBorder="1" applyAlignment="1">
      <alignment horizontal="left"/>
    </xf>
    <xf numFmtId="0" fontId="0" fillId="34" borderId="419" xfId="60" applyFont="1" applyFill="1" applyBorder="1" applyAlignment="1">
      <alignment horizontal="left"/>
    </xf>
    <xf numFmtId="0" fontId="2" fillId="0" borderId="0" xfId="88">
      <alignment vertical="center"/>
    </xf>
    <xf numFmtId="0" fontId="12" fillId="0" borderId="0" xfId="88" applyFont="1">
      <alignment vertical="center"/>
    </xf>
    <xf numFmtId="0" fontId="158" fillId="0" borderId="0" xfId="88" applyFont="1">
      <alignment vertical="center"/>
    </xf>
    <xf numFmtId="14" fontId="158" fillId="0" borderId="0" xfId="88" applyNumberFormat="1" applyFont="1" applyAlignment="1">
      <alignment horizontal="left" vertical="center"/>
    </xf>
    <xf numFmtId="0" fontId="134" fillId="0" borderId="0" xfId="88" applyFont="1">
      <alignment vertical="center"/>
    </xf>
    <xf numFmtId="0" fontId="134" fillId="0" borderId="78" xfId="88" applyFont="1" applyBorder="1" applyAlignment="1">
      <alignment horizontal="center" vertical="center" wrapText="1"/>
    </xf>
    <xf numFmtId="0" fontId="134" fillId="0" borderId="243" xfId="88" applyFont="1" applyBorder="1" applyAlignment="1">
      <alignment horizontal="center" vertical="center" wrapText="1"/>
    </xf>
    <xf numFmtId="49" fontId="142" fillId="38" borderId="103" xfId="88" applyNumberFormat="1" applyFont="1" applyFill="1" applyBorder="1" applyAlignment="1">
      <alignment horizontal="center" vertical="center" wrapText="1"/>
    </xf>
    <xf numFmtId="0" fontId="134" fillId="38" borderId="200" xfId="88" applyFont="1" applyFill="1" applyBorder="1" applyAlignment="1">
      <alignment horizontal="left" vertical="center" wrapText="1"/>
    </xf>
    <xf numFmtId="0" fontId="39" fillId="0" borderId="69" xfId="0" applyFont="1" applyBorder="1" applyAlignment="1">
      <alignment horizontal="center" vertical="center" wrapText="1"/>
    </xf>
    <xf numFmtId="0" fontId="39" fillId="0" borderId="262" xfId="0" applyFont="1" applyBorder="1" applyAlignment="1">
      <alignment horizontal="center" vertical="center" wrapText="1"/>
    </xf>
    <xf numFmtId="0" fontId="39" fillId="0" borderId="190" xfId="0" applyFont="1" applyBorder="1" applyAlignment="1">
      <alignment horizontal="center" vertical="center" wrapText="1"/>
    </xf>
    <xf numFmtId="0" fontId="39" fillId="0" borderId="239" xfId="0" applyFont="1" applyBorder="1" applyAlignment="1">
      <alignment horizontal="center" vertical="center" wrapText="1"/>
    </xf>
    <xf numFmtId="0" fontId="144" fillId="38" borderId="200" xfId="88" applyFont="1" applyFill="1" applyBorder="1" applyAlignment="1">
      <alignment horizontal="left" vertical="center" wrapText="1"/>
    </xf>
    <xf numFmtId="49" fontId="142" fillId="38" borderId="0" xfId="88" applyNumberFormat="1" applyFont="1" applyFill="1" applyAlignment="1">
      <alignment horizontal="center" vertical="center" wrapText="1"/>
    </xf>
    <xf numFmtId="0" fontId="134" fillId="38" borderId="0" xfId="88" applyFont="1" applyFill="1" applyAlignment="1">
      <alignment horizontal="left" vertical="center" wrapText="1"/>
    </xf>
    <xf numFmtId="0" fontId="144" fillId="38" borderId="0" xfId="88" applyFont="1" applyFill="1" applyAlignment="1">
      <alignment horizontal="left" vertical="center" wrapText="1"/>
    </xf>
    <xf numFmtId="0" fontId="142" fillId="0" borderId="0" xfId="88" applyFont="1" applyAlignment="1">
      <alignment horizontal="justify" vertical="center"/>
    </xf>
    <xf numFmtId="49" fontId="142" fillId="0" borderId="103" xfId="88" applyNumberFormat="1" applyFont="1" applyBorder="1" applyAlignment="1">
      <alignment horizontal="center" vertical="center" wrapText="1"/>
    </xf>
    <xf numFmtId="0" fontId="134" fillId="0" borderId="200" xfId="88" applyFont="1" applyBorder="1" applyAlignment="1">
      <alignment horizontal="left" vertical="center" wrapText="1"/>
    </xf>
    <xf numFmtId="0" fontId="144" fillId="0" borderId="200" xfId="88" applyFont="1" applyBorder="1" applyAlignment="1">
      <alignment horizontal="left" vertical="center" wrapText="1"/>
    </xf>
    <xf numFmtId="0" fontId="2" fillId="38" borderId="0" xfId="88" applyFill="1">
      <alignment vertical="center"/>
    </xf>
    <xf numFmtId="0" fontId="130" fillId="38" borderId="200" xfId="88" applyFont="1" applyFill="1" applyBorder="1" applyAlignment="1">
      <alignment horizontal="left" vertical="center" wrapText="1"/>
    </xf>
    <xf numFmtId="0" fontId="142" fillId="0" borderId="200" xfId="88" applyFont="1" applyBorder="1" applyAlignment="1">
      <alignment horizontal="left" vertical="center" wrapText="1"/>
    </xf>
    <xf numFmtId="0" fontId="142" fillId="38" borderId="200" xfId="88" applyFont="1" applyFill="1" applyBorder="1" applyAlignment="1">
      <alignment horizontal="left" vertical="center" wrapText="1"/>
    </xf>
    <xf numFmtId="49" fontId="142" fillId="38" borderId="103" xfId="88" applyNumberFormat="1" applyFont="1" applyFill="1" applyBorder="1" applyAlignment="1">
      <alignment horizontal="center" vertical="center" shrinkToFit="1"/>
    </xf>
    <xf numFmtId="0" fontId="142" fillId="38" borderId="200" xfId="88" applyFont="1" applyFill="1" applyBorder="1" applyAlignment="1">
      <alignment horizontal="center" vertical="center" wrapText="1"/>
    </xf>
    <xf numFmtId="49" fontId="142" fillId="0" borderId="103" xfId="88" applyNumberFormat="1" applyFont="1" applyBorder="1" applyAlignment="1">
      <alignment horizontal="center" vertical="center" shrinkToFit="1"/>
    </xf>
    <xf numFmtId="0" fontId="134" fillId="0" borderId="200" xfId="88" applyFont="1" applyBorder="1" applyAlignment="1">
      <alignment horizontal="justify" vertical="center" wrapText="1"/>
    </xf>
    <xf numFmtId="0" fontId="142" fillId="0" borderId="200" xfId="88" applyFont="1" applyBorder="1" applyAlignment="1">
      <alignment horizontal="center" vertical="center" wrapText="1"/>
    </xf>
    <xf numFmtId="0" fontId="134" fillId="0" borderId="242" xfId="88" applyFont="1" applyBorder="1" applyAlignment="1">
      <alignment horizontal="center" vertical="center" wrapText="1"/>
    </xf>
    <xf numFmtId="49" fontId="142" fillId="38" borderId="78" xfId="88" applyNumberFormat="1" applyFont="1" applyFill="1" applyBorder="1" applyAlignment="1">
      <alignment horizontal="center" vertical="center" shrinkToFit="1"/>
    </xf>
    <xf numFmtId="0" fontId="134" fillId="38" borderId="200" xfId="88" applyFont="1" applyFill="1" applyBorder="1" applyAlignment="1">
      <alignment horizontal="justify" vertical="center" wrapText="1"/>
    </xf>
    <xf numFmtId="0" fontId="134" fillId="38" borderId="103" xfId="88" applyFont="1" applyFill="1" applyBorder="1" applyAlignment="1">
      <alignment vertical="center" wrapText="1"/>
    </xf>
    <xf numFmtId="49" fontId="142" fillId="0" borderId="78" xfId="88" applyNumberFormat="1" applyFont="1" applyBorder="1" applyAlignment="1">
      <alignment horizontal="center" vertical="center" shrinkToFit="1"/>
    </xf>
    <xf numFmtId="0" fontId="134" fillId="0" borderId="78" xfId="88" applyFont="1" applyBorder="1" applyAlignment="1">
      <alignment vertical="center" wrapText="1"/>
    </xf>
    <xf numFmtId="0" fontId="134" fillId="38" borderId="78" xfId="88" applyFont="1" applyFill="1" applyBorder="1" applyAlignment="1">
      <alignment horizontal="left" vertical="center" wrapText="1"/>
    </xf>
    <xf numFmtId="0" fontId="143" fillId="38" borderId="78" xfId="88" applyFont="1" applyFill="1" applyBorder="1" applyAlignment="1">
      <alignment horizontal="left" vertical="center" wrapText="1"/>
    </xf>
    <xf numFmtId="0" fontId="142" fillId="0" borderId="0" xfId="88" applyFont="1" applyAlignment="1">
      <alignment vertical="center" wrapText="1"/>
    </xf>
    <xf numFmtId="0" fontId="142" fillId="38" borderId="103" xfId="88" applyFont="1" applyFill="1" applyBorder="1" applyAlignment="1">
      <alignment horizontal="justify" vertical="center" wrapText="1"/>
    </xf>
    <xf numFmtId="0" fontId="144" fillId="38" borderId="200" xfId="88" applyFont="1" applyFill="1" applyBorder="1" applyAlignment="1">
      <alignment horizontal="justify" vertical="center" wrapText="1"/>
    </xf>
    <xf numFmtId="0" fontId="142" fillId="38" borderId="78" xfId="88" applyFont="1" applyFill="1" applyBorder="1" applyAlignment="1">
      <alignment horizontal="justify" vertical="center" wrapText="1"/>
    </xf>
    <xf numFmtId="0" fontId="130" fillId="38" borderId="243" xfId="88" applyFont="1" applyFill="1" applyBorder="1" applyAlignment="1">
      <alignment horizontal="justify" vertical="center" wrapText="1"/>
    </xf>
    <xf numFmtId="0" fontId="144" fillId="38" borderId="243" xfId="88" applyFont="1" applyFill="1" applyBorder="1" applyAlignment="1">
      <alignment horizontal="justify" vertical="center" wrapText="1"/>
    </xf>
    <xf numFmtId="0" fontId="132" fillId="0" borderId="65" xfId="88" applyFont="1" applyBorder="1" applyAlignment="1">
      <alignment horizontal="left" vertical="center" wrapText="1"/>
    </xf>
    <xf numFmtId="0" fontId="142" fillId="0" borderId="204" xfId="88" applyFont="1" applyBorder="1" applyAlignment="1">
      <alignment horizontal="justify" vertical="center" wrapText="1"/>
    </xf>
    <xf numFmtId="0" fontId="132" fillId="0" borderId="101" xfId="88" applyFont="1" applyBorder="1" applyAlignment="1">
      <alignment horizontal="left" vertical="center" wrapText="1"/>
    </xf>
    <xf numFmtId="0" fontId="132" fillId="0" borderId="121" xfId="88" applyFont="1" applyBorder="1" applyAlignment="1">
      <alignment horizontal="center" vertical="center" wrapText="1"/>
    </xf>
    <xf numFmtId="0" fontId="141" fillId="0" borderId="102" xfId="88" applyFont="1" applyBorder="1" applyAlignment="1">
      <alignment vertical="center" wrapText="1"/>
    </xf>
    <xf numFmtId="0" fontId="141" fillId="0" borderId="10" xfId="88" applyFont="1" applyBorder="1" applyAlignment="1">
      <alignment vertical="center" wrapText="1"/>
    </xf>
    <xf numFmtId="0" fontId="141" fillId="0" borderId="200" xfId="88" applyFont="1" applyBorder="1" applyAlignment="1">
      <alignment vertical="center" wrapText="1"/>
    </xf>
    <xf numFmtId="0" fontId="146" fillId="0" borderId="0" xfId="88" applyFont="1" applyAlignment="1">
      <alignment horizontal="left" vertical="center" wrapText="1"/>
    </xf>
    <xf numFmtId="0" fontId="134" fillId="0" borderId="199" xfId="88" applyFont="1" applyBorder="1" applyAlignment="1">
      <alignment horizontal="center" vertical="center" wrapText="1"/>
    </xf>
    <xf numFmtId="49" fontId="142" fillId="0" borderId="0" xfId="88" applyNumberFormat="1" applyFont="1" applyAlignment="1">
      <alignment horizontal="center" vertical="center" wrapText="1"/>
    </xf>
    <xf numFmtId="0" fontId="134" fillId="0" borderId="0" xfId="88" applyFont="1" applyAlignment="1">
      <alignment horizontal="justify" vertical="center" wrapText="1"/>
    </xf>
    <xf numFmtId="0" fontId="142" fillId="0" borderId="0" xfId="88" applyFont="1" applyAlignment="1">
      <alignment horizontal="left" vertical="center" wrapText="1"/>
    </xf>
    <xf numFmtId="0" fontId="13" fillId="0" borderId="16" xfId="0" applyFont="1" applyBorder="1" applyAlignment="1">
      <alignment horizontal="center" vertical="center" wrapText="1"/>
    </xf>
    <xf numFmtId="0" fontId="12" fillId="0" borderId="15" xfId="0" applyFont="1" applyBorder="1" applyAlignment="1">
      <alignment horizontal="center" vertical="top" wrapText="1"/>
    </xf>
    <xf numFmtId="0" fontId="20" fillId="35" borderId="166" xfId="63" applyFont="1" applyFill="1" applyBorder="1" applyAlignment="1">
      <alignment horizontal="left"/>
    </xf>
    <xf numFmtId="0" fontId="68" fillId="24" borderId="0" xfId="72" applyFont="1" applyFill="1"/>
    <xf numFmtId="0" fontId="207" fillId="0" borderId="0" xfId="69" applyFont="1" applyAlignment="1">
      <alignment vertical="center"/>
    </xf>
    <xf numFmtId="0" fontId="208" fillId="0" borderId="0" xfId="69" applyFont="1" applyAlignment="1">
      <alignment vertical="center"/>
    </xf>
    <xf numFmtId="0" fontId="209" fillId="0" borderId="0" xfId="69" applyFont="1" applyAlignment="1">
      <alignment vertical="center"/>
    </xf>
    <xf numFmtId="0" fontId="186" fillId="24" borderId="0" xfId="72" applyFont="1" applyFill="1"/>
    <xf numFmtId="0" fontId="206" fillId="0" borderId="0" xfId="69" applyFont="1" applyAlignment="1">
      <alignment vertical="center"/>
    </xf>
    <xf numFmtId="0" fontId="8" fillId="24" borderId="0" xfId="72" applyFill="1" applyAlignment="1">
      <alignment horizontal="left" vertical="top" wrapText="1"/>
    </xf>
    <xf numFmtId="0" fontId="0" fillId="24" borderId="154" xfId="72" applyFont="1" applyFill="1" applyBorder="1"/>
    <xf numFmtId="0" fontId="8" fillId="24" borderId="106" xfId="72" applyFill="1" applyBorder="1"/>
    <xf numFmtId="0" fontId="0" fillId="24" borderId="106" xfId="72" applyFont="1" applyFill="1" applyBorder="1"/>
    <xf numFmtId="0" fontId="8" fillId="24" borderId="28" xfId="72" applyFill="1" applyBorder="1"/>
    <xf numFmtId="0" fontId="8" fillId="24" borderId="60" xfId="72" applyFill="1" applyBorder="1"/>
    <xf numFmtId="0" fontId="8" fillId="24" borderId="16" xfId="72" applyFill="1" applyBorder="1"/>
    <xf numFmtId="0" fontId="8" fillId="24" borderId="418" xfId="72" applyFill="1" applyBorder="1"/>
    <xf numFmtId="0" fontId="8" fillId="24" borderId="419" xfId="72" applyFill="1" applyBorder="1"/>
    <xf numFmtId="0" fontId="8" fillId="24" borderId="420" xfId="72" applyFill="1" applyBorder="1"/>
    <xf numFmtId="0" fontId="20" fillId="0" borderId="167" xfId="63" applyFont="1" applyBorder="1"/>
    <xf numFmtId="0" fontId="20" fillId="0" borderId="168" xfId="63" applyFont="1" applyBorder="1"/>
    <xf numFmtId="0" fontId="20" fillId="0" borderId="169" xfId="63" applyFont="1" applyBorder="1"/>
    <xf numFmtId="0" fontId="20" fillId="0" borderId="170" xfId="63" applyFont="1" applyBorder="1"/>
    <xf numFmtId="0" fontId="20" fillId="0" borderId="171" xfId="63" applyFont="1" applyBorder="1"/>
    <xf numFmtId="0" fontId="20" fillId="34" borderId="216" xfId="63" applyFont="1" applyFill="1" applyBorder="1" applyAlignment="1">
      <alignment horizontal="center" vertical="center" shrinkToFit="1"/>
    </xf>
    <xf numFmtId="0" fontId="160" fillId="38" borderId="172" xfId="63" applyFont="1" applyFill="1" applyBorder="1" applyAlignment="1">
      <alignment horizontal="left"/>
    </xf>
    <xf numFmtId="0" fontId="8" fillId="38" borderId="0" xfId="63" applyFill="1" applyAlignment="1">
      <alignment horizontal="left"/>
    </xf>
    <xf numFmtId="0" fontId="8" fillId="38" borderId="16" xfId="63" applyFill="1" applyBorder="1" applyAlignment="1">
      <alignment horizontal="left"/>
    </xf>
    <xf numFmtId="0" fontId="20" fillId="0" borderId="36" xfId="63" applyFont="1" applyBorder="1"/>
    <xf numFmtId="0" fontId="20" fillId="0" borderId="37" xfId="63" applyFont="1" applyBorder="1"/>
    <xf numFmtId="0" fontId="20" fillId="0" borderId="38" xfId="63" applyFont="1" applyBorder="1"/>
    <xf numFmtId="0" fontId="20" fillId="0" borderId="89" xfId="63" applyFont="1" applyBorder="1"/>
    <xf numFmtId="0" fontId="20" fillId="0" borderId="82" xfId="63" applyFont="1" applyBorder="1"/>
    <xf numFmtId="0" fontId="20" fillId="34" borderId="229" xfId="63" applyFont="1" applyFill="1" applyBorder="1" applyAlignment="1">
      <alignment horizontal="center" vertical="center" shrinkToFit="1"/>
    </xf>
    <xf numFmtId="0" fontId="160" fillId="38" borderId="0" xfId="63" applyFont="1" applyFill="1" applyAlignment="1">
      <alignment horizontal="right"/>
    </xf>
    <xf numFmtId="0" fontId="160" fillId="38" borderId="0" xfId="63" applyFont="1" applyFill="1" applyAlignment="1">
      <alignment horizontal="left"/>
    </xf>
    <xf numFmtId="38" fontId="160" fillId="38" borderId="0" xfId="63" applyNumberFormat="1" applyFont="1" applyFill="1" applyAlignment="1">
      <alignment horizontal="right"/>
    </xf>
    <xf numFmtId="0" fontId="160" fillId="38" borderId="16" xfId="63" applyFont="1" applyFill="1" applyBorder="1"/>
    <xf numFmtId="0" fontId="20" fillId="0" borderId="36" xfId="63" applyFont="1" applyBorder="1" applyAlignment="1">
      <alignment vertical="top" wrapText="1"/>
    </xf>
    <xf numFmtId="0" fontId="0" fillId="35" borderId="176" xfId="63" applyFont="1" applyFill="1" applyBorder="1" applyAlignment="1">
      <alignment horizontal="center"/>
    </xf>
    <xf numFmtId="0" fontId="20" fillId="0" borderId="206" xfId="63" applyFont="1" applyBorder="1" applyAlignment="1">
      <alignment vertical="top" wrapText="1"/>
    </xf>
    <xf numFmtId="0" fontId="20" fillId="0" borderId="207" xfId="63" applyFont="1" applyBorder="1"/>
    <xf numFmtId="0" fontId="20" fillId="0" borderId="260" xfId="63" applyFont="1" applyBorder="1"/>
    <xf numFmtId="0" fontId="160" fillId="38" borderId="172" xfId="63" applyFont="1" applyFill="1" applyBorder="1"/>
    <xf numFmtId="0" fontId="160" fillId="38" borderId="0" xfId="63" applyFont="1" applyFill="1"/>
    <xf numFmtId="0" fontId="8" fillId="35" borderId="178" xfId="63" applyFill="1" applyBorder="1" applyAlignment="1">
      <alignment horizontal="center"/>
    </xf>
    <xf numFmtId="38" fontId="20" fillId="24" borderId="220" xfId="62" applyFont="1" applyFill="1" applyBorder="1" applyAlignment="1">
      <alignment vertical="top" wrapText="1"/>
    </xf>
    <xf numFmtId="38" fontId="20" fillId="24" borderId="218" xfId="62" applyFont="1" applyFill="1" applyBorder="1" applyAlignment="1"/>
    <xf numFmtId="38" fontId="20" fillId="24" borderId="221" xfId="62" applyFont="1" applyFill="1" applyBorder="1" applyAlignment="1"/>
    <xf numFmtId="38" fontId="24" fillId="24" borderId="216" xfId="35" applyFont="1" applyFill="1" applyBorder="1" applyAlignment="1">
      <alignment horizontal="center" vertical="center"/>
    </xf>
    <xf numFmtId="0" fontId="11" fillId="24" borderId="0" xfId="72" applyFont="1" applyFill="1" applyAlignment="1">
      <alignment vertical="center"/>
    </xf>
    <xf numFmtId="0" fontId="26" fillId="24" borderId="18" xfId="72" applyFont="1" applyFill="1" applyBorder="1" applyAlignment="1">
      <alignment vertical="center"/>
    </xf>
    <xf numFmtId="0" fontId="11" fillId="24" borderId="19" xfId="72" applyFont="1" applyFill="1" applyBorder="1" applyAlignment="1">
      <alignment vertical="center" wrapText="1"/>
    </xf>
    <xf numFmtId="0" fontId="26" fillId="24" borderId="0" xfId="72" applyFont="1" applyFill="1" applyAlignment="1">
      <alignment horizontal="center" vertical="center"/>
    </xf>
    <xf numFmtId="0" fontId="11" fillId="24" borderId="0" xfId="72" applyFont="1" applyFill="1" applyAlignment="1">
      <alignment horizontal="center" vertical="center" wrapText="1"/>
    </xf>
    <xf numFmtId="0" fontId="26" fillId="24" borderId="0" xfId="72" applyFont="1" applyFill="1" applyAlignment="1">
      <alignment horizontal="left" vertical="top"/>
    </xf>
    <xf numFmtId="0" fontId="11" fillId="24" borderId="0" xfId="72" applyFont="1" applyFill="1" applyAlignment="1">
      <alignment horizontal="left" vertical="top" wrapText="1"/>
    </xf>
    <xf numFmtId="38" fontId="10" fillId="24" borderId="0" xfId="62" applyFont="1" applyFill="1" applyBorder="1" applyAlignment="1">
      <alignment horizontal="right" vertical="top" wrapText="1"/>
    </xf>
    <xf numFmtId="0" fontId="0" fillId="0" borderId="0" xfId="65" applyFont="1" applyAlignment="1">
      <alignment horizontal="centerContinuous"/>
    </xf>
    <xf numFmtId="0" fontId="8" fillId="0" borderId="0" xfId="65" applyAlignment="1">
      <alignment horizontal="centerContinuous"/>
    </xf>
    <xf numFmtId="0" fontId="0" fillId="0" borderId="19" xfId="65" applyFont="1" applyBorder="1" applyAlignment="1">
      <alignment horizontal="center" vertical="center" wrapText="1"/>
    </xf>
    <xf numFmtId="0" fontId="0" fillId="0" borderId="18" xfId="65" applyFont="1" applyBorder="1" applyAlignment="1">
      <alignment horizontal="center" vertical="center"/>
    </xf>
    <xf numFmtId="0" fontId="8" fillId="0" borderId="19" xfId="65" applyBorder="1" applyAlignment="1">
      <alignment horizontal="center" vertical="center"/>
    </xf>
    <xf numFmtId="38" fontId="20" fillId="0" borderId="19" xfId="62" applyFont="1" applyBorder="1" applyAlignment="1">
      <alignment vertical="center" shrinkToFit="1"/>
    </xf>
    <xf numFmtId="0" fontId="20" fillId="0" borderId="18" xfId="0" applyFont="1" applyBorder="1">
      <alignment vertical="center"/>
    </xf>
    <xf numFmtId="0" fontId="8" fillId="0" borderId="19" xfId="65" applyBorder="1" applyAlignment="1">
      <alignment shrinkToFit="1"/>
    </xf>
    <xf numFmtId="38" fontId="20" fillId="0" borderId="19" xfId="62" applyFont="1" applyBorder="1">
      <alignment vertical="center"/>
    </xf>
    <xf numFmtId="0" fontId="0" fillId="0" borderId="19" xfId="65" applyFont="1" applyBorder="1" applyAlignment="1">
      <alignment shrinkToFit="1"/>
    </xf>
    <xf numFmtId="0" fontId="20" fillId="0" borderId="19" xfId="0" applyFont="1" applyBorder="1" applyAlignment="1">
      <alignment vertical="center" shrinkToFit="1"/>
    </xf>
    <xf numFmtId="38" fontId="20" fillId="0" borderId="25" xfId="0" applyNumberFormat="1" applyFont="1" applyBorder="1" applyAlignment="1">
      <alignment vertical="center" shrinkToFit="1"/>
    </xf>
    <xf numFmtId="0" fontId="20" fillId="0" borderId="19" xfId="0" applyFont="1" applyBorder="1">
      <alignment vertical="center"/>
    </xf>
    <xf numFmtId="0" fontId="20" fillId="0" borderId="0" xfId="0" applyFont="1" applyAlignment="1">
      <alignment vertical="center" shrinkToFit="1"/>
    </xf>
    <xf numFmtId="38" fontId="8" fillId="0" borderId="0" xfId="62" applyAlignment="1">
      <alignment shrinkToFit="1"/>
    </xf>
    <xf numFmtId="38" fontId="8" fillId="0" borderId="18" xfId="35" applyFont="1" applyBorder="1" applyAlignment="1">
      <alignment horizontal="right" vertical="top" wrapText="1"/>
    </xf>
    <xf numFmtId="38" fontId="8" fillId="0" borderId="30" xfId="35" applyFont="1" applyBorder="1" applyAlignment="1">
      <alignment horizontal="right" vertical="top" wrapText="1"/>
    </xf>
    <xf numFmtId="38" fontId="8" fillId="0" borderId="19" xfId="35" applyFont="1" applyBorder="1" applyAlignment="1">
      <alignment horizontal="right" vertical="top" wrapText="1"/>
    </xf>
    <xf numFmtId="0" fontId="11" fillId="39" borderId="30" xfId="52" applyFont="1" applyFill="1" applyBorder="1" applyAlignment="1">
      <alignment horizontal="center" vertical="center" wrapText="1"/>
    </xf>
    <xf numFmtId="0" fontId="11" fillId="39" borderId="19" xfId="52" applyFont="1" applyFill="1" applyBorder="1" applyAlignment="1">
      <alignment horizontal="center" vertical="center" wrapText="1"/>
    </xf>
    <xf numFmtId="0" fontId="8" fillId="0" borderId="16" xfId="0" applyFont="1" applyBorder="1" applyAlignment="1">
      <alignment horizontal="left" vertical="top" wrapText="1"/>
    </xf>
    <xf numFmtId="38" fontId="20" fillId="0" borderId="0" xfId="35" applyFont="1" applyAlignment="1">
      <alignment vertical="center" shrinkToFit="1"/>
    </xf>
    <xf numFmtId="38" fontId="211" fillId="0" borderId="407" xfId="62" applyFont="1" applyBorder="1">
      <alignment vertical="center"/>
    </xf>
    <xf numFmtId="185" fontId="8" fillId="0" borderId="30" xfId="0" applyNumberFormat="1" applyFont="1" applyBorder="1" applyAlignment="1">
      <alignment vertical="center" shrinkToFit="1"/>
    </xf>
    <xf numFmtId="0" fontId="65" fillId="39" borderId="18" xfId="0" applyFont="1" applyFill="1" applyBorder="1">
      <alignment vertical="center"/>
    </xf>
    <xf numFmtId="0" fontId="8" fillId="39" borderId="19" xfId="0" applyFont="1" applyFill="1" applyBorder="1">
      <alignment vertical="center"/>
    </xf>
    <xf numFmtId="0" fontId="8" fillId="39" borderId="18" xfId="0" applyFont="1" applyFill="1" applyBorder="1">
      <alignment vertical="center"/>
    </xf>
    <xf numFmtId="0" fontId="210" fillId="0" borderId="0" xfId="70" applyFont="1"/>
    <xf numFmtId="0" fontId="155" fillId="39" borderId="19" xfId="52" applyFont="1" applyFill="1" applyBorder="1" applyAlignment="1">
      <alignment vertical="top" wrapText="1"/>
    </xf>
    <xf numFmtId="38" fontId="8" fillId="49" borderId="109" xfId="62" applyFont="1" applyFill="1" applyBorder="1" applyAlignment="1">
      <alignment horizontal="right" vertical="center"/>
    </xf>
    <xf numFmtId="38" fontId="8" fillId="49" borderId="113" xfId="62" applyFont="1" applyFill="1" applyBorder="1" applyAlignment="1">
      <alignment horizontal="right" vertical="center"/>
    </xf>
    <xf numFmtId="38" fontId="8" fillId="49" borderId="62" xfId="62" applyFont="1" applyFill="1" applyBorder="1" applyAlignment="1">
      <alignment horizontal="right" vertical="center"/>
    </xf>
    <xf numFmtId="9" fontId="65" fillId="49" borderId="109" xfId="64" applyFont="1" applyFill="1" applyBorder="1">
      <alignment vertical="center"/>
    </xf>
    <xf numFmtId="38" fontId="160" fillId="0" borderId="108" xfId="35" applyFont="1" applyBorder="1">
      <alignment vertical="center"/>
    </xf>
    <xf numFmtId="38" fontId="65" fillId="49" borderId="179" xfId="62" applyFont="1" applyFill="1" applyBorder="1">
      <alignment vertical="center"/>
    </xf>
    <xf numFmtId="38" fontId="24" fillId="0" borderId="104" xfId="62" applyFont="1" applyFill="1" applyBorder="1" applyAlignment="1"/>
    <xf numFmtId="38" fontId="24" fillId="0" borderId="71" xfId="62" applyFont="1" applyFill="1" applyBorder="1" applyAlignment="1"/>
    <xf numFmtId="38" fontId="24" fillId="0" borderId="76" xfId="62" applyFont="1" applyFill="1" applyBorder="1" applyAlignment="1"/>
    <xf numFmtId="38" fontId="24" fillId="0" borderId="127" xfId="62" applyFont="1" applyFill="1" applyBorder="1" applyAlignment="1"/>
    <xf numFmtId="38" fontId="24" fillId="0" borderId="144" xfId="62" applyFont="1" applyFill="1" applyBorder="1" applyAlignment="1">
      <alignment horizontal="center" vertical="center"/>
    </xf>
    <xf numFmtId="0" fontId="24" fillId="0" borderId="99" xfId="0" applyFont="1" applyBorder="1">
      <alignment vertical="center"/>
    </xf>
    <xf numFmtId="0" fontId="24" fillId="0" borderId="63" xfId="0" applyFont="1" applyBorder="1">
      <alignment vertical="center"/>
    </xf>
    <xf numFmtId="0" fontId="24" fillId="0" borderId="64" xfId="0" applyFont="1" applyBorder="1">
      <alignment vertical="center"/>
    </xf>
    <xf numFmtId="0" fontId="24" fillId="0" borderId="100" xfId="0" applyFont="1" applyBorder="1">
      <alignment vertical="center"/>
    </xf>
    <xf numFmtId="0" fontId="24" fillId="0" borderId="88" xfId="0" applyFont="1" applyBorder="1">
      <alignment vertical="center"/>
    </xf>
    <xf numFmtId="0" fontId="24" fillId="0" borderId="389" xfId="0" applyFont="1" applyBorder="1">
      <alignment vertical="center"/>
    </xf>
    <xf numFmtId="0" fontId="24" fillId="0" borderId="122" xfId="0" applyFont="1" applyBorder="1">
      <alignment vertical="center"/>
    </xf>
    <xf numFmtId="183" fontId="24" fillId="0" borderId="249" xfId="0" applyNumberFormat="1" applyFont="1" applyBorder="1">
      <alignment vertical="center"/>
    </xf>
    <xf numFmtId="183" fontId="24" fillId="0" borderId="72" xfId="0" applyNumberFormat="1" applyFont="1" applyBorder="1">
      <alignment vertical="center"/>
    </xf>
    <xf numFmtId="183" fontId="24" fillId="0" borderId="323" xfId="0" applyNumberFormat="1" applyFont="1" applyBorder="1">
      <alignment vertical="center"/>
    </xf>
    <xf numFmtId="183" fontId="24" fillId="0" borderId="79" xfId="0" applyNumberFormat="1" applyFont="1" applyBorder="1">
      <alignment vertical="center"/>
    </xf>
    <xf numFmtId="183" fontId="24" fillId="0" borderId="75" xfId="0" applyNumberFormat="1" applyFont="1" applyBorder="1">
      <alignment vertical="center"/>
    </xf>
    <xf numFmtId="183" fontId="24" fillId="0" borderId="311" xfId="0" applyNumberFormat="1" applyFont="1" applyBorder="1">
      <alignment vertical="center"/>
    </xf>
    <xf numFmtId="183" fontId="24" fillId="0" borderId="324" xfId="0" applyNumberFormat="1" applyFont="1" applyBorder="1">
      <alignment vertical="center"/>
    </xf>
    <xf numFmtId="0" fontId="24" fillId="0" borderId="248" xfId="0" applyFont="1" applyBorder="1">
      <alignment vertical="center"/>
    </xf>
    <xf numFmtId="0" fontId="24" fillId="0" borderId="74" xfId="0" applyFont="1" applyBorder="1">
      <alignment vertical="center"/>
    </xf>
    <xf numFmtId="0" fontId="24" fillId="0" borderId="390" xfId="0" applyFont="1" applyBorder="1">
      <alignment vertical="center"/>
    </xf>
    <xf numFmtId="0" fontId="24" fillId="0" borderId="107" xfId="0" applyFont="1" applyBorder="1">
      <alignment vertical="center"/>
    </xf>
    <xf numFmtId="0" fontId="24" fillId="0" borderId="73" xfId="0" applyFont="1" applyBorder="1">
      <alignment vertical="center"/>
    </xf>
    <xf numFmtId="0" fontId="24" fillId="0" borderId="310" xfId="0" applyFont="1" applyBorder="1">
      <alignment vertical="center"/>
    </xf>
    <xf numFmtId="0" fontId="24" fillId="0" borderId="326" xfId="0" applyFont="1" applyBorder="1">
      <alignment vertical="center"/>
    </xf>
    <xf numFmtId="0" fontId="24" fillId="0" borderId="39" xfId="0" applyFont="1" applyBorder="1">
      <alignment vertical="center"/>
    </xf>
    <xf numFmtId="0" fontId="24" fillId="0" borderId="40" xfId="0" applyFont="1" applyBorder="1">
      <alignment vertical="center"/>
    </xf>
    <xf numFmtId="0" fontId="24" fillId="0" borderId="41" xfId="0" applyFont="1" applyBorder="1">
      <alignment vertical="center"/>
    </xf>
    <xf numFmtId="0" fontId="24" fillId="0" borderId="90" xfId="0" applyFont="1" applyBorder="1">
      <alignment vertical="center"/>
    </xf>
    <xf numFmtId="0" fontId="24" fillId="0" borderId="66" xfId="0" applyFont="1" applyBorder="1">
      <alignment vertical="center"/>
    </xf>
    <xf numFmtId="0" fontId="24" fillId="0" borderId="387" xfId="0" applyFont="1" applyBorder="1">
      <alignment vertical="center"/>
    </xf>
    <xf numFmtId="0" fontId="24" fillId="0" borderId="325" xfId="0" applyFont="1" applyBorder="1">
      <alignment vertical="center"/>
    </xf>
    <xf numFmtId="183" fontId="24" fillId="0" borderId="36" xfId="0" applyNumberFormat="1" applyFont="1" applyBorder="1">
      <alignment vertical="center"/>
    </xf>
    <xf numFmtId="183" fontId="24" fillId="0" borderId="37" xfId="0" applyNumberFormat="1" applyFont="1" applyBorder="1">
      <alignment vertical="center"/>
    </xf>
    <xf numFmtId="183" fontId="24" fillId="0" borderId="38" xfId="0" applyNumberFormat="1" applyFont="1" applyBorder="1">
      <alignment vertical="center"/>
    </xf>
    <xf numFmtId="183" fontId="24" fillId="0" borderId="89" xfId="0" applyNumberFormat="1" applyFont="1" applyBorder="1">
      <alignment vertical="center"/>
    </xf>
    <xf numFmtId="183" fontId="24" fillId="0" borderId="82" xfId="0" applyNumberFormat="1" applyFont="1" applyBorder="1">
      <alignment vertical="center"/>
    </xf>
    <xf numFmtId="183" fontId="24" fillId="0" borderId="118" xfId="0" applyNumberFormat="1" applyFont="1" applyBorder="1">
      <alignment vertical="center"/>
    </xf>
    <xf numFmtId="183" fontId="24" fillId="0" borderId="229" xfId="0" applyNumberFormat="1" applyFont="1" applyBorder="1">
      <alignment vertical="center"/>
    </xf>
    <xf numFmtId="183" fontId="24" fillId="0" borderId="220" xfId="0" applyNumberFormat="1" applyFont="1" applyBorder="1">
      <alignment vertical="center"/>
    </xf>
    <xf numFmtId="183" fontId="24" fillId="0" borderId="218" xfId="0" applyNumberFormat="1" applyFont="1" applyBorder="1">
      <alignment vertical="center"/>
    </xf>
    <xf numFmtId="183" fontId="24" fillId="0" borderId="219" xfId="0" applyNumberFormat="1" applyFont="1" applyBorder="1">
      <alignment vertical="center"/>
    </xf>
    <xf numFmtId="183" fontId="24" fillId="0" borderId="221" xfId="0" applyNumberFormat="1" applyFont="1" applyBorder="1">
      <alignment vertical="center"/>
    </xf>
    <xf numFmtId="183" fontId="24" fillId="0" borderId="222" xfId="0" applyNumberFormat="1" applyFont="1" applyBorder="1">
      <alignment vertical="center"/>
    </xf>
    <xf numFmtId="183" fontId="24" fillId="0" borderId="388" xfId="0" applyNumberFormat="1" applyFont="1" applyBorder="1">
      <alignment vertical="center"/>
    </xf>
    <xf numFmtId="0" fontId="24" fillId="0" borderId="334" xfId="63" applyFont="1" applyBorder="1" applyAlignment="1">
      <alignment horizontal="right" vertical="center"/>
    </xf>
    <xf numFmtId="0" fontId="0" fillId="24" borderId="172" xfId="63" applyFont="1" applyFill="1" applyBorder="1"/>
    <xf numFmtId="38" fontId="8" fillId="24" borderId="0" xfId="62" applyFont="1" applyFill="1" applyAlignment="1"/>
    <xf numFmtId="38" fontId="8" fillId="35" borderId="0" xfId="62" applyFont="1" applyFill="1" applyBorder="1" applyAlignment="1"/>
    <xf numFmtId="9" fontId="8" fillId="35" borderId="0" xfId="64" applyFont="1" applyFill="1" applyAlignment="1"/>
    <xf numFmtId="38" fontId="24" fillId="49" borderId="230" xfId="62" applyFont="1" applyFill="1" applyBorder="1" applyAlignment="1">
      <alignment horizontal="center" vertical="center" shrinkToFit="1"/>
    </xf>
    <xf numFmtId="38" fontId="24" fillId="49" borderId="39" xfId="35" applyFont="1" applyFill="1" applyBorder="1" applyAlignment="1"/>
    <xf numFmtId="38" fontId="24" fillId="49" borderId="40" xfId="35" applyFont="1" applyFill="1" applyBorder="1" applyAlignment="1"/>
    <xf numFmtId="38" fontId="24" fillId="49" borderId="90" xfId="35" applyFont="1" applyFill="1" applyBorder="1" applyAlignment="1"/>
    <xf numFmtId="38" fontId="24" fillId="49" borderId="41" xfId="35" applyFont="1" applyFill="1" applyBorder="1" applyAlignment="1"/>
    <xf numFmtId="38" fontId="24" fillId="49" borderId="325" xfId="35" applyFont="1" applyFill="1" applyBorder="1" applyAlignment="1">
      <alignment horizontal="center" vertical="center"/>
    </xf>
    <xf numFmtId="38" fontId="24" fillId="49" borderId="42" xfId="62" applyFont="1" applyFill="1" applyBorder="1" applyAlignment="1">
      <alignment shrinkToFit="1"/>
    </xf>
    <xf numFmtId="38" fontId="24" fillId="49" borderId="43" xfId="62" applyFont="1" applyFill="1" applyBorder="1" applyAlignment="1">
      <alignment shrinkToFit="1"/>
    </xf>
    <xf numFmtId="38" fontId="24" fillId="49" borderId="44" xfId="62" applyFont="1" applyFill="1" applyBorder="1" applyAlignment="1">
      <alignment shrinkToFit="1"/>
    </xf>
    <xf numFmtId="38" fontId="24" fillId="49" borderId="91" xfId="62" applyFont="1" applyFill="1" applyBorder="1" applyAlignment="1">
      <alignment shrinkToFit="1"/>
    </xf>
    <xf numFmtId="38" fontId="24" fillId="49" borderId="67" xfId="62" applyFont="1" applyFill="1" applyBorder="1" applyAlignment="1">
      <alignment shrinkToFit="1"/>
    </xf>
    <xf numFmtId="0" fontId="0" fillId="49" borderId="27" xfId="63" applyFont="1" applyFill="1" applyBorder="1" applyAlignment="1">
      <alignment horizontal="left" shrinkToFit="1"/>
    </xf>
    <xf numFmtId="38" fontId="24" fillId="49" borderId="45" xfId="62" applyFont="1" applyFill="1" applyBorder="1" applyAlignment="1">
      <alignment horizontal="right" shrinkToFit="1"/>
    </xf>
    <xf numFmtId="38" fontId="24" fillId="49" borderId="46" xfId="62" applyFont="1" applyFill="1" applyBorder="1" applyAlignment="1">
      <alignment horizontal="right" shrinkToFit="1"/>
    </xf>
    <xf numFmtId="38" fontId="24" fillId="49" borderId="55" xfId="62" applyFont="1" applyFill="1" applyBorder="1" applyAlignment="1">
      <alignment horizontal="right" shrinkToFit="1"/>
    </xf>
    <xf numFmtId="38" fontId="24" fillId="49" borderId="92" xfId="62" applyFont="1" applyFill="1" applyBorder="1" applyAlignment="1">
      <alignment horizontal="right" shrinkToFit="1"/>
    </xf>
    <xf numFmtId="38" fontId="24" fillId="49" borderId="83" xfId="62" applyFont="1" applyFill="1" applyBorder="1" applyAlignment="1">
      <alignment horizontal="right" shrinkToFit="1"/>
    </xf>
    <xf numFmtId="38" fontId="24" fillId="49" borderId="141" xfId="62" applyFont="1" applyFill="1" applyBorder="1" applyAlignment="1">
      <alignment horizontal="center" vertical="center" shrinkToFit="1"/>
    </xf>
    <xf numFmtId="0" fontId="0" fillId="49" borderId="17" xfId="63" applyFont="1" applyFill="1" applyBorder="1" applyAlignment="1">
      <alignment horizontal="center"/>
    </xf>
    <xf numFmtId="38" fontId="24" fillId="49" borderId="47" xfId="62" applyFont="1" applyFill="1" applyBorder="1" applyAlignment="1">
      <alignment horizontal="right" shrinkToFit="1"/>
    </xf>
    <xf numFmtId="38" fontId="24" fillId="49" borderId="48" xfId="62" applyFont="1" applyFill="1" applyBorder="1" applyAlignment="1">
      <alignment horizontal="right" shrinkToFit="1"/>
    </xf>
    <xf numFmtId="38" fontId="24" fillId="49" borderId="56" xfId="62" applyFont="1" applyFill="1" applyBorder="1" applyAlignment="1">
      <alignment horizontal="right" shrinkToFit="1"/>
    </xf>
    <xf numFmtId="38" fontId="24" fillId="49" borderId="93" xfId="62" applyFont="1" applyFill="1" applyBorder="1" applyAlignment="1">
      <alignment horizontal="right" shrinkToFit="1"/>
    </xf>
    <xf numFmtId="38" fontId="24" fillId="49" borderId="84" xfId="62" applyFont="1" applyFill="1" applyBorder="1" applyAlignment="1">
      <alignment horizontal="right" shrinkToFit="1"/>
    </xf>
    <xf numFmtId="38" fontId="24" fillId="49" borderId="140" xfId="62" applyFont="1" applyFill="1" applyBorder="1" applyAlignment="1">
      <alignment horizontal="center" vertical="center" shrinkToFit="1"/>
    </xf>
    <xf numFmtId="0" fontId="0" fillId="49" borderId="33" xfId="63" applyFont="1" applyFill="1" applyBorder="1" applyAlignment="1">
      <alignment horizontal="right" vertical="center"/>
    </xf>
    <xf numFmtId="0" fontId="20" fillId="35" borderId="347" xfId="49" applyFont="1" applyFill="1" applyBorder="1" applyAlignment="1">
      <alignment horizontal="left"/>
    </xf>
    <xf numFmtId="0" fontId="8" fillId="0" borderId="185" xfId="0" applyFont="1" applyBorder="1" applyAlignment="1">
      <alignment horizontal="right" vertical="center"/>
    </xf>
    <xf numFmtId="189" fontId="24" fillId="0" borderId="167" xfId="0" applyNumberFormat="1" applyFont="1" applyBorder="1">
      <alignment vertical="center"/>
    </xf>
    <xf numFmtId="189" fontId="24" fillId="0" borderId="168" xfId="0" applyNumberFormat="1" applyFont="1" applyBorder="1">
      <alignment vertical="center"/>
    </xf>
    <xf numFmtId="189" fontId="24" fillId="0" borderId="170" xfId="0" applyNumberFormat="1" applyFont="1" applyBorder="1">
      <alignment vertical="center"/>
    </xf>
    <xf numFmtId="189" fontId="24" fillId="0" borderId="169" xfId="0" applyNumberFormat="1" applyFont="1" applyBorder="1">
      <alignment vertical="center"/>
    </xf>
    <xf numFmtId="189" fontId="24" fillId="0" borderId="216" xfId="0" applyNumberFormat="1" applyFont="1" applyBorder="1" applyAlignment="1">
      <alignment vertical="center" shrinkToFit="1"/>
    </xf>
    <xf numFmtId="0" fontId="8" fillId="0" borderId="17" xfId="0" applyFont="1" applyBorder="1" applyAlignment="1">
      <alignment horizontal="right" vertical="center"/>
    </xf>
    <xf numFmtId="189" fontId="24" fillId="0" borderId="249" xfId="0" applyNumberFormat="1" applyFont="1" applyBorder="1">
      <alignment vertical="center"/>
    </xf>
    <xf numFmtId="189" fontId="24" fillId="0" borderId="72" xfId="0" applyNumberFormat="1" applyFont="1" applyBorder="1">
      <alignment vertical="center"/>
    </xf>
    <xf numFmtId="189" fontId="24" fillId="0" borderId="79" xfId="0" applyNumberFormat="1" applyFont="1" applyBorder="1">
      <alignment vertical="center"/>
    </xf>
    <xf numFmtId="189" fontId="24" fillId="0" borderId="323" xfId="0" applyNumberFormat="1" applyFont="1" applyBorder="1">
      <alignment vertical="center"/>
    </xf>
    <xf numFmtId="189" fontId="24" fillId="0" borderId="324" xfId="0" applyNumberFormat="1" applyFont="1" applyBorder="1" applyAlignment="1">
      <alignment vertical="center" shrinkToFit="1"/>
    </xf>
    <xf numFmtId="0" fontId="8" fillId="0" borderId="31" xfId="0" applyFont="1" applyBorder="1" applyAlignment="1">
      <alignment horizontal="right" vertical="center"/>
    </xf>
    <xf numFmtId="189" fontId="24" fillId="0" borderId="39" xfId="0" applyNumberFormat="1" applyFont="1" applyBorder="1" applyAlignment="1">
      <alignment horizontal="right" vertical="center"/>
    </xf>
    <xf numFmtId="189" fontId="24" fillId="0" borderId="40" xfId="0" applyNumberFormat="1" applyFont="1" applyBorder="1" applyAlignment="1">
      <alignment horizontal="right" vertical="center"/>
    </xf>
    <xf numFmtId="189" fontId="24" fillId="0" borderId="90" xfId="0" applyNumberFormat="1" applyFont="1" applyBorder="1" applyAlignment="1">
      <alignment horizontal="right" vertical="center"/>
    </xf>
    <xf numFmtId="189" fontId="24" fillId="0" borderId="41" xfId="0" applyNumberFormat="1" applyFont="1" applyBorder="1" applyAlignment="1">
      <alignment horizontal="right" vertical="center"/>
    </xf>
    <xf numFmtId="189" fontId="24" fillId="0" borderId="325" xfId="0" applyNumberFormat="1" applyFont="1" applyBorder="1" applyAlignment="1">
      <alignment horizontal="right" vertical="center" shrinkToFit="1"/>
    </xf>
    <xf numFmtId="189" fontId="24" fillId="0" borderId="249" xfId="0" applyNumberFormat="1" applyFont="1" applyBorder="1" applyAlignment="1">
      <alignment horizontal="right" vertical="center"/>
    </xf>
    <xf numFmtId="189" fontId="24" fillId="0" borderId="72" xfId="0" applyNumberFormat="1" applyFont="1" applyBorder="1" applyAlignment="1">
      <alignment horizontal="right" vertical="center"/>
    </xf>
    <xf numFmtId="189" fontId="24" fillId="0" borderId="79" xfId="0" applyNumberFormat="1" applyFont="1" applyBorder="1" applyAlignment="1">
      <alignment horizontal="right" vertical="center"/>
    </xf>
    <xf numFmtId="189" fontId="24" fillId="0" borderId="323" xfId="0" applyNumberFormat="1" applyFont="1" applyBorder="1" applyAlignment="1">
      <alignment horizontal="right" vertical="center"/>
    </xf>
    <xf numFmtId="189" fontId="24" fillId="0" borderId="324" xfId="0" applyNumberFormat="1" applyFont="1" applyBorder="1" applyAlignment="1">
      <alignment horizontal="right" vertical="center" shrinkToFit="1"/>
    </xf>
    <xf numFmtId="189" fontId="24" fillId="0" borderId="39" xfId="0" applyNumberFormat="1" applyFont="1" applyBorder="1">
      <alignment vertical="center"/>
    </xf>
    <xf numFmtId="189" fontId="24" fillId="0" borderId="40" xfId="0" applyNumberFormat="1" applyFont="1" applyBorder="1">
      <alignment vertical="center"/>
    </xf>
    <xf numFmtId="189" fontId="24" fillId="0" borderId="90" xfId="0" applyNumberFormat="1" applyFont="1" applyBorder="1">
      <alignment vertical="center"/>
    </xf>
    <xf numFmtId="189" fontId="24" fillId="0" borderId="39" xfId="0" applyNumberFormat="1" applyFont="1" applyBorder="1" applyAlignment="1">
      <alignment vertical="center" shrinkToFit="1"/>
    </xf>
    <xf numFmtId="189" fontId="24" fillId="0" borderId="40" xfId="0" applyNumberFormat="1" applyFont="1" applyBorder="1" applyAlignment="1">
      <alignment vertical="center" shrinkToFit="1"/>
    </xf>
    <xf numFmtId="189" fontId="24" fillId="0" borderId="90" xfId="0" applyNumberFormat="1" applyFont="1" applyBorder="1" applyAlignment="1">
      <alignment vertical="center" shrinkToFit="1"/>
    </xf>
    <xf numFmtId="189" fontId="24" fillId="0" borderId="41" xfId="0" applyNumberFormat="1" applyFont="1" applyBorder="1" applyAlignment="1">
      <alignment vertical="center" shrinkToFit="1"/>
    </xf>
    <xf numFmtId="189" fontId="24" fillId="0" borderId="325" xfId="0" applyNumberFormat="1" applyFont="1" applyBorder="1" applyAlignment="1">
      <alignment vertical="center" shrinkToFit="1"/>
    </xf>
    <xf numFmtId="0" fontId="8" fillId="0" borderId="146" xfId="0" applyFont="1" applyBorder="1" applyAlignment="1">
      <alignment horizontal="right" vertical="center"/>
    </xf>
    <xf numFmtId="189" fontId="24" fillId="0" borderId="134" xfId="0" applyNumberFormat="1" applyFont="1" applyBorder="1">
      <alignment vertical="center"/>
    </xf>
    <xf numFmtId="189" fontId="24" fillId="0" borderId="11" xfId="0" applyNumberFormat="1" applyFont="1" applyBorder="1">
      <alignment vertical="center"/>
    </xf>
    <xf numFmtId="189" fontId="24" fillId="0" borderId="135" xfId="0" applyNumberFormat="1" applyFont="1" applyBorder="1">
      <alignment vertical="center"/>
    </xf>
    <xf numFmtId="189" fontId="24" fillId="0" borderId="134" xfId="0" applyNumberFormat="1" applyFont="1" applyBorder="1" applyAlignment="1">
      <alignment vertical="center" shrinkToFit="1"/>
    </xf>
    <xf numFmtId="189" fontId="24" fillId="0" borderId="11" xfId="0" applyNumberFormat="1" applyFont="1" applyBorder="1" applyAlignment="1">
      <alignment vertical="center" shrinkToFit="1"/>
    </xf>
    <xf numFmtId="189" fontId="24" fillId="0" borderId="135" xfId="0" applyNumberFormat="1" applyFont="1" applyBorder="1" applyAlignment="1">
      <alignment vertical="center" shrinkToFit="1"/>
    </xf>
    <xf numFmtId="189" fontId="24" fillId="0" borderId="57" xfId="0" applyNumberFormat="1" applyFont="1" applyBorder="1" applyAlignment="1">
      <alignment vertical="center" shrinkToFit="1"/>
    </xf>
    <xf numFmtId="189" fontId="24" fillId="0" borderId="58" xfId="0" applyNumberFormat="1" applyFont="1" applyBorder="1" applyAlignment="1">
      <alignment vertical="center" shrinkToFit="1"/>
    </xf>
    <xf numFmtId="189" fontId="24" fillId="0" borderId="59" xfId="0" applyNumberFormat="1" applyFont="1" applyBorder="1" applyAlignment="1">
      <alignment vertical="center" shrinkToFit="1"/>
    </xf>
    <xf numFmtId="0" fontId="8" fillId="0" borderId="215" xfId="63" applyBorder="1" applyAlignment="1">
      <alignment horizontal="center" vertical="center"/>
    </xf>
    <xf numFmtId="38" fontId="79" fillId="0" borderId="167" xfId="62" applyFont="1" applyBorder="1" applyAlignment="1">
      <alignment horizontal="center"/>
    </xf>
    <xf numFmtId="38" fontId="79" fillId="0" borderId="168" xfId="62" applyFont="1" applyBorder="1" applyAlignment="1">
      <alignment horizontal="center"/>
    </xf>
    <xf numFmtId="38" fontId="79" fillId="0" borderId="169" xfId="62" applyFont="1" applyBorder="1" applyAlignment="1">
      <alignment horizontal="center"/>
    </xf>
    <xf numFmtId="38" fontId="79" fillId="0" borderId="170" xfId="62" applyFont="1" applyBorder="1" applyAlignment="1">
      <alignment horizontal="center"/>
    </xf>
    <xf numFmtId="38" fontId="79" fillId="0" borderId="167" xfId="62" applyFont="1" applyBorder="1" applyAlignment="1">
      <alignment horizontal="center" shrinkToFit="1"/>
    </xf>
    <xf numFmtId="38" fontId="79" fillId="0" borderId="168" xfId="62" applyFont="1" applyBorder="1" applyAlignment="1">
      <alignment horizontal="center" shrinkToFit="1"/>
    </xf>
    <xf numFmtId="38" fontId="79" fillId="0" borderId="170" xfId="62" applyFont="1" applyBorder="1" applyAlignment="1">
      <alignment horizontal="center" shrinkToFit="1"/>
    </xf>
    <xf numFmtId="38" fontId="79" fillId="0" borderId="169" xfId="62" applyFont="1" applyBorder="1" applyAlignment="1">
      <alignment horizontal="center" shrinkToFit="1"/>
    </xf>
    <xf numFmtId="0" fontId="8" fillId="0" borderId="216" xfId="0" applyFont="1" applyBorder="1" applyAlignment="1">
      <alignment vertical="center" shrinkToFit="1"/>
    </xf>
    <xf numFmtId="0" fontId="8" fillId="0" borderId="217" xfId="63" applyBorder="1" applyAlignment="1">
      <alignment horizontal="center" vertical="center"/>
    </xf>
    <xf numFmtId="38" fontId="79" fillId="0" borderId="218" xfId="62" applyFont="1" applyBorder="1" applyAlignment="1">
      <alignment horizontal="center"/>
    </xf>
    <xf numFmtId="38" fontId="79" fillId="0" borderId="219" xfId="62" applyFont="1" applyBorder="1" applyAlignment="1">
      <alignment horizontal="center"/>
    </xf>
    <xf numFmtId="38" fontId="79" fillId="0" borderId="220" xfId="62" applyFont="1" applyBorder="1" applyAlignment="1">
      <alignment horizontal="center"/>
    </xf>
    <xf numFmtId="38" fontId="79" fillId="0" borderId="221" xfId="62" applyFont="1" applyBorder="1" applyAlignment="1">
      <alignment horizontal="center"/>
    </xf>
    <xf numFmtId="38" fontId="79" fillId="0" borderId="220" xfId="62" applyFont="1" applyBorder="1" applyAlignment="1">
      <alignment horizontal="center" shrinkToFit="1"/>
    </xf>
    <xf numFmtId="38" fontId="79" fillId="0" borderId="218" xfId="62" applyFont="1" applyBorder="1" applyAlignment="1">
      <alignment horizontal="center" shrinkToFit="1"/>
    </xf>
    <xf numFmtId="38" fontId="79" fillId="0" borderId="221" xfId="62" applyFont="1" applyBorder="1" applyAlignment="1">
      <alignment horizontal="center" shrinkToFit="1"/>
    </xf>
    <xf numFmtId="38" fontId="79" fillId="0" borderId="222" xfId="62" applyFont="1" applyBorder="1" applyAlignment="1">
      <alignment horizontal="center" shrinkToFit="1"/>
    </xf>
    <xf numFmtId="0" fontId="65" fillId="0" borderId="223" xfId="0" applyFont="1" applyBorder="1" applyAlignment="1">
      <alignment horizontal="center" vertical="center" shrinkToFit="1"/>
    </xf>
    <xf numFmtId="9" fontId="79" fillId="0" borderId="224" xfId="64" applyFont="1" applyBorder="1" applyAlignment="1">
      <alignment horizontal="center" vertical="center" shrinkToFit="1"/>
    </xf>
    <xf numFmtId="0" fontId="20" fillId="35" borderId="120" xfId="49" applyFont="1" applyFill="1" applyBorder="1" applyAlignment="1">
      <alignment horizontal="left"/>
    </xf>
    <xf numFmtId="0" fontId="20" fillId="35" borderId="422" xfId="49" applyFont="1" applyFill="1" applyBorder="1" applyAlignment="1">
      <alignment horizontal="left"/>
    </xf>
    <xf numFmtId="190" fontId="24" fillId="0" borderId="103" xfId="64" applyNumberFormat="1" applyFont="1" applyBorder="1" applyAlignment="1">
      <alignment vertical="center" shrinkToFit="1"/>
    </xf>
    <xf numFmtId="0" fontId="0" fillId="0" borderId="27" xfId="0" applyBorder="1">
      <alignment vertical="center"/>
    </xf>
    <xf numFmtId="0" fontId="20" fillId="0" borderId="153" xfId="63" applyFont="1" applyBorder="1" applyAlignment="1">
      <alignment horizontal="left"/>
    </xf>
    <xf numFmtId="0" fontId="9" fillId="49" borderId="110" xfId="49" applyFill="1" applyBorder="1" applyAlignment="1">
      <alignment horizontal="right"/>
    </xf>
    <xf numFmtId="0" fontId="9" fillId="24" borderId="148" xfId="49" applyFill="1" applyBorder="1" applyAlignment="1">
      <alignment horizontal="center"/>
    </xf>
    <xf numFmtId="0" fontId="0" fillId="49" borderId="215" xfId="63" applyFont="1" applyFill="1" applyBorder="1" applyAlignment="1">
      <alignment horizontal="right"/>
    </xf>
    <xf numFmtId="38" fontId="79" fillId="49" borderId="168" xfId="62" applyFont="1" applyFill="1" applyBorder="1" applyAlignment="1">
      <alignment horizontal="center" shrinkToFit="1"/>
    </xf>
    <xf numFmtId="38" fontId="79" fillId="49" borderId="169" xfId="62" applyFont="1" applyFill="1" applyBorder="1" applyAlignment="1">
      <alignment horizontal="center" shrinkToFit="1"/>
    </xf>
    <xf numFmtId="38" fontId="79" fillId="49" borderId="167" xfId="62" applyFont="1" applyFill="1" applyBorder="1" applyAlignment="1">
      <alignment horizontal="center" shrinkToFit="1"/>
    </xf>
    <xf numFmtId="38" fontId="79" fillId="49" borderId="170" xfId="62" applyFont="1" applyFill="1" applyBorder="1" applyAlignment="1">
      <alignment horizontal="center" shrinkToFit="1"/>
    </xf>
    <xf numFmtId="38" fontId="79" fillId="49" borderId="171" xfId="62" applyFont="1" applyFill="1" applyBorder="1" applyAlignment="1">
      <alignment horizontal="center" shrinkToFit="1"/>
    </xf>
    <xf numFmtId="38" fontId="79" fillId="49" borderId="227" xfId="62" applyFont="1" applyFill="1" applyBorder="1" applyAlignment="1">
      <alignment horizontal="center" shrinkToFit="1"/>
    </xf>
    <xf numFmtId="9" fontId="65" fillId="49" borderId="216" xfId="64" applyFont="1" applyFill="1" applyBorder="1" applyAlignment="1">
      <alignment horizontal="center" vertical="center" shrinkToFit="1"/>
    </xf>
    <xf numFmtId="0" fontId="0" fillId="49" borderId="217" xfId="63" applyFont="1" applyFill="1" applyBorder="1" applyAlignment="1">
      <alignment horizontal="right"/>
    </xf>
    <xf numFmtId="38" fontId="79" fillId="49" borderId="218" xfId="62" applyFont="1" applyFill="1" applyBorder="1" applyAlignment="1">
      <alignment horizontal="center" shrinkToFit="1"/>
    </xf>
    <xf numFmtId="38" fontId="79" fillId="49" borderId="219" xfId="62" applyFont="1" applyFill="1" applyBorder="1" applyAlignment="1">
      <alignment horizontal="center" shrinkToFit="1"/>
    </xf>
    <xf numFmtId="38" fontId="79" fillId="49" borderId="220" xfId="62" applyFont="1" applyFill="1" applyBorder="1" applyAlignment="1">
      <alignment horizontal="center" shrinkToFit="1"/>
    </xf>
    <xf numFmtId="38" fontId="79" fillId="49" borderId="221" xfId="62" applyFont="1" applyFill="1" applyBorder="1" applyAlignment="1">
      <alignment horizontal="center" shrinkToFit="1"/>
    </xf>
    <xf numFmtId="38" fontId="79" fillId="49" borderId="222" xfId="62" applyFont="1" applyFill="1" applyBorder="1" applyAlignment="1">
      <alignment horizontal="center" shrinkToFit="1"/>
    </xf>
    <xf numFmtId="38" fontId="79" fillId="49" borderId="228" xfId="62" applyFont="1" applyFill="1" applyBorder="1" applyAlignment="1">
      <alignment horizontal="center" shrinkToFit="1"/>
    </xf>
    <xf numFmtId="9" fontId="65" fillId="49" borderId="224" xfId="64" applyFont="1" applyFill="1" applyBorder="1" applyAlignment="1">
      <alignment horizontal="center" vertical="center" shrinkToFit="1"/>
    </xf>
    <xf numFmtId="0" fontId="0" fillId="0" borderId="184" xfId="0" applyBorder="1">
      <alignment vertical="center"/>
    </xf>
    <xf numFmtId="0" fontId="8" fillId="24" borderId="240" xfId="63" applyFill="1" applyBorder="1"/>
    <xf numFmtId="0" fontId="37" fillId="0" borderId="78" xfId="0" applyFont="1" applyBorder="1" applyAlignment="1">
      <alignment horizontal="center" vertical="center"/>
    </xf>
    <xf numFmtId="0" fontId="17" fillId="0" borderId="78" xfId="0" applyFont="1" applyBorder="1" applyAlignment="1">
      <alignment horizontal="center" vertical="center" textRotation="255"/>
    </xf>
    <xf numFmtId="0" fontId="153" fillId="0" borderId="342" xfId="0" applyFont="1" applyBorder="1" applyAlignment="1">
      <alignment horizontal="left" vertical="center" wrapText="1" readingOrder="1"/>
    </xf>
    <xf numFmtId="0" fontId="153" fillId="0" borderId="341" xfId="0" applyFont="1" applyBorder="1" applyAlignment="1">
      <alignment horizontal="left" vertical="center" wrapText="1" readingOrder="1"/>
    </xf>
    <xf numFmtId="0" fontId="0" fillId="0" borderId="243" xfId="0" applyBorder="1" applyAlignment="1">
      <alignment horizontal="left" vertical="center" wrapText="1"/>
    </xf>
    <xf numFmtId="0" fontId="0" fillId="0" borderId="200" xfId="0" applyBorder="1" applyAlignment="1">
      <alignment horizontal="left" vertical="center" wrapText="1"/>
    </xf>
    <xf numFmtId="0" fontId="0" fillId="0" borderId="78" xfId="0" applyBorder="1" applyAlignment="1">
      <alignment horizontal="left" vertical="center" wrapText="1"/>
    </xf>
    <xf numFmtId="0" fontId="153" fillId="0" borderId="0" xfId="0" applyFont="1" applyAlignment="1">
      <alignment horizontal="left" vertical="center" wrapText="1" readingOrder="1"/>
    </xf>
    <xf numFmtId="0" fontId="21" fillId="0" borderId="0" xfId="60" applyFont="1" applyAlignment="1">
      <alignment horizontal="right"/>
    </xf>
    <xf numFmtId="0" fontId="33" fillId="24" borderId="0" xfId="52" applyFont="1" applyFill="1" applyAlignment="1">
      <alignment horizontal="right"/>
    </xf>
    <xf numFmtId="0" fontId="20" fillId="35" borderId="15" xfId="65" applyFont="1" applyFill="1" applyBorder="1" applyAlignment="1">
      <alignment horizontal="left" shrinkToFit="1"/>
    </xf>
    <xf numFmtId="0" fontId="21" fillId="0" borderId="0" xfId="65" applyFont="1" applyAlignment="1">
      <alignment vertical="top"/>
    </xf>
    <xf numFmtId="0" fontId="20" fillId="0" borderId="0" xfId="65" applyFont="1" applyAlignment="1">
      <alignment horizontal="left" vertical="top" shrinkToFit="1"/>
    </xf>
    <xf numFmtId="0" fontId="20" fillId="0" borderId="18" xfId="65" applyFont="1" applyBorder="1" applyAlignment="1">
      <alignment horizontal="left" vertical="top" shrinkToFit="1"/>
    </xf>
    <xf numFmtId="0" fontId="20" fillId="0" borderId="30" xfId="65" applyFont="1" applyBorder="1" applyAlignment="1">
      <alignment horizontal="left" vertical="top" shrinkToFit="1"/>
    </xf>
    <xf numFmtId="0" fontId="20" fillId="0" borderId="419" xfId="65" applyFont="1" applyBorder="1" applyAlignment="1">
      <alignment horizontal="right" vertical="top" shrinkToFit="1"/>
    </xf>
    <xf numFmtId="38" fontId="20" fillId="0" borderId="15" xfId="62" applyFont="1" applyBorder="1" applyAlignment="1">
      <alignment horizontal="right" vertical="top"/>
    </xf>
    <xf numFmtId="0" fontId="20" fillId="35" borderId="18" xfId="65" applyFont="1" applyFill="1" applyBorder="1" applyAlignment="1">
      <alignment horizontal="left" shrinkToFit="1"/>
    </xf>
    <xf numFmtId="0" fontId="20" fillId="0" borderId="0" xfId="47" applyFont="1" applyAlignment="1">
      <alignment horizontal="left" vertical="top"/>
    </xf>
    <xf numFmtId="0" fontId="20" fillId="0" borderId="16" xfId="47" applyFont="1" applyBorder="1"/>
    <xf numFmtId="0" fontId="11" fillId="24" borderId="423" xfId="72" applyFont="1" applyFill="1" applyBorder="1" applyAlignment="1">
      <alignment vertical="center" wrapText="1"/>
    </xf>
    <xf numFmtId="0" fontId="11" fillId="24" borderId="258" xfId="72" applyFont="1" applyFill="1" applyBorder="1" applyAlignment="1">
      <alignment vertical="center" wrapText="1"/>
    </xf>
    <xf numFmtId="0" fontId="33" fillId="24" borderId="258" xfId="72" applyFont="1" applyFill="1" applyBorder="1" applyAlignment="1">
      <alignment horizontal="center"/>
    </xf>
    <xf numFmtId="0" fontId="33" fillId="24" borderId="259" xfId="72" applyFont="1" applyFill="1" applyBorder="1" applyAlignment="1">
      <alignment horizontal="center"/>
    </xf>
    <xf numFmtId="0" fontId="11" fillId="24" borderId="307" xfId="72" applyFont="1" applyFill="1" applyBorder="1" applyAlignment="1">
      <alignment vertical="center" wrapText="1"/>
    </xf>
    <xf numFmtId="0" fontId="11" fillId="24" borderId="10" xfId="72" applyFont="1" applyFill="1" applyBorder="1" applyAlignment="1">
      <alignment vertical="center" wrapText="1"/>
    </xf>
    <xf numFmtId="0" fontId="33" fillId="24" borderId="10" xfId="72" applyFont="1" applyFill="1" applyBorder="1" applyAlignment="1">
      <alignment horizontal="center"/>
    </xf>
    <xf numFmtId="0" fontId="33" fillId="24" borderId="174" xfId="72" applyFont="1" applyFill="1" applyBorder="1" applyAlignment="1">
      <alignment horizontal="center"/>
    </xf>
    <xf numFmtId="0" fontId="75" fillId="24" borderId="0" xfId="63" applyFont="1" applyFill="1"/>
    <xf numFmtId="0" fontId="49" fillId="24" borderId="0" xfId="63" applyFont="1" applyFill="1"/>
    <xf numFmtId="0" fontId="212" fillId="24" borderId="0" xfId="63" applyFont="1" applyFill="1"/>
    <xf numFmtId="56" fontId="52" fillId="24" borderId="0" xfId="63" quotePrefix="1" applyNumberFormat="1" applyFont="1" applyFill="1"/>
    <xf numFmtId="2" fontId="8" fillId="34" borderId="198" xfId="60" applyNumberFormat="1" applyFill="1" applyBorder="1" applyAlignment="1">
      <alignment horizontal="center" vertical="center"/>
    </xf>
    <xf numFmtId="178" fontId="20" fillId="0" borderId="172" xfId="47" applyNumberFormat="1" applyFont="1" applyBorder="1" applyAlignment="1">
      <alignment vertical="center" wrapText="1"/>
    </xf>
    <xf numFmtId="178" fontId="20" fillId="0" borderId="0" xfId="47" applyNumberFormat="1" applyFont="1" applyAlignment="1">
      <alignment vertical="center" wrapText="1"/>
    </xf>
    <xf numFmtId="183" fontId="20" fillId="0" borderId="18" xfId="0" applyNumberFormat="1" applyFont="1" applyBorder="1">
      <alignment vertical="center"/>
    </xf>
    <xf numFmtId="2" fontId="20" fillId="0" borderId="251" xfId="0" applyNumberFormat="1" applyFont="1" applyBorder="1" applyAlignment="1">
      <alignment horizontal="right" vertical="center"/>
    </xf>
    <xf numFmtId="0" fontId="20" fillId="0" borderId="235" xfId="0" applyFont="1" applyBorder="1" applyAlignment="1">
      <alignment horizontal="right" vertical="center"/>
    </xf>
    <xf numFmtId="0" fontId="86" fillId="0" borderId="78" xfId="65" applyFont="1" applyBorder="1" applyAlignment="1">
      <alignment horizontal="right" vertical="top"/>
    </xf>
    <xf numFmtId="0" fontId="0" fillId="0" borderId="26" xfId="0" applyBorder="1">
      <alignment vertical="center"/>
    </xf>
    <xf numFmtId="0" fontId="20" fillId="0" borderId="60" xfId="0" applyFont="1" applyBorder="1" applyAlignment="1">
      <alignment horizontal="left" vertical="top" wrapText="1"/>
    </xf>
    <xf numFmtId="0" fontId="20" fillId="0" borderId="27" xfId="0" applyFont="1" applyBorder="1" applyAlignment="1">
      <alignment vertical="top" wrapText="1"/>
    </xf>
    <xf numFmtId="0" fontId="0" fillId="0" borderId="27" xfId="0" applyBorder="1" applyAlignment="1">
      <alignment horizontal="left" vertical="top" wrapText="1"/>
    </xf>
    <xf numFmtId="0" fontId="20" fillId="0" borderId="87" xfId="0" applyFont="1" applyBorder="1" applyAlignment="1">
      <alignment horizontal="center" vertical="center" wrapText="1"/>
    </xf>
    <xf numFmtId="6" fontId="0" fillId="0" borderId="0" xfId="68" applyFont="1" applyAlignment="1">
      <alignment horizontal="left" vertical="top" wrapText="1"/>
    </xf>
    <xf numFmtId="6" fontId="0" fillId="0" borderId="0" xfId="68" applyFont="1" applyAlignment="1">
      <alignment horizontal="left" vertical="top"/>
    </xf>
    <xf numFmtId="177" fontId="0" fillId="25" borderId="0" xfId="0" applyNumberFormat="1" applyFill="1" applyAlignment="1">
      <alignment horizontal="left" vertical="center"/>
    </xf>
    <xf numFmtId="0" fontId="0" fillId="24" borderId="0" xfId="0" applyFill="1" applyAlignment="1">
      <alignment horizontal="center" vertical="center"/>
    </xf>
    <xf numFmtId="0" fontId="37" fillId="29" borderId="242" xfId="0" applyFont="1" applyFill="1" applyBorder="1" applyAlignment="1">
      <alignment horizontal="center" vertical="center"/>
    </xf>
    <xf numFmtId="0" fontId="37" fillId="29" borderId="244" xfId="0" applyFont="1" applyFill="1" applyBorder="1" applyAlignment="1">
      <alignment horizontal="center" vertical="center"/>
    </xf>
    <xf numFmtId="0" fontId="37" fillId="29" borderId="243" xfId="0" applyFont="1" applyFill="1" applyBorder="1" applyAlignment="1">
      <alignment horizontal="center" vertical="center"/>
    </xf>
    <xf numFmtId="0" fontId="18" fillId="27" borderId="0" xfId="29" applyFill="1" applyBorder="1" applyAlignment="1" applyProtection="1">
      <alignment horizontal="left" vertical="center" shrinkToFit="1"/>
    </xf>
    <xf numFmtId="0" fontId="18" fillId="26" borderId="0" xfId="29" applyFill="1" applyBorder="1" applyAlignment="1" applyProtection="1">
      <alignment horizontal="left" vertical="center"/>
    </xf>
    <xf numFmtId="0" fontId="69" fillId="25" borderId="0" xfId="0" applyFont="1" applyFill="1" applyAlignment="1">
      <alignment horizontal="center" vertical="center"/>
    </xf>
    <xf numFmtId="0" fontId="0" fillId="25" borderId="0" xfId="0" applyFill="1" applyAlignment="1">
      <alignment horizontal="center" vertical="center"/>
    </xf>
    <xf numFmtId="0" fontId="18" fillId="28" borderId="0" xfId="29" applyFill="1" applyBorder="1" applyAlignment="1" applyProtection="1">
      <alignment horizontal="left" vertical="center" shrinkToFit="1"/>
    </xf>
    <xf numFmtId="0" fontId="0" fillId="25" borderId="0" xfId="0" applyFill="1" applyAlignment="1">
      <alignment horizontal="left" vertical="center"/>
    </xf>
    <xf numFmtId="0" fontId="18" fillId="27" borderId="0" xfId="29" applyFill="1" applyBorder="1" applyAlignment="1" applyProtection="1">
      <alignment horizontal="left" vertical="center"/>
    </xf>
    <xf numFmtId="0" fontId="18" fillId="27" borderId="0" xfId="29" applyFill="1" applyBorder="1" applyAlignment="1" applyProtection="1">
      <alignment horizontal="center" vertical="center"/>
    </xf>
    <xf numFmtId="0" fontId="0" fillId="0" borderId="0" xfId="0" applyAlignment="1">
      <alignment horizontal="center" vertical="center"/>
    </xf>
    <xf numFmtId="0" fontId="22" fillId="28" borderId="242" xfId="0" applyFont="1" applyFill="1" applyBorder="1" applyAlignment="1">
      <alignment horizontal="center" vertical="center"/>
    </xf>
    <xf numFmtId="0" fontId="22" fillId="28" borderId="244" xfId="0" applyFont="1" applyFill="1" applyBorder="1" applyAlignment="1">
      <alignment horizontal="center" vertical="center"/>
    </xf>
    <xf numFmtId="0" fontId="22" fillId="28" borderId="243" xfId="0" applyFont="1" applyFill="1" applyBorder="1" applyAlignment="1">
      <alignment horizontal="center" vertical="center"/>
    </xf>
    <xf numFmtId="0" fontId="22" fillId="30" borderId="242" xfId="0" applyFont="1" applyFill="1" applyBorder="1" applyAlignment="1">
      <alignment horizontal="center" vertical="center"/>
    </xf>
    <xf numFmtId="0" fontId="22" fillId="30" borderId="244" xfId="0" applyFont="1" applyFill="1" applyBorder="1" applyAlignment="1">
      <alignment horizontal="center" vertical="center"/>
    </xf>
    <xf numFmtId="0" fontId="22" fillId="30" borderId="243" xfId="0" applyFont="1" applyFill="1" applyBorder="1" applyAlignment="1">
      <alignment horizontal="center" vertical="center"/>
    </xf>
    <xf numFmtId="0" fontId="22" fillId="25" borderId="242" xfId="0" applyFont="1" applyFill="1" applyBorder="1" applyAlignment="1">
      <alignment horizontal="center" vertical="center"/>
    </xf>
    <xf numFmtId="0" fontId="22" fillId="25" borderId="244" xfId="0" applyFont="1" applyFill="1" applyBorder="1" applyAlignment="1">
      <alignment horizontal="center" vertical="center"/>
    </xf>
    <xf numFmtId="0" fontId="22" fillId="25" borderId="243" xfId="0" applyFont="1" applyFill="1" applyBorder="1" applyAlignment="1">
      <alignment horizontal="center" vertical="center"/>
    </xf>
    <xf numFmtId="0" fontId="0" fillId="37" borderId="242" xfId="0" applyFill="1" applyBorder="1" applyAlignment="1">
      <alignment horizontal="center" vertical="center"/>
    </xf>
    <xf numFmtId="0" fontId="0" fillId="37" borderId="244" xfId="0" applyFill="1" applyBorder="1" applyAlignment="1">
      <alignment horizontal="center" vertical="center"/>
    </xf>
    <xf numFmtId="0" fontId="0" fillId="37" borderId="243" xfId="0" applyFill="1" applyBorder="1" applyAlignment="1">
      <alignment horizontal="center" vertical="center"/>
    </xf>
    <xf numFmtId="0" fontId="18" fillId="28" borderId="0" xfId="29" applyFill="1" applyBorder="1" applyAlignment="1" applyProtection="1">
      <alignment horizontal="left" vertical="center"/>
    </xf>
    <xf numFmtId="0" fontId="18" fillId="27" borderId="0" xfId="29" applyFill="1" applyAlignment="1" applyProtection="1">
      <alignment vertical="center"/>
    </xf>
    <xf numFmtId="0" fontId="0" fillId="35" borderId="0" xfId="0" applyFill="1" applyAlignment="1">
      <alignment horizontal="left" vertical="center"/>
    </xf>
    <xf numFmtId="0" fontId="8" fillId="35" borderId="0" xfId="0" applyFont="1" applyFill="1" applyAlignment="1">
      <alignment horizontal="left" vertical="center"/>
    </xf>
    <xf numFmtId="0" fontId="0" fillId="29" borderId="102" xfId="0" applyFill="1" applyBorder="1" applyAlignment="1">
      <alignment horizontal="center" vertical="center" shrinkToFit="1"/>
    </xf>
    <xf numFmtId="0" fontId="0" fillId="29" borderId="10" xfId="0" applyFill="1" applyBorder="1" applyAlignment="1">
      <alignment horizontal="center" vertical="center" shrinkToFit="1"/>
    </xf>
    <xf numFmtId="0" fontId="0" fillId="29" borderId="200" xfId="0" applyFill="1" applyBorder="1" applyAlignment="1">
      <alignment horizontal="center" vertical="center" shrinkToFit="1"/>
    </xf>
    <xf numFmtId="0" fontId="18" fillId="29" borderId="172" xfId="29" applyFill="1" applyBorder="1" applyAlignment="1" applyProtection="1">
      <alignment horizontal="center" vertical="center"/>
    </xf>
    <xf numFmtId="0" fontId="18" fillId="29" borderId="0" xfId="29" applyFill="1" applyBorder="1" applyAlignment="1" applyProtection="1">
      <alignment horizontal="center" vertical="center"/>
    </xf>
    <xf numFmtId="0" fontId="18" fillId="29" borderId="199" xfId="29" applyFill="1" applyBorder="1" applyAlignment="1" applyProtection="1">
      <alignment horizontal="center" vertical="center"/>
    </xf>
    <xf numFmtId="0" fontId="18" fillId="25" borderId="0" xfId="29" applyFill="1" applyBorder="1" applyAlignment="1" applyProtection="1">
      <alignment horizontal="left" vertical="center" shrinkToFit="1"/>
    </xf>
    <xf numFmtId="0" fontId="65" fillId="29" borderId="172" xfId="0" applyFont="1" applyFill="1" applyBorder="1" applyAlignment="1">
      <alignment horizontal="left" vertical="center"/>
    </xf>
    <xf numFmtId="0" fontId="65" fillId="29" borderId="0" xfId="0" applyFont="1" applyFill="1" applyAlignment="1">
      <alignment horizontal="left" vertical="center"/>
    </xf>
    <xf numFmtId="0" fontId="65" fillId="29" borderId="199" xfId="0" applyFont="1" applyFill="1" applyBorder="1" applyAlignment="1">
      <alignment horizontal="left" vertical="center"/>
    </xf>
    <xf numFmtId="0" fontId="18" fillId="27" borderId="0" xfId="29" applyFill="1" applyBorder="1" applyAlignment="1" applyProtection="1">
      <alignment horizontal="right" vertical="center"/>
    </xf>
    <xf numFmtId="0" fontId="22" fillId="25" borderId="101" xfId="0" applyFont="1" applyFill="1" applyBorder="1" applyAlignment="1">
      <alignment horizontal="center" vertical="center"/>
    </xf>
    <xf numFmtId="0" fontId="22" fillId="25" borderId="65" xfId="0" applyFont="1" applyFill="1" applyBorder="1" applyAlignment="1">
      <alignment horizontal="center" vertical="center"/>
    </xf>
    <xf numFmtId="0" fontId="22" fillId="25" borderId="204" xfId="0" applyFont="1" applyFill="1" applyBorder="1" applyAlignment="1">
      <alignment horizontal="center" vertical="center"/>
    </xf>
    <xf numFmtId="0" fontId="18" fillId="50" borderId="242" xfId="29" applyFill="1" applyBorder="1" applyAlignment="1" applyProtection="1">
      <alignment horizontal="center" vertical="center"/>
    </xf>
    <xf numFmtId="0" fontId="18" fillId="50" borderId="244" xfId="29" applyFill="1" applyBorder="1" applyAlignment="1" applyProtection="1">
      <alignment horizontal="center" vertical="center"/>
    </xf>
    <xf numFmtId="0" fontId="18" fillId="50" borderId="243" xfId="29" applyFill="1" applyBorder="1" applyAlignment="1" applyProtection="1">
      <alignment horizontal="center" vertical="center"/>
    </xf>
    <xf numFmtId="0" fontId="18" fillId="24" borderId="15" xfId="29" applyFill="1" applyBorder="1" applyAlignment="1" applyProtection="1">
      <alignment horizontal="center" vertical="center" shrinkToFit="1"/>
    </xf>
    <xf numFmtId="0" fontId="18" fillId="24" borderId="15" xfId="29" applyFill="1" applyBorder="1" applyAlignment="1" applyProtection="1">
      <alignment horizontal="center" vertical="center"/>
    </xf>
    <xf numFmtId="0" fontId="18" fillId="26" borderId="242" xfId="29" applyFill="1" applyBorder="1" applyAlignment="1" applyProtection="1">
      <alignment horizontal="center" vertical="center"/>
    </xf>
    <xf numFmtId="0" fontId="18" fillId="26" borderId="244" xfId="29" applyFill="1" applyBorder="1" applyAlignment="1" applyProtection="1">
      <alignment horizontal="center" vertical="center"/>
    </xf>
    <xf numFmtId="0" fontId="18" fillId="26" borderId="243" xfId="29" applyFill="1" applyBorder="1" applyAlignment="1" applyProtection="1">
      <alignment horizontal="center" vertical="center"/>
    </xf>
    <xf numFmtId="0" fontId="18" fillId="26" borderId="242" xfId="29" applyFill="1" applyBorder="1" applyAlignment="1" applyProtection="1">
      <alignment horizontal="center" vertical="center" shrinkToFit="1"/>
    </xf>
    <xf numFmtId="0" fontId="18" fillId="26" borderId="244" xfId="29" applyFill="1" applyBorder="1" applyAlignment="1" applyProtection="1">
      <alignment horizontal="center" vertical="center" shrinkToFit="1"/>
    </xf>
    <xf numFmtId="0" fontId="18" fillId="26" borderId="243" xfId="29" applyFill="1" applyBorder="1" applyAlignment="1" applyProtection="1">
      <alignment horizontal="center" vertical="center" shrinkToFit="1"/>
    </xf>
    <xf numFmtId="177" fontId="0" fillId="24" borderId="0" xfId="0" applyNumberFormat="1" applyFill="1" applyAlignment="1">
      <alignment horizontal="left" vertical="center" wrapText="1"/>
    </xf>
    <xf numFmtId="177" fontId="0" fillId="24" borderId="0" xfId="0" applyNumberFormat="1" applyFill="1" applyAlignment="1">
      <alignment horizontal="left" vertical="center"/>
    </xf>
    <xf numFmtId="0" fontId="22" fillId="0" borderId="0" xfId="0" applyFont="1" applyAlignment="1">
      <alignment horizontal="center" vertical="center"/>
    </xf>
    <xf numFmtId="0" fontId="0" fillId="24" borderId="29" xfId="0" applyFill="1" applyBorder="1" applyAlignment="1">
      <alignment horizontal="center" vertical="center"/>
    </xf>
    <xf numFmtId="0" fontId="69" fillId="24" borderId="0" xfId="0" applyFont="1" applyFill="1" applyAlignment="1">
      <alignment horizontal="center" vertical="center"/>
    </xf>
    <xf numFmtId="0" fontId="127" fillId="26" borderId="242" xfId="29" applyFont="1" applyFill="1" applyBorder="1" applyAlignment="1" applyProtection="1">
      <alignment horizontal="center" vertical="center"/>
    </xf>
    <xf numFmtId="0" fontId="127" fillId="26" borderId="244" xfId="29" applyFont="1" applyFill="1" applyBorder="1" applyAlignment="1" applyProtection="1">
      <alignment horizontal="center" vertical="center"/>
    </xf>
    <xf numFmtId="0" fontId="127" fillId="26" borderId="243" xfId="29" applyFont="1" applyFill="1" applyBorder="1" applyAlignment="1" applyProtection="1">
      <alignment horizontal="center" vertical="center"/>
    </xf>
    <xf numFmtId="0" fontId="11" fillId="24" borderId="258" xfId="72" applyFont="1" applyFill="1" applyBorder="1" applyAlignment="1">
      <alignment horizontal="left" vertical="center" wrapText="1"/>
    </xf>
    <xf numFmtId="0" fontId="11" fillId="24" borderId="259" xfId="72" applyFont="1" applyFill="1" applyBorder="1" applyAlignment="1">
      <alignment horizontal="left" vertical="center" wrapText="1"/>
    </xf>
    <xf numFmtId="38" fontId="33" fillId="24" borderId="257" xfId="62" applyFont="1" applyFill="1" applyBorder="1" applyAlignment="1">
      <alignment horizontal="right"/>
    </xf>
    <xf numFmtId="38" fontId="33" fillId="24" borderId="258" xfId="62" applyFont="1" applyFill="1" applyBorder="1" applyAlignment="1">
      <alignment horizontal="right"/>
    </xf>
    <xf numFmtId="38" fontId="33" fillId="24" borderId="259" xfId="62" applyFont="1" applyFill="1" applyBorder="1" applyAlignment="1">
      <alignment horizontal="right"/>
    </xf>
    <xf numFmtId="38" fontId="33" fillId="24" borderId="257" xfId="72" applyNumberFormat="1" applyFont="1" applyFill="1" applyBorder="1" applyAlignment="1">
      <alignment horizontal="right"/>
    </xf>
    <xf numFmtId="38" fontId="33" fillId="24" borderId="258" xfId="72" applyNumberFormat="1" applyFont="1" applyFill="1" applyBorder="1" applyAlignment="1">
      <alignment horizontal="right"/>
    </xf>
    <xf numFmtId="38" fontId="33" fillId="24" borderId="259" xfId="72" applyNumberFormat="1" applyFont="1" applyFill="1" applyBorder="1" applyAlignment="1">
      <alignment horizontal="right"/>
    </xf>
    <xf numFmtId="38" fontId="33" fillId="24" borderId="424" xfId="72" applyNumberFormat="1" applyFont="1" applyFill="1" applyBorder="1" applyAlignment="1">
      <alignment horizontal="right"/>
    </xf>
    <xf numFmtId="0" fontId="11" fillId="24" borderId="308" xfId="72" applyFont="1" applyFill="1" applyBorder="1" applyAlignment="1">
      <alignment horizontal="left" vertical="center" wrapText="1"/>
    </xf>
    <xf numFmtId="0" fontId="11" fillId="24" borderId="14" xfId="72" applyFont="1" applyFill="1" applyBorder="1" applyAlignment="1">
      <alignment horizontal="left" vertical="center" wrapText="1"/>
    </xf>
    <xf numFmtId="38" fontId="33" fillId="24" borderId="21" xfId="62" applyFont="1" applyFill="1" applyBorder="1" applyAlignment="1">
      <alignment horizontal="right"/>
    </xf>
    <xf numFmtId="38" fontId="33" fillId="24" borderId="308" xfId="62" applyFont="1" applyFill="1" applyBorder="1" applyAlignment="1">
      <alignment horizontal="right"/>
    </xf>
    <xf numFmtId="38" fontId="33" fillId="24" borderId="14" xfId="62" applyFont="1" applyFill="1" applyBorder="1" applyAlignment="1">
      <alignment horizontal="right"/>
    </xf>
    <xf numFmtId="38" fontId="33" fillId="24" borderId="21" xfId="72" applyNumberFormat="1" applyFont="1" applyFill="1" applyBorder="1" applyAlignment="1">
      <alignment horizontal="right"/>
    </xf>
    <xf numFmtId="38" fontId="33" fillId="24" borderId="308" xfId="72" applyNumberFormat="1" applyFont="1" applyFill="1" applyBorder="1" applyAlignment="1">
      <alignment horizontal="right"/>
    </xf>
    <xf numFmtId="38" fontId="33" fillId="24" borderId="14" xfId="72" applyNumberFormat="1" applyFont="1" applyFill="1" applyBorder="1" applyAlignment="1">
      <alignment horizontal="right"/>
    </xf>
    <xf numFmtId="38" fontId="33" fillId="24" borderId="309" xfId="72" applyNumberFormat="1" applyFont="1" applyFill="1" applyBorder="1" applyAlignment="1">
      <alignment horizontal="right"/>
    </xf>
    <xf numFmtId="0" fontId="206" fillId="0" borderId="0" xfId="69" applyFont="1" applyAlignment="1">
      <alignment horizontal="center" vertical="center" shrinkToFit="1"/>
    </xf>
    <xf numFmtId="38" fontId="33" fillId="24" borderId="197" xfId="52" applyNumberFormat="1" applyFont="1" applyFill="1" applyBorder="1" applyAlignment="1">
      <alignment horizontal="right"/>
    </xf>
    <xf numFmtId="0" fontId="33" fillId="24" borderId="10" xfId="52" applyFont="1" applyFill="1" applyBorder="1" applyAlignment="1">
      <alignment horizontal="right"/>
    </xf>
    <xf numFmtId="0" fontId="33" fillId="24" borderId="200" xfId="52" applyFont="1" applyFill="1" applyBorder="1" applyAlignment="1">
      <alignment horizontal="right"/>
    </xf>
    <xf numFmtId="0" fontId="33" fillId="24" borderId="0" xfId="52" applyFont="1" applyFill="1" applyAlignment="1">
      <alignment horizontal="right"/>
    </xf>
    <xf numFmtId="0" fontId="33" fillId="24" borderId="197" xfId="52" applyFont="1" applyFill="1" applyBorder="1" applyAlignment="1">
      <alignment horizontal="right"/>
    </xf>
    <xf numFmtId="0" fontId="33" fillId="24" borderId="174" xfId="52" applyFont="1" applyFill="1" applyBorder="1" applyAlignment="1">
      <alignment horizontal="right"/>
    </xf>
    <xf numFmtId="38" fontId="8" fillId="0" borderId="18" xfId="35" applyFont="1" applyBorder="1" applyAlignment="1">
      <alignment horizontal="right" vertical="top" wrapText="1"/>
    </xf>
    <xf numFmtId="38" fontId="8" fillId="0" borderId="30" xfId="35" applyFont="1" applyBorder="1" applyAlignment="1">
      <alignment horizontal="right" vertical="top" wrapText="1"/>
    </xf>
    <xf numFmtId="38" fontId="8" fillId="0" borderId="19" xfId="35" applyFont="1" applyBorder="1" applyAlignment="1">
      <alignment horizontal="right" vertical="top" wrapText="1"/>
    </xf>
    <xf numFmtId="9" fontId="8" fillId="0" borderId="195" xfId="28" applyFont="1" applyBorder="1">
      <alignment vertical="center"/>
    </xf>
    <xf numFmtId="9" fontId="8" fillId="0" borderId="68" xfId="28" applyFont="1" applyBorder="1">
      <alignment vertical="center"/>
    </xf>
    <xf numFmtId="9" fontId="8" fillId="0" borderId="35" xfId="28" applyFont="1" applyBorder="1">
      <alignment vertical="center"/>
    </xf>
    <xf numFmtId="0" fontId="12" fillId="24" borderId="179" xfId="52" applyFont="1" applyFill="1" applyBorder="1" applyAlignment="1">
      <alignment horizontal="center" vertical="center" shrinkToFit="1"/>
    </xf>
    <xf numFmtId="0" fontId="12" fillId="24" borderId="160" xfId="52" applyFont="1" applyFill="1" applyBorder="1" applyAlignment="1">
      <alignment horizontal="center" vertical="center" shrinkToFit="1"/>
    </xf>
    <xf numFmtId="0" fontId="68" fillId="24" borderId="0" xfId="72" applyFont="1" applyFill="1" applyAlignment="1">
      <alignment horizontal="center"/>
    </xf>
    <xf numFmtId="0" fontId="206" fillId="0" borderId="0" xfId="69" applyFont="1" applyAlignment="1">
      <alignment horizontal="distributed" vertical="center" indent="13"/>
    </xf>
    <xf numFmtId="0" fontId="206" fillId="0" borderId="0" xfId="69" applyFont="1" applyAlignment="1">
      <alignment horizontal="distributed" vertical="center" indent="14"/>
    </xf>
    <xf numFmtId="0" fontId="206" fillId="0" borderId="0" xfId="69" applyFont="1" applyAlignment="1">
      <alignment horizontal="center" vertical="center"/>
    </xf>
    <xf numFmtId="0" fontId="0" fillId="24" borderId="154" xfId="0" applyFill="1" applyBorder="1" applyAlignment="1">
      <alignment horizontal="center" vertical="center"/>
    </xf>
    <xf numFmtId="0" fontId="0" fillId="24" borderId="106" xfId="0" applyFill="1" applyBorder="1" applyAlignment="1">
      <alignment horizontal="center" vertical="center"/>
    </xf>
    <xf numFmtId="0" fontId="0" fillId="24" borderId="28" xfId="0" applyFill="1" applyBorder="1" applyAlignment="1">
      <alignment horizontal="center" vertical="center"/>
    </xf>
    <xf numFmtId="0" fontId="0" fillId="24" borderId="22" xfId="0" applyFill="1" applyBorder="1" applyAlignment="1">
      <alignment horizontal="center" vertical="center"/>
    </xf>
    <xf numFmtId="0" fontId="0" fillId="24" borderId="24" xfId="0" applyFill="1" applyBorder="1" applyAlignment="1">
      <alignment horizontal="center" vertical="center"/>
    </xf>
    <xf numFmtId="0" fontId="8" fillId="24" borderId="154" xfId="0" applyFont="1" applyFill="1" applyBorder="1" applyAlignment="1">
      <alignment horizontal="center" vertical="center"/>
    </xf>
    <xf numFmtId="0" fontId="8" fillId="24" borderId="106" xfId="0" applyFont="1" applyFill="1" applyBorder="1" applyAlignment="1">
      <alignment horizontal="center" vertical="center"/>
    </xf>
    <xf numFmtId="0" fontId="8" fillId="24" borderId="28" xfId="0" applyFont="1" applyFill="1" applyBorder="1" applyAlignment="1">
      <alignment horizontal="center" vertical="center"/>
    </xf>
    <xf numFmtId="0" fontId="8" fillId="24" borderId="22" xfId="0" applyFont="1" applyFill="1" applyBorder="1" applyAlignment="1">
      <alignment horizontal="center" vertical="center"/>
    </xf>
    <xf numFmtId="0" fontId="8" fillId="24" borderId="29" xfId="0" applyFont="1" applyFill="1" applyBorder="1" applyAlignment="1">
      <alignment horizontal="center" vertical="center"/>
    </xf>
    <xf numFmtId="0" fontId="8" fillId="24" borderId="24" xfId="0" applyFont="1" applyFill="1" applyBorder="1" applyAlignment="1">
      <alignment horizontal="center" vertical="center"/>
    </xf>
    <xf numFmtId="0" fontId="0" fillId="24" borderId="154" xfId="0" applyFill="1" applyBorder="1" applyAlignment="1">
      <alignment horizontal="center" vertical="center" shrinkToFit="1"/>
    </xf>
    <xf numFmtId="0" fontId="0" fillId="24" borderId="106" xfId="0" applyFill="1" applyBorder="1" applyAlignment="1">
      <alignment horizontal="center" vertical="center" shrinkToFit="1"/>
    </xf>
    <xf numFmtId="0" fontId="0" fillId="24" borderId="28" xfId="0" applyFill="1" applyBorder="1" applyAlignment="1">
      <alignment horizontal="center" vertical="center" shrinkToFit="1"/>
    </xf>
    <xf numFmtId="0" fontId="0" fillId="24" borderId="22" xfId="0" applyFill="1" applyBorder="1" applyAlignment="1">
      <alignment horizontal="center" vertical="center" shrinkToFit="1"/>
    </xf>
    <xf numFmtId="0" fontId="0" fillId="24" borderId="29" xfId="0" applyFill="1" applyBorder="1" applyAlignment="1">
      <alignment horizontal="center" vertical="center" shrinkToFit="1"/>
    </xf>
    <xf numFmtId="0" fontId="0" fillId="24" borderId="24" xfId="0" applyFill="1" applyBorder="1" applyAlignment="1">
      <alignment horizontal="center" vertical="center" shrinkToFit="1"/>
    </xf>
    <xf numFmtId="0" fontId="0" fillId="24" borderId="15" xfId="72" applyFont="1" applyFill="1" applyBorder="1" applyAlignment="1">
      <alignment horizontal="center" vertical="center" textRotation="255"/>
    </xf>
    <xf numFmtId="0" fontId="8" fillId="24" borderId="15" xfId="72" applyFill="1" applyBorder="1" applyAlignment="1">
      <alignment horizontal="center" vertical="center" textRotation="255"/>
    </xf>
    <xf numFmtId="0" fontId="0" fillId="24" borderId="15" xfId="0" applyFill="1" applyBorder="1" applyAlignment="1">
      <alignment horizontal="center" vertical="center"/>
    </xf>
    <xf numFmtId="0" fontId="8" fillId="24" borderId="15" xfId="0" applyFont="1" applyFill="1" applyBorder="1" applyAlignment="1">
      <alignment horizontal="center" vertical="center"/>
    </xf>
    <xf numFmtId="0" fontId="61" fillId="24" borderId="18" xfId="0" applyFont="1" applyFill="1" applyBorder="1" applyAlignment="1">
      <alignment horizontal="left" vertical="center"/>
    </xf>
    <xf numFmtId="0" fontId="61" fillId="24" borderId="30" xfId="0" applyFont="1" applyFill="1" applyBorder="1" applyAlignment="1">
      <alignment horizontal="left" vertical="center"/>
    </xf>
    <xf numFmtId="0" fontId="61" fillId="24" borderId="19" xfId="0" applyFont="1" applyFill="1" applyBorder="1" applyAlignment="1">
      <alignment horizontal="left" vertical="center"/>
    </xf>
    <xf numFmtId="0" fontId="61" fillId="24" borderId="15" xfId="0" applyFont="1" applyFill="1" applyBorder="1" applyAlignment="1">
      <alignment horizontal="left" vertical="center" shrinkToFit="1"/>
    </xf>
    <xf numFmtId="0" fontId="0" fillId="24" borderId="17" xfId="72" applyFont="1" applyFill="1" applyBorder="1" applyAlignment="1">
      <alignment vertical="center"/>
    </xf>
    <xf numFmtId="0" fontId="8" fillId="24" borderId="17" xfId="72" applyFill="1" applyBorder="1" applyAlignment="1">
      <alignment vertical="center"/>
    </xf>
    <xf numFmtId="188" fontId="78" fillId="24" borderId="15" xfId="0" applyNumberFormat="1" applyFont="1" applyFill="1" applyBorder="1" applyAlignment="1">
      <alignment horizontal="left" vertical="center" shrinkToFit="1"/>
    </xf>
    <xf numFmtId="38" fontId="33" fillId="24" borderId="197" xfId="35" applyFont="1" applyFill="1" applyBorder="1" applyAlignment="1">
      <alignment horizontal="right"/>
    </xf>
    <xf numFmtId="38" fontId="33" fillId="24" borderId="10" xfId="35" applyFont="1" applyFill="1" applyBorder="1" applyAlignment="1">
      <alignment horizontal="right"/>
    </xf>
    <xf numFmtId="38" fontId="33" fillId="24" borderId="174" xfId="35" applyFont="1" applyFill="1" applyBorder="1" applyAlignment="1">
      <alignment horizontal="right"/>
    </xf>
    <xf numFmtId="38" fontId="33" fillId="24" borderId="109" xfId="72" applyNumberFormat="1" applyFont="1" applyFill="1" applyBorder="1" applyAlignment="1">
      <alignment horizontal="right"/>
    </xf>
    <xf numFmtId="0" fontId="33" fillId="24" borderId="113" xfId="72" applyFont="1" applyFill="1" applyBorder="1" applyAlignment="1">
      <alignment horizontal="right"/>
    </xf>
    <xf numFmtId="0" fontId="33" fillId="24" borderId="203" xfId="72" applyFont="1" applyFill="1" applyBorder="1" applyAlignment="1">
      <alignment horizontal="right"/>
    </xf>
    <xf numFmtId="188" fontId="24" fillId="24" borderId="15" xfId="0" applyNumberFormat="1" applyFont="1" applyFill="1" applyBorder="1" applyAlignment="1">
      <alignment horizontal="left" vertical="center" shrinkToFit="1"/>
    </xf>
    <xf numFmtId="0" fontId="121" fillId="24" borderId="18" xfId="0" applyFont="1" applyFill="1" applyBorder="1" applyAlignment="1">
      <alignment horizontal="left" vertical="center"/>
    </xf>
    <xf numFmtId="0" fontId="121" fillId="24" borderId="30" xfId="0" applyFont="1" applyFill="1" applyBorder="1" applyAlignment="1">
      <alignment horizontal="left" vertical="center"/>
    </xf>
    <xf numFmtId="0" fontId="121" fillId="24" borderId="19" xfId="0" applyFont="1" applyFill="1" applyBorder="1" applyAlignment="1">
      <alignment horizontal="left" vertical="center"/>
    </xf>
    <xf numFmtId="0" fontId="121" fillId="24" borderId="15" xfId="0" applyFont="1" applyFill="1" applyBorder="1" applyAlignment="1">
      <alignment horizontal="left" vertical="center" shrinkToFit="1"/>
    </xf>
    <xf numFmtId="0" fontId="11" fillId="24" borderId="251" xfId="52" applyFont="1" applyFill="1" applyBorder="1" applyAlignment="1">
      <alignment vertical="center" wrapText="1"/>
    </xf>
    <xf numFmtId="0" fontId="11" fillId="24" borderId="159" xfId="52" applyFont="1" applyFill="1" applyBorder="1" applyAlignment="1">
      <alignment vertical="center" wrapText="1"/>
    </xf>
    <xf numFmtId="0" fontId="11" fillId="24" borderId="61" xfId="52" applyFont="1" applyFill="1" applyBorder="1" applyAlignment="1">
      <alignment vertical="center" wrapText="1"/>
    </xf>
    <xf numFmtId="38" fontId="33" fillId="24" borderId="179" xfId="72" applyNumberFormat="1" applyFont="1" applyFill="1" applyBorder="1" applyAlignment="1">
      <alignment horizontal="right"/>
    </xf>
    <xf numFmtId="0" fontId="33" fillId="24" borderId="160" xfId="72" applyFont="1" applyFill="1" applyBorder="1" applyAlignment="1">
      <alignment horizontal="right"/>
    </xf>
    <xf numFmtId="0" fontId="33" fillId="24" borderId="34" xfId="72" applyFont="1" applyFill="1" applyBorder="1" applyAlignment="1">
      <alignment horizontal="right"/>
    </xf>
    <xf numFmtId="38" fontId="33" fillId="24" borderId="179" xfId="35" applyFont="1" applyFill="1" applyBorder="1" applyAlignment="1">
      <alignment horizontal="right"/>
    </xf>
    <xf numFmtId="38" fontId="33" fillId="24" borderId="160" xfId="35" applyFont="1" applyFill="1" applyBorder="1" applyAlignment="1">
      <alignment horizontal="right"/>
    </xf>
    <xf numFmtId="38" fontId="33" fillId="24" borderId="34" xfId="35" applyFont="1" applyFill="1" applyBorder="1" applyAlignment="1">
      <alignment horizontal="right"/>
    </xf>
    <xf numFmtId="0" fontId="33" fillId="24" borderId="180" xfId="72" applyFont="1" applyFill="1" applyBorder="1" applyAlignment="1">
      <alignment horizontal="right"/>
    </xf>
    <xf numFmtId="38" fontId="33" fillId="24" borderId="189" xfId="52" applyNumberFormat="1" applyFont="1" applyFill="1" applyBorder="1" applyAlignment="1">
      <alignment horizontal="right"/>
    </xf>
    <xf numFmtId="0" fontId="33" fillId="24" borderId="244" xfId="52" applyFont="1" applyFill="1" applyBorder="1" applyAlignment="1">
      <alignment horizontal="right"/>
    </xf>
    <xf numFmtId="0" fontId="33" fillId="24" borderId="262" xfId="52" applyFont="1" applyFill="1" applyBorder="1" applyAlignment="1">
      <alignment horizontal="right"/>
    </xf>
    <xf numFmtId="38" fontId="33" fillId="24" borderId="109" xfId="35" applyFont="1" applyFill="1" applyBorder="1" applyAlignment="1">
      <alignment horizontal="right"/>
    </xf>
    <xf numFmtId="38" fontId="33" fillId="24" borderId="113" xfId="35" applyFont="1" applyFill="1" applyBorder="1" applyAlignment="1">
      <alignment horizontal="right"/>
    </xf>
    <xf numFmtId="38" fontId="33" fillId="24" borderId="62" xfId="35" applyFont="1" applyFill="1" applyBorder="1" applyAlignment="1">
      <alignment horizontal="right"/>
    </xf>
    <xf numFmtId="0" fontId="33" fillId="24" borderId="108" xfId="52" applyFont="1" applyFill="1" applyBorder="1" applyAlignment="1">
      <alignment horizontal="right"/>
    </xf>
    <xf numFmtId="0" fontId="33" fillId="24" borderId="159" xfId="52" applyFont="1" applyFill="1" applyBorder="1" applyAlignment="1">
      <alignment horizontal="right"/>
    </xf>
    <xf numFmtId="0" fontId="33" fillId="24" borderId="254" xfId="52" applyFont="1" applyFill="1" applyBorder="1" applyAlignment="1">
      <alignment horizontal="right"/>
    </xf>
    <xf numFmtId="38" fontId="33" fillId="24" borderId="189" xfId="35" applyFont="1" applyFill="1" applyBorder="1" applyAlignment="1">
      <alignment horizontal="right"/>
    </xf>
    <xf numFmtId="38" fontId="33" fillId="24" borderId="244" xfId="35" applyFont="1" applyFill="1" applyBorder="1" applyAlignment="1">
      <alignment horizontal="right"/>
    </xf>
    <xf numFmtId="38" fontId="33" fillId="24" borderId="262" xfId="35" applyFont="1" applyFill="1" applyBorder="1" applyAlignment="1">
      <alignment horizontal="right"/>
    </xf>
    <xf numFmtId="0" fontId="16" fillId="24" borderId="0" xfId="0" applyFont="1" applyFill="1" applyAlignment="1">
      <alignment horizontal="left" vertical="center"/>
    </xf>
    <xf numFmtId="0" fontId="58" fillId="24" borderId="18" xfId="72" applyFont="1" applyFill="1" applyBorder="1" applyAlignment="1">
      <alignment horizontal="right"/>
    </xf>
    <xf numFmtId="0" fontId="58" fillId="24" borderId="30" xfId="72" applyFont="1" applyFill="1" applyBorder="1" applyAlignment="1">
      <alignment horizontal="right"/>
    </xf>
    <xf numFmtId="0" fontId="11" fillId="24" borderId="18" xfId="72" applyFont="1" applyFill="1" applyBorder="1" applyAlignment="1">
      <alignment horizontal="center"/>
    </xf>
    <xf numFmtId="0" fontId="11" fillId="24" borderId="30" xfId="72" applyFont="1" applyFill="1" applyBorder="1" applyAlignment="1">
      <alignment horizontal="center"/>
    </xf>
    <xf numFmtId="0" fontId="11" fillId="24" borderId="19" xfId="72" applyFont="1" applyFill="1" applyBorder="1" applyAlignment="1">
      <alignment horizontal="center"/>
    </xf>
    <xf numFmtId="0" fontId="58" fillId="24" borderId="18" xfId="72" applyFont="1" applyFill="1" applyBorder="1" applyAlignment="1">
      <alignment horizontal="center"/>
    </xf>
    <xf numFmtId="0" fontId="58" fillId="24" borderId="30" xfId="72" applyFont="1" applyFill="1" applyBorder="1" applyAlignment="1">
      <alignment horizontal="center"/>
    </xf>
    <xf numFmtId="0" fontId="58" fillId="24" borderId="19" xfId="72" applyFont="1" applyFill="1" applyBorder="1" applyAlignment="1">
      <alignment horizontal="center"/>
    </xf>
    <xf numFmtId="0" fontId="11" fillId="24" borderId="18" xfId="72" applyFont="1" applyFill="1" applyBorder="1" applyAlignment="1">
      <alignment horizontal="left"/>
    </xf>
    <xf numFmtId="0" fontId="11" fillId="24" borderId="30" xfId="72" applyFont="1" applyFill="1" applyBorder="1" applyAlignment="1">
      <alignment horizontal="left"/>
    </xf>
    <xf numFmtId="0" fontId="11" fillId="24" borderId="19" xfId="72" applyFont="1" applyFill="1" applyBorder="1" applyAlignment="1">
      <alignment horizontal="left"/>
    </xf>
    <xf numFmtId="0" fontId="58" fillId="24" borderId="18" xfId="72" applyFont="1" applyFill="1" applyBorder="1" applyAlignment="1">
      <alignment horizontal="left"/>
    </xf>
    <xf numFmtId="0" fontId="58" fillId="24" borderId="30" xfId="72" applyFont="1" applyFill="1" applyBorder="1" applyAlignment="1">
      <alignment horizontal="left"/>
    </xf>
    <xf numFmtId="0" fontId="58" fillId="24" borderId="19" xfId="72" applyFont="1" applyFill="1" applyBorder="1" applyAlignment="1">
      <alignment horizontal="left"/>
    </xf>
    <xf numFmtId="38" fontId="58" fillId="24" borderId="18" xfId="72" applyNumberFormat="1" applyFont="1" applyFill="1" applyBorder="1" applyAlignment="1">
      <alignment horizontal="right"/>
    </xf>
    <xf numFmtId="0" fontId="11" fillId="24" borderId="18" xfId="72" applyFont="1" applyFill="1" applyBorder="1"/>
    <xf numFmtId="0" fontId="11" fillId="24" borderId="30" xfId="72" applyFont="1" applyFill="1" applyBorder="1"/>
    <xf numFmtId="0" fontId="11" fillId="24" borderId="19" xfId="72" applyFont="1" applyFill="1" applyBorder="1"/>
    <xf numFmtId="0" fontId="13" fillId="24" borderId="154" xfId="52" applyFont="1" applyFill="1" applyBorder="1" applyAlignment="1">
      <alignment horizontal="right"/>
    </xf>
    <xf numFmtId="0" fontId="13" fillId="24" borderId="106" xfId="52" applyFont="1" applyFill="1" applyBorder="1" applyAlignment="1">
      <alignment horizontal="right"/>
    </xf>
    <xf numFmtId="0" fontId="13" fillId="24" borderId="28" xfId="52" applyFont="1" applyFill="1" applyBorder="1" applyAlignment="1">
      <alignment horizontal="right"/>
    </xf>
    <xf numFmtId="31" fontId="53" fillId="24" borderId="154" xfId="52" applyNumberFormat="1" applyFont="1" applyFill="1" applyBorder="1" applyAlignment="1">
      <alignment horizontal="center" vertical="center" shrinkToFit="1"/>
    </xf>
    <xf numFmtId="31" fontId="53" fillId="24" borderId="106" xfId="52" applyNumberFormat="1" applyFont="1" applyFill="1" applyBorder="1" applyAlignment="1">
      <alignment horizontal="center" vertical="center" shrinkToFit="1"/>
    </xf>
    <xf numFmtId="31" fontId="53" fillId="24" borderId="28" xfId="52" applyNumberFormat="1" applyFont="1" applyFill="1" applyBorder="1" applyAlignment="1">
      <alignment horizontal="center" vertical="center" shrinkToFit="1"/>
    </xf>
    <xf numFmtId="31" fontId="53" fillId="24" borderId="22" xfId="52" applyNumberFormat="1" applyFont="1" applyFill="1" applyBorder="1" applyAlignment="1">
      <alignment horizontal="center" vertical="center" shrinkToFit="1"/>
    </xf>
    <xf numFmtId="31" fontId="53" fillId="24" borderId="29" xfId="52" applyNumberFormat="1" applyFont="1" applyFill="1" applyBorder="1" applyAlignment="1">
      <alignment horizontal="center" vertical="center" shrinkToFit="1"/>
    </xf>
    <xf numFmtId="31" fontId="53" fillId="24" borderId="24" xfId="52" applyNumberFormat="1" applyFont="1" applyFill="1" applyBorder="1" applyAlignment="1">
      <alignment horizontal="center" vertical="center" shrinkToFit="1"/>
    </xf>
    <xf numFmtId="0" fontId="11" fillId="39" borderId="18" xfId="72" applyFont="1" applyFill="1" applyBorder="1" applyAlignment="1">
      <alignment horizontal="center" vertical="center" wrapText="1"/>
    </xf>
    <xf numFmtId="0" fontId="11" fillId="39" borderId="30" xfId="72" applyFont="1" applyFill="1" applyBorder="1" applyAlignment="1">
      <alignment horizontal="center" vertical="center" wrapText="1"/>
    </xf>
    <xf numFmtId="0" fontId="11" fillId="39" borderId="19" xfId="72" applyFont="1" applyFill="1" applyBorder="1" applyAlignment="1">
      <alignment horizontal="center" vertical="center" wrapText="1"/>
    </xf>
    <xf numFmtId="38" fontId="8" fillId="0" borderId="18" xfId="0" applyNumberFormat="1" applyFont="1" applyBorder="1" applyAlignment="1">
      <alignment horizontal="center" vertical="top" wrapText="1"/>
    </xf>
    <xf numFmtId="38" fontId="8" fillId="0" borderId="30" xfId="0" applyNumberFormat="1" applyFont="1" applyBorder="1" applyAlignment="1">
      <alignment horizontal="center" vertical="top" wrapText="1"/>
    </xf>
    <xf numFmtId="38" fontId="8" fillId="0" borderId="19" xfId="0" applyNumberFormat="1" applyFont="1" applyBorder="1" applyAlignment="1">
      <alignment horizontal="center" vertical="top" wrapText="1"/>
    </xf>
    <xf numFmtId="0" fontId="8" fillId="24" borderId="18" xfId="0" applyFont="1" applyFill="1" applyBorder="1" applyAlignment="1">
      <alignment horizontal="left" vertical="center"/>
    </xf>
    <xf numFmtId="0" fontId="8" fillId="24" borderId="30" xfId="0" applyFont="1" applyFill="1" applyBorder="1" applyAlignment="1">
      <alignment horizontal="left" vertical="center"/>
    </xf>
    <xf numFmtId="0" fontId="8" fillId="24" borderId="19" xfId="0" applyFont="1" applyFill="1" applyBorder="1" applyAlignment="1">
      <alignment horizontal="left" vertical="center"/>
    </xf>
    <xf numFmtId="0" fontId="8" fillId="0" borderId="18" xfId="0" applyFont="1" applyBorder="1" applyAlignment="1">
      <alignment horizontal="center" vertical="top" wrapText="1"/>
    </xf>
    <xf numFmtId="0" fontId="8" fillId="0" borderId="30" xfId="0" applyFont="1" applyBorder="1" applyAlignment="1">
      <alignment horizontal="center" vertical="top" wrapText="1"/>
    </xf>
    <xf numFmtId="0" fontId="8" fillId="0" borderId="19" xfId="0" applyFont="1" applyBorder="1" applyAlignment="1">
      <alignment horizontal="center" vertical="top" wrapText="1"/>
    </xf>
    <xf numFmtId="0" fontId="8" fillId="0" borderId="33" xfId="0" applyFont="1" applyBorder="1">
      <alignment vertical="center"/>
    </xf>
    <xf numFmtId="0" fontId="8" fillId="48" borderId="18" xfId="0" applyFont="1" applyFill="1" applyBorder="1" applyAlignment="1">
      <alignment horizontal="center" vertical="top" wrapText="1"/>
    </xf>
    <xf numFmtId="0" fontId="8" fillId="48" borderId="30" xfId="0" applyFont="1" applyFill="1" applyBorder="1" applyAlignment="1">
      <alignment horizontal="center" vertical="top" wrapText="1"/>
    </xf>
    <xf numFmtId="0" fontId="8" fillId="48" borderId="19" xfId="0" applyFont="1" applyFill="1" applyBorder="1" applyAlignment="1">
      <alignment horizontal="center" vertical="top" wrapText="1"/>
    </xf>
    <xf numFmtId="0" fontId="8" fillId="0" borderId="154" xfId="0" applyFont="1" applyBorder="1" applyAlignment="1">
      <alignment horizontal="left" vertical="top"/>
    </xf>
    <xf numFmtId="0" fontId="8" fillId="0" borderId="106" xfId="0" applyFont="1" applyBorder="1" applyAlignment="1">
      <alignment horizontal="left" vertical="top"/>
    </xf>
    <xf numFmtId="0" fontId="8" fillId="0" borderId="28" xfId="0" applyFont="1" applyBorder="1" applyAlignment="1">
      <alignment horizontal="left" vertical="top"/>
    </xf>
    <xf numFmtId="0" fontId="8" fillId="0" borderId="60" xfId="0" applyFont="1" applyBorder="1" applyAlignment="1">
      <alignment horizontal="left" vertical="top"/>
    </xf>
    <xf numFmtId="0" fontId="8" fillId="0" borderId="0" xfId="0" applyFont="1" applyAlignment="1">
      <alignment horizontal="left" vertical="top"/>
    </xf>
    <xf numFmtId="0" fontId="8" fillId="0" borderId="16" xfId="0" applyFont="1" applyBorder="1" applyAlignment="1">
      <alignment horizontal="left" vertical="top"/>
    </xf>
    <xf numFmtId="0" fontId="8" fillId="0" borderId="22" xfId="0" applyFont="1" applyBorder="1" applyAlignment="1">
      <alignment horizontal="left" vertical="top"/>
    </xf>
    <xf numFmtId="0" fontId="8" fillId="0" borderId="29" xfId="0" applyFont="1" applyBorder="1" applyAlignment="1">
      <alignment horizontal="left" vertical="top"/>
    </xf>
    <xf numFmtId="0" fontId="8" fillId="0" borderId="24" xfId="0" applyFont="1" applyBorder="1" applyAlignment="1">
      <alignment horizontal="left" vertical="top"/>
    </xf>
    <xf numFmtId="9" fontId="8" fillId="0" borderId="179" xfId="28" applyFont="1" applyBorder="1">
      <alignment vertical="center"/>
    </xf>
    <xf numFmtId="9" fontId="8" fillId="0" borderId="160" xfId="28" applyFont="1" applyBorder="1">
      <alignment vertical="center"/>
    </xf>
    <xf numFmtId="9" fontId="8" fillId="0" borderId="34" xfId="28" applyFont="1" applyBorder="1">
      <alignment vertical="center"/>
    </xf>
    <xf numFmtId="38" fontId="8" fillId="48" borderId="18" xfId="35" applyFont="1" applyFill="1" applyBorder="1" applyAlignment="1">
      <alignment horizontal="right" vertical="top" wrapText="1"/>
    </xf>
    <xf numFmtId="38" fontId="8" fillId="48" borderId="30" xfId="35" applyFont="1" applyFill="1" applyBorder="1" applyAlignment="1">
      <alignment horizontal="right" vertical="top" wrapText="1"/>
    </xf>
    <xf numFmtId="38" fontId="8" fillId="48" borderId="19" xfId="35" applyFont="1" applyFill="1" applyBorder="1" applyAlignment="1">
      <alignment horizontal="right" vertical="top" wrapText="1"/>
    </xf>
    <xf numFmtId="0" fontId="11" fillId="39" borderId="15" xfId="52" applyFont="1" applyFill="1" applyBorder="1" applyAlignment="1">
      <alignment horizontal="center" vertical="center" shrinkToFit="1"/>
    </xf>
    <xf numFmtId="0" fontId="8" fillId="0" borderId="109" xfId="0" applyFont="1" applyBorder="1">
      <alignment vertical="center"/>
    </xf>
    <xf numFmtId="0" fontId="8" fillId="0" borderId="113" xfId="0" applyFont="1" applyBorder="1">
      <alignment vertical="center"/>
    </xf>
    <xf numFmtId="0" fontId="8" fillId="0" borderId="32" xfId="0" applyFont="1" applyBorder="1" applyAlignment="1">
      <alignment horizontal="center" vertical="center"/>
    </xf>
    <xf numFmtId="0" fontId="11" fillId="24" borderId="154" xfId="52" applyFont="1" applyFill="1" applyBorder="1" applyAlignment="1">
      <alignment horizontal="left" vertical="top" wrapText="1"/>
    </xf>
    <xf numFmtId="0" fontId="8" fillId="0" borderId="106" xfId="0" applyFont="1" applyBorder="1">
      <alignment vertical="center"/>
    </xf>
    <xf numFmtId="0" fontId="11" fillId="24" borderId="28" xfId="52" applyFont="1" applyFill="1" applyBorder="1" applyAlignment="1">
      <alignment horizontal="left" vertical="top" wrapText="1"/>
    </xf>
    <xf numFmtId="0" fontId="11" fillId="24" borderId="22" xfId="52" applyFont="1" applyFill="1" applyBorder="1" applyAlignment="1">
      <alignment horizontal="left" vertical="top" wrapText="1"/>
    </xf>
    <xf numFmtId="0" fontId="8" fillId="0" borderId="29" xfId="0" applyFont="1" applyBorder="1">
      <alignment vertical="center"/>
    </xf>
    <xf numFmtId="0" fontId="11" fillId="24" borderId="24" xfId="52" applyFont="1" applyFill="1" applyBorder="1" applyAlignment="1">
      <alignment horizontal="left" vertical="top" wrapText="1"/>
    </xf>
    <xf numFmtId="9" fontId="8" fillId="0" borderId="15" xfId="0" applyNumberFormat="1" applyFont="1" applyBorder="1" applyAlignment="1">
      <alignment horizontal="center" vertical="center"/>
    </xf>
    <xf numFmtId="0" fontId="8" fillId="0" borderId="15" xfId="0" applyFont="1" applyBorder="1" applyAlignment="1">
      <alignment horizontal="center" vertical="center"/>
    </xf>
    <xf numFmtId="0" fontId="8" fillId="0" borderId="195" xfId="0" applyFont="1" applyBorder="1" applyAlignment="1">
      <alignment vertical="center" shrinkToFit="1"/>
    </xf>
    <xf numFmtId="0" fontId="8" fillId="0" borderId="68" xfId="0" applyFont="1" applyBorder="1" applyAlignment="1">
      <alignment vertical="center" shrinkToFit="1"/>
    </xf>
    <xf numFmtId="0" fontId="8" fillId="0" borderId="31" xfId="0" applyFont="1" applyBorder="1" applyAlignment="1">
      <alignment horizontal="center" vertical="center"/>
    </xf>
    <xf numFmtId="38" fontId="8" fillId="0" borderId="195" xfId="35" applyFont="1" applyBorder="1">
      <alignment vertical="center"/>
    </xf>
    <xf numFmtId="38" fontId="8" fillId="0" borderId="68" xfId="35" applyFont="1" applyBorder="1">
      <alignment vertical="center"/>
    </xf>
    <xf numFmtId="38" fontId="8" fillId="0" borderId="35" xfId="35" applyFont="1" applyBorder="1">
      <alignment vertical="center"/>
    </xf>
    <xf numFmtId="38" fontId="8" fillId="0" borderId="109" xfId="35" applyFont="1" applyBorder="1" applyAlignment="1">
      <alignment horizontal="right" vertical="center"/>
    </xf>
    <xf numFmtId="38" fontId="8" fillId="0" borderId="113" xfId="35" applyFont="1" applyBorder="1" applyAlignment="1">
      <alignment horizontal="right" vertical="center"/>
    </xf>
    <xf numFmtId="38" fontId="8" fillId="0" borderId="62" xfId="35" applyFont="1" applyBorder="1" applyAlignment="1">
      <alignment horizontal="right" vertical="center"/>
    </xf>
    <xf numFmtId="9" fontId="8" fillId="0" borderId="33" xfId="28" applyFont="1" applyBorder="1">
      <alignment vertical="center"/>
    </xf>
    <xf numFmtId="0" fontId="12" fillId="24" borderId="109" xfId="72" applyFont="1" applyFill="1" applyBorder="1" applyAlignment="1">
      <alignment horizontal="center" vertical="center" wrapText="1"/>
    </xf>
    <xf numFmtId="0" fontId="12" fillId="24" borderId="113" xfId="72" applyFont="1" applyFill="1" applyBorder="1" applyAlignment="1">
      <alignment horizontal="center" vertical="center" wrapText="1"/>
    </xf>
    <xf numFmtId="0" fontId="12" fillId="24" borderId="62" xfId="72" applyFont="1" applyFill="1" applyBorder="1" applyAlignment="1">
      <alignment horizontal="center" vertical="center" wrapText="1"/>
    </xf>
    <xf numFmtId="0" fontId="11" fillId="24" borderId="60" xfId="52" applyFont="1" applyFill="1" applyBorder="1" applyAlignment="1">
      <alignment horizontal="left" vertical="top" wrapText="1"/>
    </xf>
    <xf numFmtId="0" fontId="8" fillId="0" borderId="0" xfId="0" applyFont="1">
      <alignment vertical="center"/>
    </xf>
    <xf numFmtId="0" fontId="11" fillId="24" borderId="16" xfId="52" applyFont="1" applyFill="1" applyBorder="1" applyAlignment="1">
      <alignment horizontal="left" vertical="top" wrapText="1"/>
    </xf>
    <xf numFmtId="0" fontId="12" fillId="24" borderId="195" xfId="52" applyFont="1" applyFill="1" applyBorder="1" applyAlignment="1">
      <alignment horizontal="center" vertical="center" wrapText="1"/>
    </xf>
    <xf numFmtId="0" fontId="12" fillId="24" borderId="68" xfId="52" applyFont="1" applyFill="1" applyBorder="1" applyAlignment="1">
      <alignment horizontal="center" vertical="center" wrapText="1"/>
    </xf>
    <xf numFmtId="38" fontId="8" fillId="0" borderId="31" xfId="35" applyFont="1" applyBorder="1">
      <alignment vertical="center"/>
    </xf>
    <xf numFmtId="0" fontId="11" fillId="24" borderId="154" xfId="72" applyFont="1" applyFill="1" applyBorder="1" applyAlignment="1">
      <alignment horizontal="left" vertical="top" wrapText="1"/>
    </xf>
    <xf numFmtId="0" fontId="11" fillId="24" borderId="106" xfId="72" applyFont="1" applyFill="1" applyBorder="1" applyAlignment="1">
      <alignment horizontal="left" vertical="top" wrapText="1"/>
    </xf>
    <xf numFmtId="0" fontId="11" fillId="24" borderId="28" xfId="72" applyFont="1" applyFill="1" applyBorder="1" applyAlignment="1">
      <alignment horizontal="left" vertical="top" wrapText="1"/>
    </xf>
    <xf numFmtId="0" fontId="11" fillId="24" borderId="60" xfId="72" applyFont="1" applyFill="1" applyBorder="1" applyAlignment="1">
      <alignment horizontal="left" vertical="top" wrapText="1"/>
    </xf>
    <xf numFmtId="0" fontId="11" fillId="24" borderId="0" xfId="72" applyFont="1" applyFill="1" applyAlignment="1">
      <alignment horizontal="left" vertical="top" wrapText="1"/>
    </xf>
    <xf numFmtId="0" fontId="11" fillId="24" borderId="16" xfId="72" applyFont="1" applyFill="1" applyBorder="1" applyAlignment="1">
      <alignment horizontal="left" vertical="top" wrapText="1"/>
    </xf>
    <xf numFmtId="0" fontId="0" fillId="0" borderId="195" xfId="0" applyBorder="1" applyAlignment="1">
      <alignment horizontal="center" vertical="center"/>
    </xf>
    <xf numFmtId="0" fontId="0" fillId="0" borderId="68" xfId="0" applyBorder="1" applyAlignment="1">
      <alignment horizontal="center" vertical="center"/>
    </xf>
    <xf numFmtId="9" fontId="0" fillId="0" borderId="195" xfId="64" applyFont="1" applyBorder="1" applyAlignment="1">
      <alignment horizontal="right" vertical="center"/>
    </xf>
    <xf numFmtId="9" fontId="0" fillId="0" borderId="68" xfId="64" applyFont="1" applyBorder="1" applyAlignment="1">
      <alignment horizontal="right" vertical="center"/>
    </xf>
    <xf numFmtId="9" fontId="0" fillId="0" borderId="35" xfId="64" applyFont="1" applyBorder="1" applyAlignment="1">
      <alignment horizontal="right" vertical="center"/>
    </xf>
    <xf numFmtId="9" fontId="0" fillId="0" borderId="31" xfId="64" applyFont="1" applyBorder="1">
      <alignment vertical="center"/>
    </xf>
    <xf numFmtId="38" fontId="0" fillId="0" borderId="109" xfId="62" applyFont="1" applyBorder="1" applyAlignment="1">
      <alignment horizontal="right" vertical="center"/>
    </xf>
    <xf numFmtId="38" fontId="0" fillId="0" borderId="113" xfId="62" applyFont="1" applyBorder="1" applyAlignment="1">
      <alignment horizontal="right" vertical="center"/>
    </xf>
    <xf numFmtId="38" fontId="0" fillId="0" borderId="62" xfId="62" applyFont="1" applyBorder="1" applyAlignment="1">
      <alignment horizontal="right" vertical="center"/>
    </xf>
    <xf numFmtId="185" fontId="8" fillId="0" borderId="179" xfId="0" applyNumberFormat="1" applyFont="1" applyBorder="1">
      <alignment vertical="center"/>
    </xf>
    <xf numFmtId="185" fontId="8" fillId="0" borderId="160" xfId="0" applyNumberFormat="1" applyFont="1" applyBorder="1">
      <alignment vertical="center"/>
    </xf>
    <xf numFmtId="185" fontId="8" fillId="0" borderId="34" xfId="0" applyNumberFormat="1" applyFont="1" applyBorder="1">
      <alignment vertical="center"/>
    </xf>
    <xf numFmtId="9" fontId="8" fillId="0" borderId="31" xfId="28" applyFont="1" applyBorder="1">
      <alignment vertical="center"/>
    </xf>
    <xf numFmtId="9" fontId="65" fillId="0" borderId="22" xfId="0" applyNumberFormat="1" applyFont="1" applyBorder="1" applyAlignment="1">
      <alignment horizontal="center" vertical="center"/>
    </xf>
    <xf numFmtId="9" fontId="65" fillId="0" borderId="29" xfId="0" applyNumberFormat="1" applyFont="1" applyBorder="1" applyAlignment="1">
      <alignment horizontal="center" vertical="center"/>
    </xf>
    <xf numFmtId="9" fontId="65" fillId="0" borderId="24" xfId="0" applyNumberFormat="1" applyFont="1" applyBorder="1" applyAlignment="1">
      <alignment horizontal="center" vertical="center"/>
    </xf>
    <xf numFmtId="0" fontId="8" fillId="0" borderId="33" xfId="0" applyFont="1" applyBorder="1" applyAlignment="1">
      <alignment horizontal="center" vertical="center"/>
    </xf>
    <xf numFmtId="0" fontId="0" fillId="0" borderId="18" xfId="0" applyBorder="1" applyAlignment="1">
      <alignment horizontal="center" vertical="center"/>
    </xf>
    <xf numFmtId="0" fontId="8" fillId="0" borderId="30" xfId="0" applyFont="1" applyBorder="1" applyAlignment="1">
      <alignment horizontal="center" vertical="center"/>
    </xf>
    <xf numFmtId="0" fontId="8" fillId="0" borderId="19" xfId="0" applyFont="1" applyBorder="1" applyAlignment="1">
      <alignment horizontal="center" vertical="center"/>
    </xf>
    <xf numFmtId="0" fontId="8" fillId="0" borderId="179" xfId="0" applyFont="1" applyBorder="1">
      <alignment vertical="center"/>
    </xf>
    <xf numFmtId="0" fontId="8" fillId="0" borderId="160" xfId="0" applyFont="1" applyBorder="1">
      <alignment vertical="center"/>
    </xf>
    <xf numFmtId="0" fontId="8" fillId="0" borderId="18" xfId="0" applyFont="1" applyBorder="1" applyAlignment="1">
      <alignment horizontal="center" vertical="center"/>
    </xf>
    <xf numFmtId="9" fontId="0" fillId="0" borderId="195" xfId="64" applyFont="1" applyBorder="1">
      <alignment vertical="center"/>
    </xf>
    <xf numFmtId="9" fontId="0" fillId="0" borderId="68" xfId="64" applyFont="1" applyBorder="1">
      <alignment vertical="center"/>
    </xf>
    <xf numFmtId="9" fontId="0" fillId="0" borderId="35" xfId="64" applyFont="1" applyBorder="1">
      <alignment vertical="center"/>
    </xf>
    <xf numFmtId="0" fontId="8" fillId="0" borderId="34" xfId="0" applyFont="1" applyBorder="1">
      <alignment vertical="center"/>
    </xf>
    <xf numFmtId="0" fontId="8" fillId="24" borderId="154" xfId="52" applyFont="1" applyFill="1" applyBorder="1" applyAlignment="1">
      <alignment horizontal="left" vertical="top" wrapText="1"/>
    </xf>
    <xf numFmtId="0" fontId="8" fillId="24" borderId="106" xfId="52" applyFont="1" applyFill="1" applyBorder="1" applyAlignment="1">
      <alignment horizontal="left" vertical="top"/>
    </xf>
    <xf numFmtId="0" fontId="8" fillId="24" borderId="28" xfId="52" applyFont="1" applyFill="1" applyBorder="1" applyAlignment="1">
      <alignment horizontal="left" vertical="top"/>
    </xf>
    <xf numFmtId="0" fontId="8" fillId="24" borderId="60" xfId="52" applyFont="1" applyFill="1" applyBorder="1" applyAlignment="1">
      <alignment horizontal="left" vertical="top" wrapText="1"/>
    </xf>
    <xf numFmtId="0" fontId="8" fillId="24" borderId="0" xfId="52" applyFont="1" applyFill="1" applyAlignment="1">
      <alignment horizontal="left" vertical="top"/>
    </xf>
    <xf numFmtId="0" fontId="8" fillId="24" borderId="16" xfId="52" applyFont="1" applyFill="1" applyBorder="1" applyAlignment="1">
      <alignment horizontal="left" vertical="top"/>
    </xf>
    <xf numFmtId="0" fontId="8" fillId="24" borderId="60" xfId="52" applyFont="1" applyFill="1" applyBorder="1" applyAlignment="1">
      <alignment horizontal="left" vertical="top"/>
    </xf>
    <xf numFmtId="0" fontId="8" fillId="24" borderId="22" xfId="52" applyFont="1" applyFill="1" applyBorder="1" applyAlignment="1">
      <alignment horizontal="left" vertical="top"/>
    </xf>
    <xf numFmtId="0" fontId="8" fillId="24" borderId="29" xfId="52" applyFont="1" applyFill="1" applyBorder="1" applyAlignment="1">
      <alignment horizontal="left" vertical="top"/>
    </xf>
    <xf numFmtId="0" fontId="8" fillId="24" borderId="24" xfId="52" applyFont="1" applyFill="1" applyBorder="1" applyAlignment="1">
      <alignment horizontal="left" vertical="top"/>
    </xf>
    <xf numFmtId="191" fontId="33" fillId="39" borderId="154" xfId="52" applyNumberFormat="1" applyFont="1" applyFill="1" applyBorder="1" applyAlignment="1">
      <alignment horizontal="center" vertical="top" wrapText="1"/>
    </xf>
    <xf numFmtId="191" fontId="33" fillId="39" borderId="106" xfId="52" applyNumberFormat="1" applyFont="1" applyFill="1" applyBorder="1" applyAlignment="1">
      <alignment horizontal="center" vertical="top" wrapText="1"/>
    </xf>
    <xf numFmtId="191" fontId="33" fillId="39" borderId="28" xfId="52" applyNumberFormat="1" applyFont="1" applyFill="1" applyBorder="1" applyAlignment="1">
      <alignment horizontal="center" vertical="top" wrapText="1"/>
    </xf>
    <xf numFmtId="0" fontId="12" fillId="39" borderId="313" xfId="52" applyFont="1" applyFill="1" applyBorder="1" applyAlignment="1">
      <alignment horizontal="center" vertical="top" wrapText="1"/>
    </xf>
    <xf numFmtId="0" fontId="12" fillId="39" borderId="314" xfId="52" applyFont="1" applyFill="1" applyBorder="1" applyAlignment="1">
      <alignment horizontal="center" vertical="top" wrapText="1"/>
    </xf>
    <xf numFmtId="0" fontId="12" fillId="39" borderId="315" xfId="52" applyFont="1" applyFill="1" applyBorder="1" applyAlignment="1">
      <alignment horizontal="center" vertical="top" wrapText="1"/>
    </xf>
    <xf numFmtId="38" fontId="33" fillId="24" borderId="179" xfId="52" applyNumberFormat="1" applyFont="1" applyFill="1" applyBorder="1" applyAlignment="1">
      <alignment horizontal="right"/>
    </xf>
    <xf numFmtId="0" fontId="33" fillId="24" borderId="160" xfId="52" applyFont="1" applyFill="1" applyBorder="1" applyAlignment="1">
      <alignment horizontal="right"/>
    </xf>
    <xf numFmtId="0" fontId="33" fillId="24" borderId="180" xfId="52" applyFont="1" applyFill="1" applyBorder="1" applyAlignment="1">
      <alignment horizontal="right"/>
    </xf>
    <xf numFmtId="38" fontId="8" fillId="0" borderId="257" xfId="35" applyFont="1" applyBorder="1">
      <alignment vertical="center"/>
    </xf>
    <xf numFmtId="38" fontId="8" fillId="0" borderId="258" xfId="35" applyFont="1" applyBorder="1">
      <alignment vertical="center"/>
    </xf>
    <xf numFmtId="38" fontId="8" fillId="0" borderId="259" xfId="35" applyFont="1" applyBorder="1">
      <alignment vertical="center"/>
    </xf>
    <xf numFmtId="0" fontId="8" fillId="0" borderId="154" xfId="0" applyFont="1" applyBorder="1" applyAlignment="1">
      <alignment horizontal="left" vertical="top" wrapText="1"/>
    </xf>
    <xf numFmtId="0" fontId="8" fillId="0" borderId="106" xfId="0" applyFont="1" applyBorder="1" applyAlignment="1">
      <alignment horizontal="left" vertical="top" wrapText="1"/>
    </xf>
    <xf numFmtId="0" fontId="8" fillId="0" borderId="28" xfId="0" applyFont="1" applyBorder="1" applyAlignment="1">
      <alignment horizontal="left" vertical="top" wrapText="1"/>
    </xf>
    <xf numFmtId="0" fontId="8" fillId="0" borderId="60" xfId="0" applyFont="1" applyBorder="1" applyAlignment="1">
      <alignment horizontal="left" vertical="top" wrapText="1"/>
    </xf>
    <xf numFmtId="0" fontId="8" fillId="0" borderId="0" xfId="0" applyFont="1" applyAlignment="1">
      <alignment horizontal="left" vertical="top" wrapText="1"/>
    </xf>
    <xf numFmtId="0" fontId="8" fillId="0" borderId="16" xfId="0" applyFont="1" applyBorder="1" applyAlignment="1">
      <alignment horizontal="left" vertical="top" wrapText="1"/>
    </xf>
    <xf numFmtId="0" fontId="8" fillId="0" borderId="22" xfId="0" applyFont="1" applyBorder="1" applyAlignment="1">
      <alignment horizontal="left" vertical="top" wrapText="1"/>
    </xf>
    <xf numFmtId="0" fontId="8" fillId="0" borderId="29" xfId="0" applyFont="1" applyBorder="1" applyAlignment="1">
      <alignment horizontal="left" vertical="top" wrapText="1"/>
    </xf>
    <xf numFmtId="0" fontId="8" fillId="0" borderId="24" xfId="0" applyFont="1" applyBorder="1" applyAlignment="1">
      <alignment horizontal="left" vertical="top" wrapText="1"/>
    </xf>
    <xf numFmtId="0" fontId="8" fillId="0" borderId="419" xfId="0" applyFont="1" applyBorder="1" applyAlignment="1">
      <alignment horizontal="center" vertical="center"/>
    </xf>
    <xf numFmtId="0" fontId="8" fillId="0" borderId="420" xfId="0" applyFont="1" applyBorder="1" applyAlignment="1">
      <alignment horizontal="center" vertical="center"/>
    </xf>
    <xf numFmtId="9" fontId="8" fillId="0" borderId="27" xfId="0" applyNumberFormat="1" applyFont="1" applyBorder="1" applyAlignment="1">
      <alignment horizontal="center" vertical="center"/>
    </xf>
    <xf numFmtId="0" fontId="8" fillId="0" borderId="27" xfId="0" applyFont="1" applyBorder="1" applyAlignment="1">
      <alignment horizontal="center" vertical="center"/>
    </xf>
    <xf numFmtId="0" fontId="11" fillId="24" borderId="195" xfId="52" applyFont="1" applyFill="1" applyBorder="1" applyAlignment="1">
      <alignment horizontal="left" vertical="top" wrapText="1"/>
    </xf>
    <xf numFmtId="0" fontId="11" fillId="24" borderId="68" xfId="52" applyFont="1" applyFill="1" applyBorder="1" applyAlignment="1">
      <alignment horizontal="left" vertical="top" wrapText="1"/>
    </xf>
    <xf numFmtId="0" fontId="11" fillId="24" borderId="35" xfId="52" applyFont="1" applyFill="1" applyBorder="1" applyAlignment="1">
      <alignment horizontal="left" vertical="top" wrapText="1"/>
    </xf>
    <xf numFmtId="0" fontId="11" fillId="24" borderId="179" xfId="52" applyFont="1" applyFill="1" applyBorder="1" applyAlignment="1">
      <alignment horizontal="left" vertical="top" wrapText="1"/>
    </xf>
    <xf numFmtId="0" fontId="11" fillId="24" borderId="160" xfId="52" applyFont="1" applyFill="1" applyBorder="1" applyAlignment="1">
      <alignment horizontal="left" vertical="top" wrapText="1"/>
    </xf>
    <xf numFmtId="0" fontId="11" fillId="24" borderId="109" xfId="52" applyFont="1" applyFill="1" applyBorder="1" applyAlignment="1">
      <alignment horizontal="left" vertical="top" wrapText="1"/>
    </xf>
    <xf numFmtId="0" fontId="11" fillId="24" borderId="113" xfId="52" applyFont="1" applyFill="1" applyBorder="1" applyAlignment="1">
      <alignment horizontal="left" vertical="top" wrapText="1"/>
    </xf>
    <xf numFmtId="0" fontId="0" fillId="24" borderId="154" xfId="52" applyFont="1" applyFill="1" applyBorder="1" applyAlignment="1">
      <alignment horizontal="left" vertical="top" wrapText="1"/>
    </xf>
    <xf numFmtId="0" fontId="8" fillId="24" borderId="106" xfId="52" applyFont="1" applyFill="1" applyBorder="1" applyAlignment="1">
      <alignment horizontal="left" vertical="top" wrapText="1"/>
    </xf>
    <xf numFmtId="0" fontId="8" fillId="24" borderId="28" xfId="52" applyFont="1" applyFill="1" applyBorder="1" applyAlignment="1">
      <alignment horizontal="left" vertical="top" wrapText="1"/>
    </xf>
    <xf numFmtId="0" fontId="8" fillId="24" borderId="0" xfId="52" applyFont="1" applyFill="1" applyAlignment="1">
      <alignment horizontal="left" vertical="top" wrapText="1"/>
    </xf>
    <xf numFmtId="0" fontId="8" fillId="24" borderId="16" xfId="52" applyFont="1" applyFill="1" applyBorder="1" applyAlignment="1">
      <alignment horizontal="left" vertical="top" wrapText="1"/>
    </xf>
    <xf numFmtId="0" fontId="8" fillId="24" borderId="22" xfId="52" applyFont="1" applyFill="1" applyBorder="1" applyAlignment="1">
      <alignment horizontal="left" vertical="top" wrapText="1"/>
    </xf>
    <xf numFmtId="0" fontId="8" fillId="24" borderId="29" xfId="52" applyFont="1" applyFill="1" applyBorder="1" applyAlignment="1">
      <alignment horizontal="left" vertical="top" wrapText="1"/>
    </xf>
    <xf numFmtId="0" fontId="8" fillId="24" borderId="24" xfId="52" applyFont="1" applyFill="1" applyBorder="1" applyAlignment="1">
      <alignment horizontal="left" vertical="top" wrapText="1"/>
    </xf>
    <xf numFmtId="9" fontId="8" fillId="0" borderId="329" xfId="28" applyFont="1" applyBorder="1">
      <alignment vertical="center"/>
    </xf>
    <xf numFmtId="9" fontId="8" fillId="0" borderId="272" xfId="28" applyFont="1" applyBorder="1">
      <alignment vertical="center"/>
    </xf>
    <xf numFmtId="9" fontId="8" fillId="0" borderId="330" xfId="28" applyFont="1" applyBorder="1">
      <alignment vertical="center"/>
    </xf>
    <xf numFmtId="38" fontId="8" fillId="0" borderId="110" xfId="35" applyFont="1" applyBorder="1">
      <alignment vertical="center"/>
    </xf>
    <xf numFmtId="0" fontId="8" fillId="0" borderId="154" xfId="0" applyFont="1" applyBorder="1" applyAlignment="1">
      <alignment horizontal="center" vertical="center"/>
    </xf>
    <xf numFmtId="0" fontId="8" fillId="0" borderId="106" xfId="0" applyFont="1" applyBorder="1" applyAlignment="1">
      <alignment horizontal="center" vertical="center"/>
    </xf>
    <xf numFmtId="0" fontId="8" fillId="0" borderId="28" xfId="0" applyFont="1" applyBorder="1" applyAlignment="1">
      <alignment horizontal="center" vertical="center"/>
    </xf>
    <xf numFmtId="0" fontId="8" fillId="0" borderId="22" xfId="0" applyFont="1" applyBorder="1" applyAlignment="1">
      <alignment horizontal="center" vertical="center"/>
    </xf>
    <xf numFmtId="0" fontId="8" fillId="0" borderId="29" xfId="0" applyFont="1" applyBorder="1" applyAlignment="1">
      <alignment horizontal="center" vertical="center"/>
    </xf>
    <xf numFmtId="0" fontId="8" fillId="0" borderId="24" xfId="0" applyFont="1" applyBorder="1" applyAlignment="1">
      <alignment horizontal="center" vertical="center"/>
    </xf>
    <xf numFmtId="0" fontId="0" fillId="0" borderId="0" xfId="0" applyAlignment="1">
      <alignment horizontal="left" vertical="top" wrapText="1"/>
    </xf>
    <xf numFmtId="0" fontId="0" fillId="0" borderId="101" xfId="0" applyBorder="1" applyAlignment="1">
      <alignment horizontal="left" vertical="top" wrapText="1"/>
    </xf>
    <xf numFmtId="0" fontId="8" fillId="0" borderId="65" xfId="0" applyFont="1" applyBorder="1" applyAlignment="1">
      <alignment horizontal="left" vertical="top" wrapText="1"/>
    </xf>
    <xf numFmtId="0" fontId="8" fillId="0" borderId="204" xfId="0" applyFont="1" applyBorder="1" applyAlignment="1">
      <alignment horizontal="left" vertical="top" wrapText="1"/>
    </xf>
    <xf numFmtId="0" fontId="8" fillId="0" borderId="172" xfId="0" applyFont="1" applyBorder="1" applyAlignment="1">
      <alignment horizontal="left" vertical="top" wrapText="1"/>
    </xf>
    <xf numFmtId="0" fontId="8" fillId="0" borderId="199" xfId="0" applyFont="1" applyBorder="1" applyAlignment="1">
      <alignment horizontal="left" vertical="top" wrapText="1"/>
    </xf>
    <xf numFmtId="0" fontId="8" fillId="0" borderId="102" xfId="0" applyFont="1" applyBorder="1" applyAlignment="1">
      <alignment horizontal="left" vertical="top" wrapText="1"/>
    </xf>
    <xf numFmtId="0" fontId="8" fillId="0" borderId="10" xfId="0" applyFont="1" applyBorder="1" applyAlignment="1">
      <alignment horizontal="left" vertical="top" wrapText="1"/>
    </xf>
    <xf numFmtId="0" fontId="8" fillId="0" borderId="200" xfId="0" applyFont="1" applyBorder="1" applyAlignment="1">
      <alignment horizontal="left" vertical="top" wrapText="1"/>
    </xf>
    <xf numFmtId="0" fontId="0" fillId="0" borderId="154" xfId="0" applyBorder="1" applyAlignment="1">
      <alignment horizontal="left" vertical="top" wrapText="1"/>
    </xf>
    <xf numFmtId="0" fontId="0" fillId="24" borderId="101" xfId="52" applyFont="1" applyFill="1" applyBorder="1" applyAlignment="1">
      <alignment horizontal="left" vertical="top" wrapText="1"/>
    </xf>
    <xf numFmtId="0" fontId="8" fillId="24" borderId="65" xfId="52" applyFont="1" applyFill="1" applyBorder="1" applyAlignment="1">
      <alignment horizontal="left" vertical="top" wrapText="1"/>
    </xf>
    <xf numFmtId="0" fontId="8" fillId="24" borderId="204" xfId="52" applyFont="1" applyFill="1" applyBorder="1" applyAlignment="1">
      <alignment horizontal="left" vertical="top" wrapText="1"/>
    </xf>
    <xf numFmtId="0" fontId="8" fillId="24" borderId="172" xfId="52" applyFont="1" applyFill="1" applyBorder="1" applyAlignment="1">
      <alignment horizontal="left" vertical="top" wrapText="1"/>
    </xf>
    <xf numFmtId="0" fontId="8" fillId="24" borderId="199" xfId="52" applyFont="1" applyFill="1" applyBorder="1" applyAlignment="1">
      <alignment horizontal="left" vertical="top" wrapText="1"/>
    </xf>
    <xf numFmtId="0" fontId="8" fillId="24" borderId="102" xfId="52" applyFont="1" applyFill="1" applyBorder="1" applyAlignment="1">
      <alignment horizontal="left" vertical="top" wrapText="1"/>
    </xf>
    <xf numFmtId="0" fontId="8" fillId="24" borderId="10" xfId="52" applyFont="1" applyFill="1" applyBorder="1" applyAlignment="1">
      <alignment horizontal="left" vertical="top" wrapText="1"/>
    </xf>
    <xf numFmtId="0" fontId="8" fillId="24" borderId="200" xfId="52" applyFont="1" applyFill="1" applyBorder="1" applyAlignment="1">
      <alignment horizontal="left" vertical="top" wrapText="1"/>
    </xf>
    <xf numFmtId="0" fontId="0" fillId="24" borderId="101" xfId="52" applyFont="1" applyFill="1" applyBorder="1" applyAlignment="1">
      <alignment horizontal="left" vertical="center" wrapText="1"/>
    </xf>
    <xf numFmtId="0" fontId="8" fillId="24" borderId="65" xfId="52" applyFont="1" applyFill="1" applyBorder="1" applyAlignment="1">
      <alignment horizontal="left" vertical="center"/>
    </xf>
    <xf numFmtId="0" fontId="8" fillId="24" borderId="204" xfId="52" applyFont="1" applyFill="1" applyBorder="1" applyAlignment="1">
      <alignment horizontal="left" vertical="center"/>
    </xf>
    <xf numFmtId="0" fontId="8" fillId="24" borderId="172" xfId="52" applyFont="1" applyFill="1" applyBorder="1" applyAlignment="1">
      <alignment horizontal="left" vertical="center"/>
    </xf>
    <xf numFmtId="0" fontId="8" fillId="24" borderId="0" xfId="52" applyFont="1" applyFill="1" applyAlignment="1">
      <alignment horizontal="left" vertical="center"/>
    </xf>
    <xf numFmtId="0" fontId="8" fillId="24" borderId="199" xfId="52" applyFont="1" applyFill="1" applyBorder="1" applyAlignment="1">
      <alignment horizontal="left" vertical="center"/>
    </xf>
    <xf numFmtId="0" fontId="8" fillId="24" borderId="102" xfId="52" applyFont="1" applyFill="1" applyBorder="1" applyAlignment="1">
      <alignment horizontal="left" vertical="center"/>
    </xf>
    <xf numFmtId="0" fontId="8" fillId="24" borderId="10" xfId="52" applyFont="1" applyFill="1" applyBorder="1" applyAlignment="1">
      <alignment horizontal="left" vertical="center"/>
    </xf>
    <xf numFmtId="0" fontId="8" fillId="24" borderId="200" xfId="52" applyFont="1" applyFill="1" applyBorder="1" applyAlignment="1">
      <alignment horizontal="left" vertical="center"/>
    </xf>
    <xf numFmtId="0" fontId="0" fillId="24" borderId="0" xfId="52" applyFont="1" applyFill="1" applyAlignment="1">
      <alignment horizontal="left" vertical="top" wrapText="1"/>
    </xf>
    <xf numFmtId="0" fontId="8" fillId="24" borderId="65" xfId="52" applyFont="1" applyFill="1" applyBorder="1" applyAlignment="1">
      <alignment horizontal="left" vertical="center" wrapText="1"/>
    </xf>
    <xf numFmtId="0" fontId="8" fillId="24" borderId="204" xfId="52" applyFont="1" applyFill="1" applyBorder="1" applyAlignment="1">
      <alignment horizontal="left" vertical="center" wrapText="1"/>
    </xf>
    <xf numFmtId="0" fontId="8" fillId="24" borderId="172" xfId="52" applyFont="1" applyFill="1" applyBorder="1" applyAlignment="1">
      <alignment horizontal="left" vertical="center" wrapText="1"/>
    </xf>
    <xf numFmtId="0" fontId="8" fillId="24" borderId="0" xfId="52" applyFont="1" applyFill="1" applyAlignment="1">
      <alignment horizontal="left" vertical="center" wrapText="1"/>
    </xf>
    <xf numFmtId="0" fontId="8" fillId="24" borderId="199" xfId="52" applyFont="1" applyFill="1" applyBorder="1" applyAlignment="1">
      <alignment horizontal="left" vertical="center" wrapText="1"/>
    </xf>
    <xf numFmtId="0" fontId="8" fillId="24" borderId="102" xfId="52" applyFont="1" applyFill="1" applyBorder="1" applyAlignment="1">
      <alignment horizontal="left" vertical="center" wrapText="1"/>
    </xf>
    <xf numFmtId="0" fontId="8" fillId="24" borderId="10" xfId="52" applyFont="1" applyFill="1" applyBorder="1" applyAlignment="1">
      <alignment horizontal="left" vertical="center" wrapText="1"/>
    </xf>
    <xf numFmtId="0" fontId="8" fillId="24" borderId="200" xfId="52" applyFont="1" applyFill="1" applyBorder="1" applyAlignment="1">
      <alignment horizontal="left" vertical="center" wrapText="1"/>
    </xf>
    <xf numFmtId="0" fontId="0" fillId="24" borderId="106" xfId="52" applyFont="1" applyFill="1" applyBorder="1" applyAlignment="1">
      <alignment horizontal="left" vertical="top" wrapText="1"/>
    </xf>
    <xf numFmtId="0" fontId="0" fillId="24" borderId="28" xfId="52" applyFont="1" applyFill="1" applyBorder="1" applyAlignment="1">
      <alignment horizontal="left" vertical="top" wrapText="1"/>
    </xf>
    <xf numFmtId="0" fontId="0" fillId="24" borderId="60" xfId="52" applyFont="1" applyFill="1" applyBorder="1" applyAlignment="1">
      <alignment horizontal="left" vertical="top" wrapText="1"/>
    </xf>
    <xf numFmtId="0" fontId="0" fillId="24" borderId="16" xfId="52" applyFont="1" applyFill="1" applyBorder="1" applyAlignment="1">
      <alignment horizontal="left" vertical="top" wrapText="1"/>
    </xf>
    <xf numFmtId="0" fontId="0" fillId="24" borderId="101" xfId="72" applyFont="1" applyFill="1" applyBorder="1" applyAlignment="1">
      <alignment horizontal="left" vertical="top" wrapText="1"/>
    </xf>
    <xf numFmtId="0" fontId="8" fillId="24" borderId="65" xfId="72" applyFill="1" applyBorder="1" applyAlignment="1">
      <alignment horizontal="left" vertical="top"/>
    </xf>
    <xf numFmtId="0" fontId="8" fillId="24" borderId="204" xfId="72" applyFill="1" applyBorder="1" applyAlignment="1">
      <alignment horizontal="left" vertical="top"/>
    </xf>
    <xf numFmtId="0" fontId="8" fillId="24" borderId="172" xfId="72" applyFill="1" applyBorder="1" applyAlignment="1">
      <alignment horizontal="left" vertical="top"/>
    </xf>
    <xf numFmtId="0" fontId="8" fillId="24" borderId="0" xfId="72" applyFill="1" applyAlignment="1">
      <alignment horizontal="left" vertical="top"/>
    </xf>
    <xf numFmtId="0" fontId="8" fillId="24" borderId="199" xfId="72" applyFill="1" applyBorder="1" applyAlignment="1">
      <alignment horizontal="left" vertical="top"/>
    </xf>
    <xf numFmtId="0" fontId="8" fillId="24" borderId="102" xfId="72" applyFill="1" applyBorder="1" applyAlignment="1">
      <alignment horizontal="left" vertical="top"/>
    </xf>
    <xf numFmtId="0" fontId="8" fillId="24" borderId="10" xfId="72" applyFill="1" applyBorder="1" applyAlignment="1">
      <alignment horizontal="left" vertical="top"/>
    </xf>
    <xf numFmtId="0" fontId="8" fillId="24" borderId="200" xfId="72" applyFill="1" applyBorder="1" applyAlignment="1">
      <alignment horizontal="left" vertical="top"/>
    </xf>
    <xf numFmtId="0" fontId="0" fillId="0" borderId="65" xfId="0" applyBorder="1" applyAlignment="1">
      <alignment horizontal="left" vertical="top" wrapText="1"/>
    </xf>
    <xf numFmtId="0" fontId="0" fillId="0" borderId="204" xfId="0" applyBorder="1" applyAlignment="1">
      <alignment horizontal="left" vertical="top" wrapText="1"/>
    </xf>
    <xf numFmtId="0" fontId="0" fillId="0" borderId="172" xfId="0" applyBorder="1" applyAlignment="1">
      <alignment horizontal="left" vertical="top" wrapText="1"/>
    </xf>
    <xf numFmtId="0" fontId="0" fillId="0" borderId="199" xfId="0" applyBorder="1" applyAlignment="1">
      <alignment horizontal="left" vertical="top" wrapText="1"/>
    </xf>
    <xf numFmtId="0" fontId="0" fillId="0" borderId="102" xfId="0" applyBorder="1" applyAlignment="1">
      <alignment horizontal="left" vertical="top" wrapText="1"/>
    </xf>
    <xf numFmtId="0" fontId="0" fillId="0" borderId="10" xfId="0" applyBorder="1" applyAlignment="1">
      <alignment horizontal="left" vertical="top" wrapText="1"/>
    </xf>
    <xf numFmtId="0" fontId="0" fillId="0" borderId="200" xfId="0" applyBorder="1" applyAlignment="1">
      <alignment horizontal="left" vertical="top" wrapText="1"/>
    </xf>
    <xf numFmtId="0" fontId="11" fillId="0" borderId="30" xfId="70" applyFont="1" applyBorder="1" applyAlignment="1">
      <alignment horizontal="left" vertical="top"/>
    </xf>
    <xf numFmtId="0" fontId="11" fillId="0" borderId="19" xfId="70" applyFont="1" applyBorder="1" applyAlignment="1">
      <alignment horizontal="left" vertical="top"/>
    </xf>
    <xf numFmtId="0" fontId="0" fillId="0" borderId="18" xfId="0" applyBorder="1">
      <alignment vertical="center"/>
    </xf>
    <xf numFmtId="0" fontId="8" fillId="0" borderId="30" xfId="0" applyFont="1" applyBorder="1">
      <alignment vertical="center"/>
    </xf>
    <xf numFmtId="0" fontId="8" fillId="0" borderId="19" xfId="0" applyFont="1" applyBorder="1">
      <alignment vertical="center"/>
    </xf>
    <xf numFmtId="0" fontId="11" fillId="24" borderId="18" xfId="52" applyFont="1" applyFill="1" applyBorder="1" applyAlignment="1">
      <alignment horizontal="left" vertical="top" wrapText="1"/>
    </xf>
    <xf numFmtId="0" fontId="11" fillId="24" borderId="30" xfId="52" applyFont="1" applyFill="1" applyBorder="1" applyAlignment="1">
      <alignment horizontal="left" vertical="top" wrapText="1"/>
    </xf>
    <xf numFmtId="0" fontId="11" fillId="24" borderId="19" xfId="52" applyFont="1" applyFill="1" applyBorder="1" applyAlignment="1">
      <alignment horizontal="left" vertical="top" wrapText="1"/>
    </xf>
    <xf numFmtId="0" fontId="11" fillId="39" borderId="18" xfId="52" applyFont="1" applyFill="1" applyBorder="1" applyAlignment="1">
      <alignment horizontal="center" vertical="top" wrapText="1"/>
    </xf>
    <xf numFmtId="0" fontId="11" fillId="39" borderId="30" xfId="52" applyFont="1" applyFill="1" applyBorder="1" applyAlignment="1">
      <alignment horizontal="center" vertical="top" wrapText="1"/>
    </xf>
    <xf numFmtId="0" fontId="11" fillId="39" borderId="19" xfId="52" applyFont="1" applyFill="1" applyBorder="1" applyAlignment="1">
      <alignment horizontal="center" vertical="top" wrapText="1"/>
    </xf>
    <xf numFmtId="0" fontId="11" fillId="24" borderId="108" xfId="52" applyFont="1" applyFill="1" applyBorder="1" applyAlignment="1">
      <alignment horizontal="left" vertical="top" wrapText="1"/>
    </xf>
    <xf numFmtId="0" fontId="11" fillId="24" borderId="159" xfId="52" applyFont="1" applyFill="1" applyBorder="1" applyAlignment="1">
      <alignment horizontal="left" vertical="top" wrapText="1"/>
    </xf>
    <xf numFmtId="0" fontId="8" fillId="0" borderId="110" xfId="0" applyFont="1" applyBorder="1" applyAlignment="1">
      <alignment horizontal="center" vertical="center"/>
    </xf>
    <xf numFmtId="0" fontId="165" fillId="24" borderId="109" xfId="52" applyFont="1" applyFill="1" applyBorder="1" applyAlignment="1">
      <alignment horizontal="left" vertical="top" wrapText="1"/>
    </xf>
    <xf numFmtId="0" fontId="165" fillId="24" borderId="113" xfId="52" applyFont="1" applyFill="1" applyBorder="1" applyAlignment="1">
      <alignment horizontal="left" vertical="top" wrapText="1"/>
    </xf>
    <xf numFmtId="0" fontId="8" fillId="0" borderId="418" xfId="0" applyFont="1" applyBorder="1">
      <alignment vertical="center"/>
    </xf>
    <xf numFmtId="0" fontId="8" fillId="0" borderId="419" xfId="0" applyFont="1" applyBorder="1">
      <alignment vertical="center"/>
    </xf>
    <xf numFmtId="0" fontId="8" fillId="0" borderId="420" xfId="0" applyFont="1" applyBorder="1">
      <alignment vertical="center"/>
    </xf>
    <xf numFmtId="184" fontId="8" fillId="0" borderId="18" xfId="64" applyNumberFormat="1" applyFont="1" applyBorder="1" applyAlignment="1">
      <alignment horizontal="right" vertical="center"/>
    </xf>
    <xf numFmtId="184" fontId="8" fillId="0" borderId="30" xfId="64" applyNumberFormat="1" applyFont="1" applyBorder="1" applyAlignment="1">
      <alignment horizontal="right" vertical="center"/>
    </xf>
    <xf numFmtId="184" fontId="8" fillId="0" borderId="201" xfId="64" applyNumberFormat="1" applyFont="1" applyBorder="1" applyAlignment="1">
      <alignment horizontal="right" vertical="center"/>
    </xf>
    <xf numFmtId="0" fontId="11" fillId="24" borderId="34" xfId="52" applyFont="1" applyFill="1" applyBorder="1" applyAlignment="1">
      <alignment horizontal="left" vertical="top" wrapText="1"/>
    </xf>
    <xf numFmtId="0" fontId="8" fillId="0" borderId="179" xfId="0" applyFont="1" applyBorder="1" applyAlignment="1">
      <alignment horizontal="center" vertical="center" shrinkToFit="1"/>
    </xf>
    <xf numFmtId="0" fontId="8" fillId="0" borderId="160"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195" xfId="0" applyFont="1" applyBorder="1" applyAlignment="1">
      <alignment horizontal="center" vertical="center"/>
    </xf>
    <xf numFmtId="0" fontId="8" fillId="0" borderId="68" xfId="0" applyFont="1" applyBorder="1" applyAlignment="1">
      <alignment horizontal="center" vertical="center"/>
    </xf>
    <xf numFmtId="0" fontId="8" fillId="0" borderId="35" xfId="0" applyFont="1" applyBorder="1" applyAlignment="1">
      <alignment horizontal="center" vertical="center"/>
    </xf>
    <xf numFmtId="38" fontId="8" fillId="0" borderId="17" xfId="35" applyFont="1" applyBorder="1">
      <alignment vertical="center"/>
    </xf>
    <xf numFmtId="38" fontId="8" fillId="0" borderId="18" xfId="0" applyNumberFormat="1" applyFont="1" applyBorder="1" applyAlignment="1">
      <alignment horizontal="right" vertical="top" wrapText="1"/>
    </xf>
    <xf numFmtId="0" fontId="8" fillId="0" borderId="30" xfId="0" applyFont="1" applyBorder="1" applyAlignment="1">
      <alignment horizontal="right" vertical="top" wrapText="1"/>
    </xf>
    <xf numFmtId="0" fontId="8" fillId="0" borderId="19" xfId="0" applyFont="1" applyBorder="1" applyAlignment="1">
      <alignment horizontal="right" vertical="top" wrapText="1"/>
    </xf>
    <xf numFmtId="0" fontId="160" fillId="0" borderId="33" xfId="0" applyFont="1" applyBorder="1" applyAlignment="1">
      <alignment horizontal="center" vertical="center"/>
    </xf>
    <xf numFmtId="0" fontId="165" fillId="24" borderId="179" xfId="52" applyFont="1" applyFill="1" applyBorder="1" applyAlignment="1">
      <alignment horizontal="left" vertical="top" wrapText="1"/>
    </xf>
    <xf numFmtId="0" fontId="165" fillId="24" borderId="160" xfId="52" applyFont="1" applyFill="1" applyBorder="1" applyAlignment="1">
      <alignment horizontal="left" vertical="top" wrapText="1"/>
    </xf>
    <xf numFmtId="0" fontId="8" fillId="0" borderId="18" xfId="0" applyFont="1" applyBorder="1">
      <alignment vertical="center"/>
    </xf>
    <xf numFmtId="185" fontId="10" fillId="24" borderId="329" xfId="35" applyNumberFormat="1" applyFont="1" applyFill="1" applyBorder="1" applyAlignment="1">
      <alignment horizontal="center" vertical="top" wrapText="1"/>
    </xf>
    <xf numFmtId="185" fontId="10" fillId="24" borderId="272" xfId="35" applyNumberFormat="1" applyFont="1" applyFill="1" applyBorder="1" applyAlignment="1">
      <alignment horizontal="center" vertical="top" wrapText="1"/>
    </xf>
    <xf numFmtId="185" fontId="10" fillId="24" borderId="330" xfId="35" applyNumberFormat="1" applyFont="1" applyFill="1" applyBorder="1" applyAlignment="1">
      <alignment horizontal="center" vertical="top" wrapText="1"/>
    </xf>
    <xf numFmtId="184" fontId="8" fillId="0" borderId="179" xfId="62" applyNumberFormat="1" applyFont="1" applyBorder="1" applyAlignment="1">
      <alignment horizontal="right" vertical="center"/>
    </xf>
    <xf numFmtId="184" fontId="8" fillId="0" borderId="160" xfId="62" applyNumberFormat="1" applyFont="1" applyBorder="1" applyAlignment="1">
      <alignment horizontal="right" vertical="center"/>
    </xf>
    <xf numFmtId="184" fontId="8" fillId="0" borderId="34" xfId="62" applyNumberFormat="1" applyFont="1" applyBorder="1" applyAlignment="1">
      <alignment horizontal="right" vertical="center"/>
    </xf>
    <xf numFmtId="38" fontId="8" fillId="0" borderId="108" xfId="35" applyFont="1" applyBorder="1">
      <alignment vertical="center"/>
    </xf>
    <xf numFmtId="38" fontId="8" fillId="0" borderId="159" xfId="35" applyFont="1" applyBorder="1">
      <alignment vertical="center"/>
    </xf>
    <xf numFmtId="38" fontId="8" fillId="0" borderId="61" xfId="35" applyFont="1" applyBorder="1">
      <alignment vertical="center"/>
    </xf>
    <xf numFmtId="9" fontId="8" fillId="0" borderId="331" xfId="28" applyFont="1" applyBorder="1">
      <alignment vertical="center"/>
    </xf>
    <xf numFmtId="9" fontId="8" fillId="49" borderId="109" xfId="64" applyFont="1" applyFill="1" applyBorder="1">
      <alignment vertical="center"/>
    </xf>
    <xf numFmtId="9" fontId="8" fillId="49" borderId="113" xfId="64" applyFont="1" applyFill="1" applyBorder="1">
      <alignment vertical="center"/>
    </xf>
    <xf numFmtId="9" fontId="8" fillId="49" borderId="203" xfId="64" applyFont="1" applyFill="1" applyBorder="1">
      <alignment vertical="center"/>
    </xf>
    <xf numFmtId="38" fontId="8" fillId="0" borderId="407" xfId="62" applyFont="1" applyBorder="1">
      <alignment vertical="center"/>
    </xf>
    <xf numFmtId="38" fontId="8" fillId="0" borderId="187" xfId="62" applyFont="1" applyBorder="1">
      <alignment vertical="center"/>
    </xf>
    <xf numFmtId="38" fontId="8" fillId="0" borderId="186" xfId="62" applyFont="1" applyBorder="1">
      <alignment vertical="center"/>
    </xf>
    <xf numFmtId="38" fontId="8" fillId="0" borderId="185" xfId="62" applyFont="1" applyBorder="1">
      <alignment vertical="center"/>
    </xf>
    <xf numFmtId="0" fontId="11" fillId="24" borderId="106" xfId="52" applyFont="1" applyFill="1" applyBorder="1" applyAlignment="1">
      <alignment horizontal="left" vertical="top" wrapText="1"/>
    </xf>
    <xf numFmtId="0" fontId="11" fillId="24" borderId="0" xfId="52" applyFont="1" applyFill="1" applyAlignment="1">
      <alignment horizontal="left" vertical="top" wrapText="1"/>
    </xf>
    <xf numFmtId="0" fontId="11" fillId="49" borderId="60" xfId="72" applyFont="1" applyFill="1" applyBorder="1" applyAlignment="1">
      <alignment horizontal="right" vertical="top" wrapText="1"/>
    </xf>
    <xf numFmtId="0" fontId="11" fillId="49" borderId="0" xfId="72" applyFont="1" applyFill="1" applyAlignment="1">
      <alignment horizontal="right" vertical="top" wrapText="1"/>
    </xf>
    <xf numFmtId="0" fontId="11" fillId="49" borderId="16" xfId="72" applyFont="1" applyFill="1" applyBorder="1" applyAlignment="1">
      <alignment horizontal="right" vertical="top" wrapText="1"/>
    </xf>
    <xf numFmtId="0" fontId="12" fillId="49" borderId="179" xfId="72" applyFont="1" applyFill="1" applyBorder="1" applyAlignment="1">
      <alignment horizontal="center" vertical="center" shrinkToFit="1"/>
    </xf>
    <xf numFmtId="0" fontId="12" fillId="49" borderId="160" xfId="72" applyFont="1" applyFill="1" applyBorder="1" applyAlignment="1">
      <alignment horizontal="center" vertical="center" shrinkToFit="1"/>
    </xf>
    <xf numFmtId="0" fontId="12" fillId="49" borderId="34" xfId="72" applyFont="1" applyFill="1" applyBorder="1" applyAlignment="1">
      <alignment horizontal="center" vertical="center" shrinkToFit="1"/>
    </xf>
    <xf numFmtId="184" fontId="8" fillId="49" borderId="179" xfId="0" applyNumberFormat="1" applyFont="1" applyFill="1" applyBorder="1" applyAlignment="1">
      <alignment horizontal="right" vertical="center"/>
    </xf>
    <xf numFmtId="184" fontId="8" fillId="49" borderId="160" xfId="0" applyNumberFormat="1" applyFont="1" applyFill="1" applyBorder="1" applyAlignment="1">
      <alignment horizontal="right" vertical="center"/>
    </xf>
    <xf numFmtId="184" fontId="8" fillId="49" borderId="34" xfId="0" applyNumberFormat="1" applyFont="1" applyFill="1" applyBorder="1" applyAlignment="1">
      <alignment horizontal="right" vertical="center"/>
    </xf>
    <xf numFmtId="184" fontId="8" fillId="49" borderId="179" xfId="62" applyNumberFormat="1" applyFont="1" applyFill="1" applyBorder="1" applyAlignment="1">
      <alignment horizontal="right" vertical="center"/>
    </xf>
    <xf numFmtId="184" fontId="8" fillId="49" borderId="160" xfId="62" applyNumberFormat="1" applyFont="1" applyFill="1" applyBorder="1" applyAlignment="1">
      <alignment horizontal="right" vertical="center"/>
    </xf>
    <xf numFmtId="184" fontId="8" fillId="49" borderId="34" xfId="62" applyNumberFormat="1" applyFont="1" applyFill="1" applyBorder="1" applyAlignment="1">
      <alignment horizontal="right" vertical="center"/>
    </xf>
    <xf numFmtId="0" fontId="12" fillId="49" borderId="109" xfId="72" applyFont="1" applyFill="1" applyBorder="1" applyAlignment="1">
      <alignment horizontal="center" vertical="center" shrinkToFit="1"/>
    </xf>
    <xf numFmtId="0" fontId="12" fillId="49" borderId="113" xfId="72" applyFont="1" applyFill="1" applyBorder="1" applyAlignment="1">
      <alignment horizontal="center" vertical="center" shrinkToFit="1"/>
    </xf>
    <xf numFmtId="38" fontId="8" fillId="49" borderId="109" xfId="62" applyFont="1" applyFill="1" applyBorder="1" applyAlignment="1">
      <alignment horizontal="right" vertical="center"/>
    </xf>
    <xf numFmtId="38" fontId="8" fillId="49" borderId="113" xfId="62" applyFont="1" applyFill="1" applyBorder="1" applyAlignment="1">
      <alignment horizontal="right" vertical="center"/>
    </xf>
    <xf numFmtId="38" fontId="8" fillId="49" borderId="62" xfId="62" applyFont="1" applyFill="1" applyBorder="1" applyAlignment="1">
      <alignment horizontal="right" vertical="center"/>
    </xf>
    <xf numFmtId="9" fontId="8" fillId="49" borderId="32" xfId="64" applyFont="1" applyFill="1" applyBorder="1">
      <alignment vertical="center"/>
    </xf>
    <xf numFmtId="0" fontId="11" fillId="24" borderId="233" xfId="52" applyFont="1" applyFill="1" applyBorder="1" applyAlignment="1">
      <alignment vertical="center" wrapText="1"/>
    </xf>
    <xf numFmtId="0" fontId="11" fillId="24" borderId="113" xfId="52" applyFont="1" applyFill="1" applyBorder="1" applyAlignment="1">
      <alignment vertical="center" wrapText="1"/>
    </xf>
    <xf numFmtId="0" fontId="11" fillId="24" borderId="62" xfId="52" applyFont="1" applyFill="1" applyBorder="1" applyAlignment="1">
      <alignment vertical="center" wrapText="1"/>
    </xf>
    <xf numFmtId="0" fontId="33" fillId="24" borderId="109" xfId="52" applyFont="1" applyFill="1" applyBorder="1" applyAlignment="1">
      <alignment horizontal="right"/>
    </xf>
    <xf numFmtId="0" fontId="33" fillId="24" borderId="113" xfId="52" applyFont="1" applyFill="1" applyBorder="1" applyAlignment="1">
      <alignment horizontal="right"/>
    </xf>
    <xf numFmtId="0" fontId="33" fillId="24" borderId="62" xfId="52" applyFont="1" applyFill="1" applyBorder="1" applyAlignment="1">
      <alignment horizontal="right"/>
    </xf>
    <xf numFmtId="38" fontId="33" fillId="24" borderId="109" xfId="52" applyNumberFormat="1" applyFont="1" applyFill="1" applyBorder="1" applyAlignment="1">
      <alignment horizontal="right"/>
    </xf>
    <xf numFmtId="0" fontId="33" fillId="24" borderId="203" xfId="52" applyFont="1" applyFill="1" applyBorder="1" applyAlignment="1">
      <alignment horizontal="right"/>
    </xf>
    <xf numFmtId="0" fontId="11" fillId="24" borderId="235" xfId="52" applyFont="1" applyFill="1" applyBorder="1" applyAlignment="1">
      <alignment vertical="center" wrapText="1"/>
    </xf>
    <xf numFmtId="0" fontId="11" fillId="24" borderId="160" xfId="52" applyFont="1" applyFill="1" applyBorder="1" applyAlignment="1">
      <alignment vertical="center" wrapText="1"/>
    </xf>
    <xf numFmtId="0" fontId="11" fillId="24" borderId="34" xfId="52" applyFont="1" applyFill="1" applyBorder="1" applyAlignment="1">
      <alignment vertical="center" wrapText="1"/>
    </xf>
    <xf numFmtId="0" fontId="33" fillId="24" borderId="179" xfId="52" applyFont="1" applyFill="1" applyBorder="1" applyAlignment="1">
      <alignment horizontal="right"/>
    </xf>
    <xf numFmtId="0" fontId="33" fillId="24" borderId="34" xfId="52" applyFont="1" applyFill="1" applyBorder="1" applyAlignment="1">
      <alignment horizontal="right"/>
    </xf>
    <xf numFmtId="38" fontId="8" fillId="49" borderId="203" xfId="62" applyFont="1" applyFill="1" applyBorder="1" applyAlignment="1">
      <alignment horizontal="right" vertical="center"/>
    </xf>
    <xf numFmtId="0" fontId="11" fillId="39" borderId="316" xfId="52" applyFont="1" applyFill="1" applyBorder="1" applyAlignment="1">
      <alignment vertical="center" wrapText="1"/>
    </xf>
    <xf numFmtId="0" fontId="11" fillId="39" borderId="317" xfId="52" applyFont="1" applyFill="1" applyBorder="1" applyAlignment="1">
      <alignment vertical="center" wrapText="1"/>
    </xf>
    <xf numFmtId="0" fontId="11" fillId="39" borderId="318" xfId="52" applyFont="1" applyFill="1" applyBorder="1" applyAlignment="1">
      <alignment vertical="center" wrapText="1"/>
    </xf>
    <xf numFmtId="0" fontId="11" fillId="39" borderId="332" xfId="52" applyFont="1" applyFill="1" applyBorder="1" applyAlignment="1">
      <alignment vertical="center" wrapText="1"/>
    </xf>
    <xf numFmtId="0" fontId="11" fillId="39" borderId="271" xfId="52" applyFont="1" applyFill="1" applyBorder="1" applyAlignment="1">
      <alignment vertical="center" wrapText="1"/>
    </xf>
    <xf numFmtId="0" fontId="11" fillId="39" borderId="281" xfId="52" applyFont="1" applyFill="1" applyBorder="1" applyAlignment="1">
      <alignment vertical="center" wrapText="1"/>
    </xf>
    <xf numFmtId="0" fontId="11" fillId="39" borderId="319" xfId="52" applyFont="1" applyFill="1" applyBorder="1" applyAlignment="1">
      <alignment vertical="center" wrapText="1"/>
    </xf>
    <xf numFmtId="9" fontId="8" fillId="49" borderId="62" xfId="64" applyFont="1" applyFill="1" applyBorder="1">
      <alignment vertical="center"/>
    </xf>
    <xf numFmtId="0" fontId="12" fillId="24" borderId="329" xfId="52" applyFont="1" applyFill="1" applyBorder="1" applyAlignment="1">
      <alignment horizontal="center" vertical="center" shrinkToFit="1"/>
    </xf>
    <xf numFmtId="0" fontId="12" fillId="24" borderId="272" xfId="52" applyFont="1" applyFill="1" applyBorder="1" applyAlignment="1">
      <alignment horizontal="center" vertical="center" shrinkToFit="1"/>
    </xf>
    <xf numFmtId="9" fontId="8" fillId="39" borderId="154" xfId="64" applyFont="1" applyFill="1" applyBorder="1" applyAlignment="1">
      <alignment horizontal="center" vertical="center"/>
    </xf>
    <xf numFmtId="9" fontId="8" fillId="39" borderId="106" xfId="64" applyFont="1" applyFill="1" applyBorder="1" applyAlignment="1">
      <alignment horizontal="center" vertical="center"/>
    </xf>
    <xf numFmtId="9" fontId="8" fillId="39" borderId="28" xfId="64" applyFont="1" applyFill="1" applyBorder="1" applyAlignment="1">
      <alignment horizontal="center" vertical="center"/>
    </xf>
    <xf numFmtId="9" fontId="8" fillId="39" borderId="418" xfId="64" applyFont="1" applyFill="1" applyBorder="1" applyAlignment="1">
      <alignment horizontal="center" vertical="center"/>
    </xf>
    <xf numFmtId="9" fontId="8" fillId="39" borderId="419" xfId="64" applyFont="1" applyFill="1" applyBorder="1" applyAlignment="1">
      <alignment horizontal="center" vertical="center"/>
    </xf>
    <xf numFmtId="9" fontId="8" fillId="39" borderId="420" xfId="64" applyFont="1" applyFill="1" applyBorder="1" applyAlignment="1">
      <alignment horizontal="center" vertical="center"/>
    </xf>
    <xf numFmtId="0" fontId="11" fillId="0" borderId="407" xfId="72" applyFont="1" applyBorder="1" applyAlignment="1">
      <alignment horizontal="center" vertical="center" wrapText="1"/>
    </xf>
    <xf numFmtId="0" fontId="11" fillId="0" borderId="187" xfId="72" applyFont="1" applyBorder="1" applyAlignment="1">
      <alignment horizontal="center" vertical="center" wrapText="1"/>
    </xf>
    <xf numFmtId="0" fontId="11" fillId="0" borderId="186" xfId="72" applyFont="1" applyBorder="1" applyAlignment="1">
      <alignment horizontal="center" vertical="center" wrapText="1"/>
    </xf>
    <xf numFmtId="38" fontId="160" fillId="0" borderId="110" xfId="35" applyFont="1" applyBorder="1">
      <alignment vertical="center"/>
    </xf>
    <xf numFmtId="0" fontId="11" fillId="24" borderId="15" xfId="72" applyFont="1" applyFill="1" applyBorder="1" applyAlignment="1">
      <alignment horizontal="center" vertical="center" wrapText="1"/>
    </xf>
    <xf numFmtId="0" fontId="11" fillId="24" borderId="15" xfId="72" applyFont="1" applyFill="1" applyBorder="1" applyAlignment="1">
      <alignment horizontal="left" vertical="top" wrapText="1"/>
    </xf>
    <xf numFmtId="0" fontId="26" fillId="24" borderId="18" xfId="72" applyFont="1" applyFill="1" applyBorder="1" applyAlignment="1">
      <alignment horizontal="center" vertical="center"/>
    </xf>
    <xf numFmtId="0" fontId="26" fillId="24" borderId="19" xfId="72" applyFont="1" applyFill="1" applyBorder="1" applyAlignment="1">
      <alignment horizontal="center" vertical="center"/>
    </xf>
    <xf numFmtId="38" fontId="105" fillId="0" borderId="15" xfId="62" applyFont="1" applyFill="1" applyBorder="1" applyAlignment="1">
      <alignment horizontal="left"/>
    </xf>
    <xf numFmtId="38" fontId="105" fillId="24" borderId="15" xfId="62" applyFont="1" applyFill="1" applyBorder="1" applyAlignment="1">
      <alignment horizontal="left"/>
    </xf>
    <xf numFmtId="184" fontId="8" fillId="49" borderId="179" xfId="64" applyNumberFormat="1" applyFont="1" applyFill="1" applyBorder="1" applyAlignment="1">
      <alignment horizontal="right" vertical="center"/>
    </xf>
    <xf numFmtId="184" fontId="8" fillId="49" borderId="160" xfId="64" applyNumberFormat="1" applyFont="1" applyFill="1" applyBorder="1" applyAlignment="1">
      <alignment horizontal="right" vertical="center"/>
    </xf>
    <xf numFmtId="184" fontId="8" fillId="49" borderId="180" xfId="64" applyNumberFormat="1" applyFont="1" applyFill="1" applyBorder="1" applyAlignment="1">
      <alignment horizontal="right" vertical="center"/>
    </xf>
    <xf numFmtId="38" fontId="8" fillId="0" borderId="227" xfId="62" applyFont="1" applyBorder="1">
      <alignment vertical="center"/>
    </xf>
    <xf numFmtId="0" fontId="33" fillId="24" borderId="243" xfId="52" applyFont="1" applyFill="1" applyBorder="1" applyAlignment="1">
      <alignment horizontal="right"/>
    </xf>
    <xf numFmtId="0" fontId="11" fillId="24" borderId="102" xfId="52" applyFont="1" applyFill="1" applyBorder="1" applyAlignment="1">
      <alignment vertical="center" wrapText="1"/>
    </xf>
    <xf numFmtId="0" fontId="11" fillId="24" borderId="10" xfId="52" applyFont="1" applyFill="1" applyBorder="1" applyAlignment="1">
      <alignment vertical="center" wrapText="1"/>
    </xf>
    <xf numFmtId="0" fontId="11" fillId="24" borderId="174" xfId="52" applyFont="1" applyFill="1" applyBorder="1" applyAlignment="1">
      <alignment vertical="center" wrapText="1"/>
    </xf>
    <xf numFmtId="0" fontId="8" fillId="0" borderId="0" xfId="54" applyFont="1" applyAlignment="1">
      <alignment horizontal="center"/>
    </xf>
    <xf numFmtId="0" fontId="8" fillId="24" borderId="29" xfId="52" applyFont="1" applyFill="1" applyBorder="1" applyAlignment="1">
      <alignment horizontal="center"/>
    </xf>
    <xf numFmtId="0" fontId="8" fillId="24" borderId="24" xfId="52" applyFont="1" applyFill="1" applyBorder="1" applyAlignment="1">
      <alignment horizontal="center"/>
    </xf>
    <xf numFmtId="0" fontId="33" fillId="24" borderId="62" xfId="72" applyFont="1" applyFill="1" applyBorder="1" applyAlignment="1">
      <alignment horizontal="right"/>
    </xf>
    <xf numFmtId="0" fontId="11" fillId="24" borderId="242" xfId="52" applyFont="1" applyFill="1" applyBorder="1" applyAlignment="1">
      <alignment vertical="center" wrapText="1"/>
    </xf>
    <xf numFmtId="0" fontId="11" fillId="24" borderId="244" xfId="52" applyFont="1" applyFill="1" applyBorder="1" applyAlignment="1">
      <alignment vertical="center" wrapText="1"/>
    </xf>
    <xf numFmtId="0" fontId="11" fillId="24" borderId="262" xfId="52" applyFont="1" applyFill="1" applyBorder="1" applyAlignment="1">
      <alignment vertical="center" wrapText="1"/>
    </xf>
    <xf numFmtId="0" fontId="0" fillId="24" borderId="154" xfId="72" applyFont="1" applyFill="1" applyBorder="1" applyAlignment="1">
      <alignment horizontal="center" vertical="center"/>
    </xf>
    <xf numFmtId="0" fontId="0" fillId="24" borderId="106" xfId="72" applyFont="1" applyFill="1" applyBorder="1" applyAlignment="1">
      <alignment horizontal="center" vertical="center"/>
    </xf>
    <xf numFmtId="0" fontId="0" fillId="24" borderId="28" xfId="72" applyFont="1" applyFill="1" applyBorder="1" applyAlignment="1">
      <alignment horizontal="center" vertical="center"/>
    </xf>
    <xf numFmtId="0" fontId="0" fillId="24" borderId="30" xfId="0" applyFill="1" applyBorder="1" applyAlignment="1">
      <alignment horizontal="center" vertical="center"/>
    </xf>
    <xf numFmtId="0" fontId="0" fillId="24" borderId="19" xfId="0" applyFill="1" applyBorder="1" applyAlignment="1">
      <alignment horizontal="center" vertical="center"/>
    </xf>
    <xf numFmtId="0" fontId="0" fillId="24" borderId="15" xfId="72" applyFont="1" applyFill="1" applyBorder="1" applyAlignment="1">
      <alignment horizontal="center" vertical="center"/>
    </xf>
    <xf numFmtId="0" fontId="61" fillId="24" borderId="18" xfId="0" applyFont="1" applyFill="1" applyBorder="1" applyAlignment="1">
      <alignment horizontal="center" vertical="center"/>
    </xf>
    <xf numFmtId="0" fontId="61" fillId="24" borderId="30" xfId="0" applyFont="1" applyFill="1" applyBorder="1" applyAlignment="1">
      <alignment horizontal="center" vertical="center"/>
    </xf>
    <xf numFmtId="0" fontId="61" fillId="24" borderId="19" xfId="0" applyFont="1" applyFill="1" applyBorder="1" applyAlignment="1">
      <alignment horizontal="center" vertical="center"/>
    </xf>
    <xf numFmtId="0" fontId="68" fillId="24" borderId="0" xfId="52" applyFont="1" applyFill="1" applyAlignment="1">
      <alignment horizontal="center"/>
    </xf>
    <xf numFmtId="0" fontId="13" fillId="24" borderId="0" xfId="0" applyFont="1" applyFill="1" applyAlignment="1">
      <alignment horizontal="left" vertical="center" wrapText="1"/>
    </xf>
    <xf numFmtId="0" fontId="110" fillId="24" borderId="0" xfId="0" applyFont="1" applyFill="1" applyAlignment="1">
      <alignment horizontal="left" vertical="center" shrinkToFit="1"/>
    </xf>
    <xf numFmtId="0" fontId="11" fillId="24" borderId="18" xfId="52" applyFont="1" applyFill="1" applyBorder="1" applyAlignment="1">
      <alignment horizontal="right"/>
    </xf>
    <xf numFmtId="0" fontId="11" fillId="24" borderId="30" xfId="52" applyFont="1" applyFill="1" applyBorder="1" applyAlignment="1">
      <alignment horizontal="right"/>
    </xf>
    <xf numFmtId="0" fontId="69" fillId="24" borderId="154" xfId="52" applyFont="1" applyFill="1" applyBorder="1" applyAlignment="1">
      <alignment horizontal="center" vertical="center"/>
    </xf>
    <xf numFmtId="0" fontId="69" fillId="24" borderId="106" xfId="52" applyFont="1" applyFill="1" applyBorder="1" applyAlignment="1">
      <alignment horizontal="center" vertical="center"/>
    </xf>
    <xf numFmtId="0" fontId="69" fillId="24" borderId="28" xfId="52" applyFont="1" applyFill="1" applyBorder="1" applyAlignment="1">
      <alignment horizontal="center" vertical="center"/>
    </xf>
    <xf numFmtId="0" fontId="69" fillId="24" borderId="22" xfId="52" applyFont="1" applyFill="1" applyBorder="1" applyAlignment="1">
      <alignment horizontal="center" vertical="center"/>
    </xf>
    <xf numFmtId="0" fontId="69" fillId="24" borderId="29" xfId="52" applyFont="1" applyFill="1" applyBorder="1" applyAlignment="1">
      <alignment horizontal="center" vertical="center"/>
    </xf>
    <xf numFmtId="0" fontId="69" fillId="24" borderId="24" xfId="52" applyFont="1" applyFill="1" applyBorder="1" applyAlignment="1">
      <alignment horizontal="center" vertical="center"/>
    </xf>
    <xf numFmtId="0" fontId="54" fillId="24" borderId="0" xfId="52" applyFont="1" applyFill="1" applyAlignment="1">
      <alignment horizontal="left" vertical="top"/>
    </xf>
    <xf numFmtId="0" fontId="55" fillId="24" borderId="0" xfId="52" applyFont="1" applyFill="1" applyAlignment="1">
      <alignment horizontal="center" vertical="center" wrapText="1"/>
    </xf>
    <xf numFmtId="0" fontId="154" fillId="24" borderId="0" xfId="0" applyFont="1" applyFill="1" applyAlignment="1">
      <alignment horizontal="left" vertical="center"/>
    </xf>
    <xf numFmtId="0" fontId="13" fillId="24" borderId="0" xfId="0" applyFont="1" applyFill="1" applyAlignment="1">
      <alignment horizontal="right" vertical="center"/>
    </xf>
    <xf numFmtId="177" fontId="13" fillId="24" borderId="0" xfId="0" applyNumberFormat="1" applyFont="1" applyFill="1" applyAlignment="1">
      <alignment horizontal="left" vertical="center"/>
    </xf>
    <xf numFmtId="0" fontId="11" fillId="24" borderId="18" xfId="52" applyFont="1" applyFill="1" applyBorder="1" applyAlignment="1">
      <alignment horizontal="center"/>
    </xf>
    <xf numFmtId="0" fontId="11" fillId="24" borderId="30" xfId="52" applyFont="1" applyFill="1" applyBorder="1" applyAlignment="1">
      <alignment horizontal="center"/>
    </xf>
    <xf numFmtId="0" fontId="11" fillId="24" borderId="19" xfId="52" applyFont="1" applyFill="1" applyBorder="1" applyAlignment="1">
      <alignment horizontal="center"/>
    </xf>
    <xf numFmtId="0" fontId="8" fillId="24" borderId="18" xfId="52" applyFont="1" applyFill="1" applyBorder="1" applyAlignment="1">
      <alignment horizontal="center"/>
    </xf>
    <xf numFmtId="0" fontId="8" fillId="24" borderId="30" xfId="52" applyFont="1" applyFill="1" applyBorder="1" applyAlignment="1">
      <alignment horizontal="center"/>
    </xf>
    <xf numFmtId="0" fontId="8" fillId="24" borderId="19" xfId="52" applyFont="1" applyFill="1" applyBorder="1" applyAlignment="1">
      <alignment horizontal="center"/>
    </xf>
    <xf numFmtId="0" fontId="49" fillId="24" borderId="0" xfId="52" applyFont="1" applyFill="1" applyAlignment="1">
      <alignment horizontal="center"/>
    </xf>
    <xf numFmtId="0" fontId="49" fillId="0" borderId="0" xfId="0" applyFont="1" applyAlignment="1">
      <alignment horizontal="center" vertical="center"/>
    </xf>
    <xf numFmtId="0" fontId="118" fillId="24" borderId="0" xfId="52" applyFont="1" applyFill="1" applyAlignment="1">
      <alignment horizontal="center"/>
    </xf>
    <xf numFmtId="0" fontId="31" fillId="24" borderId="0" xfId="52" applyFont="1" applyFill="1" applyAlignment="1">
      <alignment horizontal="center"/>
    </xf>
    <xf numFmtId="0" fontId="13" fillId="24" borderId="0" xfId="52" applyFont="1" applyFill="1" applyAlignment="1">
      <alignment horizontal="center"/>
    </xf>
    <xf numFmtId="31" fontId="53" fillId="24" borderId="0" xfId="52" applyNumberFormat="1" applyFont="1" applyFill="1" applyAlignment="1">
      <alignment horizontal="center"/>
    </xf>
    <xf numFmtId="0" fontId="20" fillId="47" borderId="154" xfId="75" applyFont="1" applyFill="1" applyBorder="1" applyAlignment="1">
      <alignment horizontal="center"/>
    </xf>
    <xf numFmtId="0" fontId="20" fillId="47" borderId="106" xfId="75" applyFont="1" applyFill="1" applyBorder="1" applyAlignment="1">
      <alignment horizontal="center"/>
    </xf>
    <xf numFmtId="0" fontId="20" fillId="47" borderId="28" xfId="75" applyFont="1" applyFill="1" applyBorder="1" applyAlignment="1">
      <alignment horizontal="center"/>
    </xf>
    <xf numFmtId="0" fontId="8" fillId="24" borderId="22" xfId="52" applyFont="1" applyFill="1" applyBorder="1" applyAlignment="1">
      <alignment horizontal="center"/>
    </xf>
    <xf numFmtId="0" fontId="0" fillId="24" borderId="15" xfId="52" applyFont="1" applyFill="1" applyBorder="1" applyAlignment="1">
      <alignment horizontal="center"/>
    </xf>
    <xf numFmtId="0" fontId="8" fillId="24" borderId="15" xfId="52" applyFont="1" applyFill="1" applyBorder="1" applyAlignment="1">
      <alignment horizontal="center"/>
    </xf>
    <xf numFmtId="177" fontId="11" fillId="24" borderId="0" xfId="72" applyNumberFormat="1" applyFont="1" applyFill="1" applyAlignment="1">
      <alignment horizontal="left"/>
    </xf>
    <xf numFmtId="0" fontId="20" fillId="0" borderId="22" xfId="54" applyFont="1" applyBorder="1" applyAlignment="1">
      <alignment horizontal="center"/>
    </xf>
    <xf numFmtId="0" fontId="20" fillId="0" borderId="29" xfId="54" applyFont="1" applyBorder="1" applyAlignment="1">
      <alignment horizontal="center"/>
    </xf>
    <xf numFmtId="0" fontId="8" fillId="24" borderId="0" xfId="52" applyFont="1" applyFill="1" applyAlignment="1">
      <alignment horizontal="right" vertical="center"/>
    </xf>
    <xf numFmtId="0" fontId="11" fillId="24" borderId="0" xfId="52" applyFont="1" applyFill="1" applyAlignment="1">
      <alignment horizontal="right"/>
    </xf>
    <xf numFmtId="0" fontId="11" fillId="24" borderId="29" xfId="72" applyFont="1" applyFill="1" applyBorder="1"/>
    <xf numFmtId="0" fontId="11" fillId="39" borderId="101" xfId="52" applyFont="1" applyFill="1" applyBorder="1" applyAlignment="1">
      <alignment horizontal="center" vertical="center" wrapText="1"/>
    </xf>
    <xf numFmtId="0" fontId="11" fillId="39" borderId="65" xfId="52" applyFont="1" applyFill="1" applyBorder="1" applyAlignment="1">
      <alignment horizontal="center" vertical="center" wrapText="1"/>
    </xf>
    <xf numFmtId="0" fontId="11" fillId="39" borderId="296" xfId="52" applyFont="1" applyFill="1" applyBorder="1" applyAlignment="1">
      <alignment horizontal="center" vertical="center" wrapText="1"/>
    </xf>
    <xf numFmtId="191" fontId="33" fillId="39" borderId="288" xfId="52" applyNumberFormat="1" applyFont="1" applyFill="1" applyBorder="1" applyAlignment="1">
      <alignment horizontal="center" vertical="center" wrapText="1"/>
    </xf>
    <xf numFmtId="191" fontId="33" fillId="39" borderId="65" xfId="52" applyNumberFormat="1" applyFont="1" applyFill="1" applyBorder="1" applyAlignment="1">
      <alignment horizontal="center" vertical="center" wrapText="1"/>
    </xf>
    <xf numFmtId="191" fontId="33" fillId="39" borderId="296" xfId="52" applyNumberFormat="1" applyFont="1" applyFill="1" applyBorder="1" applyAlignment="1">
      <alignment horizontal="center" vertical="center" wrapText="1"/>
    </xf>
    <xf numFmtId="0" fontId="12" fillId="39" borderId="313" xfId="52" applyFont="1" applyFill="1" applyBorder="1" applyAlignment="1">
      <alignment horizontal="center" vertical="top" shrinkToFit="1"/>
    </xf>
    <xf numFmtId="0" fontId="12" fillId="39" borderId="314" xfId="52" applyFont="1" applyFill="1" applyBorder="1" applyAlignment="1">
      <alignment horizontal="center" vertical="top" shrinkToFit="1"/>
    </xf>
    <xf numFmtId="0" fontId="12" fillId="39" borderId="315" xfId="52" applyFont="1" applyFill="1" applyBorder="1" applyAlignment="1">
      <alignment horizontal="center" vertical="top" shrinkToFit="1"/>
    </xf>
    <xf numFmtId="0" fontId="12" fillId="39" borderId="320" xfId="52" applyFont="1" applyFill="1" applyBorder="1" applyAlignment="1">
      <alignment horizontal="center" vertical="top" wrapText="1"/>
    </xf>
    <xf numFmtId="185" fontId="105" fillId="39" borderId="154" xfId="52" applyNumberFormat="1" applyFont="1" applyFill="1" applyBorder="1" applyAlignment="1">
      <alignment horizontal="center" vertical="center" wrapText="1"/>
    </xf>
    <xf numFmtId="185" fontId="33" fillId="39" borderId="60" xfId="52" applyNumberFormat="1" applyFont="1" applyFill="1" applyBorder="1" applyAlignment="1">
      <alignment horizontal="center" vertical="center" wrapText="1"/>
    </xf>
    <xf numFmtId="185" fontId="33" fillId="39" borderId="327" xfId="52" applyNumberFormat="1" applyFont="1" applyFill="1" applyBorder="1" applyAlignment="1">
      <alignment horizontal="center" vertical="center" wrapText="1"/>
    </xf>
    <xf numFmtId="0" fontId="33" fillId="24" borderId="193" xfId="52" applyFont="1" applyFill="1" applyBorder="1" applyAlignment="1">
      <alignment horizontal="right"/>
    </xf>
    <xf numFmtId="0" fontId="33" fillId="24" borderId="191" xfId="52" applyFont="1" applyFill="1" applyBorder="1" applyAlignment="1">
      <alignment horizontal="right"/>
    </xf>
    <xf numFmtId="0" fontId="33" fillId="24" borderId="333" xfId="52" applyFont="1" applyFill="1" applyBorder="1" applyAlignment="1">
      <alignment horizontal="right"/>
    </xf>
    <xf numFmtId="0" fontId="105" fillId="24" borderId="0" xfId="52" applyFont="1" applyFill="1" applyAlignment="1">
      <alignment horizontal="center" vertical="center"/>
    </xf>
    <xf numFmtId="0" fontId="33" fillId="24" borderId="61" xfId="52" applyFont="1" applyFill="1" applyBorder="1" applyAlignment="1">
      <alignment horizontal="right"/>
    </xf>
    <xf numFmtId="38" fontId="33" fillId="24" borderId="108" xfId="35" applyFont="1" applyFill="1" applyBorder="1" applyAlignment="1">
      <alignment horizontal="right"/>
    </xf>
    <xf numFmtId="38" fontId="33" fillId="24" borderId="159" xfId="35" applyFont="1" applyFill="1" applyBorder="1" applyAlignment="1">
      <alignment horizontal="right"/>
    </xf>
    <xf numFmtId="38" fontId="33" fillId="24" borderId="61" xfId="35" applyFont="1" applyFill="1" applyBorder="1" applyAlignment="1">
      <alignment horizontal="right"/>
    </xf>
    <xf numFmtId="38" fontId="33" fillId="24" borderId="195" xfId="72" applyNumberFormat="1" applyFont="1" applyFill="1" applyBorder="1" applyAlignment="1">
      <alignment horizontal="right"/>
    </xf>
    <xf numFmtId="0" fontId="33" fillId="24" borderId="68" xfId="72" applyFont="1" applyFill="1" applyBorder="1" applyAlignment="1">
      <alignment horizontal="right"/>
    </xf>
    <xf numFmtId="0" fontId="33" fillId="24" borderId="35" xfId="72" applyFont="1" applyFill="1" applyBorder="1" applyAlignment="1">
      <alignment horizontal="right"/>
    </xf>
    <xf numFmtId="38" fontId="33" fillId="24" borderId="195" xfId="35" applyFont="1" applyFill="1" applyBorder="1" applyAlignment="1">
      <alignment horizontal="right"/>
    </xf>
    <xf numFmtId="38" fontId="33" fillId="24" borderId="68" xfId="35" applyFont="1" applyFill="1" applyBorder="1" applyAlignment="1">
      <alignment horizontal="right"/>
    </xf>
    <xf numFmtId="38" fontId="33" fillId="24" borderId="35" xfId="35" applyFont="1" applyFill="1" applyBorder="1" applyAlignment="1">
      <alignment horizontal="right"/>
    </xf>
    <xf numFmtId="0" fontId="33" fillId="24" borderId="305" xfId="72" applyFont="1" applyFill="1" applyBorder="1" applyAlignment="1">
      <alignment horizontal="right"/>
    </xf>
    <xf numFmtId="184" fontId="33" fillId="24" borderId="193" xfId="52" applyNumberFormat="1" applyFont="1" applyFill="1" applyBorder="1" applyAlignment="1">
      <alignment horizontal="right"/>
    </xf>
    <xf numFmtId="184" fontId="33" fillId="24" borderId="191" xfId="52" applyNumberFormat="1" applyFont="1" applyFill="1" applyBorder="1" applyAlignment="1">
      <alignment horizontal="right"/>
    </xf>
    <xf numFmtId="184" fontId="33" fillId="24" borderId="333" xfId="52" applyNumberFormat="1" applyFont="1" applyFill="1" applyBorder="1" applyAlignment="1">
      <alignment horizontal="right"/>
    </xf>
    <xf numFmtId="0" fontId="11" fillId="24" borderId="154" xfId="52" applyFont="1" applyFill="1" applyBorder="1" applyAlignment="1">
      <alignment vertical="top" wrapText="1"/>
    </xf>
    <xf numFmtId="0" fontId="11" fillId="24" borderId="106" xfId="52" applyFont="1" applyFill="1" applyBorder="1" applyAlignment="1">
      <alignment vertical="top" wrapText="1"/>
    </xf>
    <xf numFmtId="0" fontId="11" fillId="24" borderId="28" xfId="52" applyFont="1" applyFill="1" applyBorder="1" applyAlignment="1">
      <alignment vertical="top" wrapText="1"/>
    </xf>
    <xf numFmtId="0" fontId="11" fillId="24" borderId="60" xfId="52" applyFont="1" applyFill="1" applyBorder="1" applyAlignment="1">
      <alignment vertical="top" wrapText="1"/>
    </xf>
    <xf numFmtId="0" fontId="11" fillId="24" borderId="0" xfId="52" applyFont="1" applyFill="1" applyAlignment="1">
      <alignment vertical="top" wrapText="1"/>
    </xf>
    <xf numFmtId="0" fontId="11" fillId="24" borderId="16" xfId="52" applyFont="1" applyFill="1" applyBorder="1" applyAlignment="1">
      <alignment vertical="top" wrapText="1"/>
    </xf>
    <xf numFmtId="0" fontId="11" fillId="24" borderId="22" xfId="52" applyFont="1" applyFill="1" applyBorder="1" applyAlignment="1">
      <alignment vertical="top" wrapText="1"/>
    </xf>
    <xf numFmtId="0" fontId="11" fillId="24" borderId="29" xfId="52" applyFont="1" applyFill="1" applyBorder="1" applyAlignment="1">
      <alignment vertical="top" wrapText="1"/>
    </xf>
    <xf numFmtId="0" fontId="11" fillId="24" borderId="24" xfId="52" applyFont="1" applyFill="1" applyBorder="1" applyAlignment="1">
      <alignment vertical="top" wrapText="1"/>
    </xf>
    <xf numFmtId="0" fontId="11" fillId="39" borderId="18" xfId="52" applyFont="1" applyFill="1" applyBorder="1" applyAlignment="1">
      <alignment horizontal="center" vertical="center" wrapText="1"/>
    </xf>
    <xf numFmtId="0" fontId="11" fillId="39" borderId="30" xfId="52" applyFont="1" applyFill="1" applyBorder="1" applyAlignment="1">
      <alignment horizontal="center" vertical="center" wrapText="1"/>
    </xf>
    <xf numFmtId="0" fontId="11" fillId="39" borderId="19" xfId="52" applyFont="1" applyFill="1" applyBorder="1" applyAlignment="1">
      <alignment horizontal="center" vertical="center" wrapText="1"/>
    </xf>
    <xf numFmtId="0" fontId="160" fillId="0" borderId="32" xfId="0" applyFont="1" applyBorder="1" applyAlignment="1">
      <alignment horizontal="center" vertical="center"/>
    </xf>
    <xf numFmtId="0" fontId="8" fillId="0" borderId="60" xfId="0" applyFont="1" applyBorder="1" applyAlignment="1">
      <alignment horizontal="center" vertical="center"/>
    </xf>
    <xf numFmtId="0" fontId="8" fillId="0" borderId="0" xfId="0" applyFont="1" applyAlignment="1">
      <alignment horizontal="center" vertical="center"/>
    </xf>
    <xf numFmtId="0" fontId="8" fillId="0" borderId="16" xfId="0" applyFont="1" applyBorder="1" applyAlignment="1">
      <alignment horizontal="center" vertical="center"/>
    </xf>
    <xf numFmtId="0" fontId="0" fillId="0" borderId="106" xfId="0" applyBorder="1" applyAlignment="1">
      <alignment horizontal="left" vertical="top" wrapText="1"/>
    </xf>
    <xf numFmtId="0" fontId="0" fillId="0" borderId="28" xfId="0" applyBorder="1" applyAlignment="1">
      <alignment horizontal="left" vertical="top" wrapText="1"/>
    </xf>
    <xf numFmtId="0" fontId="0" fillId="0" borderId="60" xfId="0" applyBorder="1" applyAlignment="1">
      <alignment horizontal="left" vertical="top" wrapText="1"/>
    </xf>
    <xf numFmtId="0" fontId="0" fillId="0" borderId="16" xfId="0" applyBorder="1" applyAlignment="1">
      <alignment horizontal="left" vertical="top" wrapText="1"/>
    </xf>
    <xf numFmtId="0" fontId="0" fillId="0" borderId="22" xfId="0" applyBorder="1" applyAlignment="1">
      <alignment horizontal="left" vertical="top" wrapText="1"/>
    </xf>
    <xf numFmtId="0" fontId="0" fillId="0" borderId="29" xfId="0" applyBorder="1" applyAlignment="1">
      <alignment horizontal="left" vertical="top" wrapText="1"/>
    </xf>
    <xf numFmtId="0" fontId="0" fillId="0" borderId="24" xfId="0" applyBorder="1" applyAlignment="1">
      <alignment horizontal="left" vertical="top" wrapText="1"/>
    </xf>
    <xf numFmtId="177" fontId="8" fillId="24" borderId="10" xfId="72" applyNumberFormat="1" applyFill="1" applyBorder="1" applyAlignment="1">
      <alignment horizontal="center" shrinkToFit="1"/>
    </xf>
    <xf numFmtId="177" fontId="0" fillId="24" borderId="10" xfId="72" applyNumberFormat="1" applyFont="1" applyFill="1" applyBorder="1" applyAlignment="1">
      <alignment horizontal="left"/>
    </xf>
    <xf numFmtId="177" fontId="8" fillId="24" borderId="10" xfId="72" applyNumberFormat="1" applyFill="1" applyBorder="1" applyAlignment="1">
      <alignment horizontal="left"/>
    </xf>
    <xf numFmtId="0" fontId="11" fillId="24" borderId="106" xfId="52" applyFont="1" applyFill="1" applyBorder="1" applyAlignment="1">
      <alignment horizontal="left"/>
    </xf>
    <xf numFmtId="0" fontId="8" fillId="24" borderId="106" xfId="0" applyFont="1" applyFill="1" applyBorder="1" applyAlignment="1"/>
    <xf numFmtId="0" fontId="11" fillId="0" borderId="60" xfId="70" applyFont="1" applyBorder="1" applyAlignment="1">
      <alignment horizontal="left" vertical="top"/>
    </xf>
    <xf numFmtId="0" fontId="11" fillId="0" borderId="0" xfId="70" applyFont="1" applyAlignment="1">
      <alignment horizontal="left" vertical="top"/>
    </xf>
    <xf numFmtId="0" fontId="11" fillId="0" borderId="16" xfId="70" applyFont="1" applyBorder="1" applyAlignment="1">
      <alignment horizontal="left" vertical="top"/>
    </xf>
    <xf numFmtId="0" fontId="11" fillId="0" borderId="106" xfId="70" applyFont="1" applyBorder="1" applyAlignment="1">
      <alignment horizontal="left" vertical="top"/>
    </xf>
    <xf numFmtId="0" fontId="11" fillId="0" borderId="28" xfId="70" applyFont="1" applyBorder="1" applyAlignment="1">
      <alignment horizontal="left" vertical="top"/>
    </xf>
    <xf numFmtId="0" fontId="11" fillId="0" borderId="29" xfId="70" applyFont="1" applyBorder="1" applyAlignment="1">
      <alignment horizontal="left" vertical="top"/>
    </xf>
    <xf numFmtId="0" fontId="11" fillId="0" borderId="24" xfId="70" applyFont="1" applyBorder="1" applyAlignment="1">
      <alignment horizontal="left" vertical="top"/>
    </xf>
    <xf numFmtId="0" fontId="11" fillId="0" borderId="22" xfId="70" applyFont="1" applyBorder="1" applyAlignment="1">
      <alignment horizontal="left" vertical="top"/>
    </xf>
    <xf numFmtId="0" fontId="8" fillId="0" borderId="117" xfId="0" applyFont="1" applyBorder="1" applyAlignment="1">
      <alignment horizontal="left" vertical="top"/>
    </xf>
    <xf numFmtId="0" fontId="8" fillId="0" borderId="111" xfId="0" applyFont="1" applyBorder="1" applyAlignment="1">
      <alignment horizontal="left" vertical="top"/>
    </xf>
    <xf numFmtId="0" fontId="20" fillId="0" borderId="101" xfId="72" applyFont="1" applyBorder="1" applyAlignment="1">
      <alignment horizontal="left" vertical="top"/>
    </xf>
    <xf numFmtId="0" fontId="20" fillId="0" borderId="65" xfId="72" applyFont="1" applyBorder="1" applyAlignment="1">
      <alignment horizontal="left" vertical="top"/>
    </xf>
    <xf numFmtId="0" fontId="20" fillId="0" borderId="204" xfId="72" applyFont="1" applyBorder="1" applyAlignment="1">
      <alignment horizontal="left" vertical="top"/>
    </xf>
    <xf numFmtId="0" fontId="20" fillId="0" borderId="172" xfId="72" applyFont="1" applyBorder="1" applyAlignment="1">
      <alignment horizontal="left" vertical="top"/>
    </xf>
    <xf numFmtId="0" fontId="20" fillId="0" borderId="0" xfId="72" applyFont="1" applyAlignment="1">
      <alignment horizontal="left" vertical="top"/>
    </xf>
    <xf numFmtId="0" fontId="20" fillId="0" borderId="199" xfId="72" applyFont="1" applyBorder="1" applyAlignment="1">
      <alignment horizontal="left" vertical="top"/>
    </xf>
    <xf numFmtId="0" fontId="20" fillId="0" borderId="102" xfId="72" applyFont="1" applyBorder="1" applyAlignment="1">
      <alignment horizontal="left" vertical="top"/>
    </xf>
    <xf numFmtId="0" fontId="20" fillId="0" borderId="10" xfId="72" applyFont="1" applyBorder="1" applyAlignment="1">
      <alignment horizontal="left" vertical="top"/>
    </xf>
    <xf numFmtId="0" fontId="20" fillId="0" borderId="200" xfId="72" applyFont="1" applyBorder="1" applyAlignment="1">
      <alignment horizontal="left" vertical="top"/>
    </xf>
    <xf numFmtId="0" fontId="11" fillId="24" borderId="22" xfId="72" applyFont="1" applyFill="1" applyBorder="1" applyAlignment="1">
      <alignment horizontal="right" vertical="top" wrapText="1"/>
    </xf>
    <xf numFmtId="0" fontId="11" fillId="24" borderId="29" xfId="72" applyFont="1" applyFill="1" applyBorder="1" applyAlignment="1">
      <alignment horizontal="right" vertical="top" wrapText="1"/>
    </xf>
    <xf numFmtId="0" fontId="11" fillId="24" borderId="24" xfId="72" applyFont="1" applyFill="1" applyBorder="1" applyAlignment="1">
      <alignment horizontal="right" vertical="top" wrapText="1"/>
    </xf>
    <xf numFmtId="0" fontId="12" fillId="24" borderId="18" xfId="72" applyFont="1" applyFill="1" applyBorder="1" applyAlignment="1">
      <alignment horizontal="center" vertical="center" shrinkToFit="1"/>
    </xf>
    <xf numFmtId="0" fontId="12" fillId="24" borderId="30" xfId="72" applyFont="1" applyFill="1" applyBorder="1" applyAlignment="1">
      <alignment horizontal="center" vertical="center" shrinkToFit="1"/>
    </xf>
    <xf numFmtId="0" fontId="12" fillId="24" borderId="19" xfId="72" applyFont="1" applyFill="1" applyBorder="1" applyAlignment="1">
      <alignment horizontal="center" vertical="center" shrinkToFit="1"/>
    </xf>
    <xf numFmtId="184" fontId="8" fillId="0" borderId="18" xfId="0" applyNumberFormat="1" applyFont="1" applyBorder="1" applyAlignment="1">
      <alignment horizontal="right" vertical="center"/>
    </xf>
    <xf numFmtId="184" fontId="8" fillId="0" borderId="30" xfId="0" applyNumberFormat="1" applyFont="1" applyBorder="1" applyAlignment="1">
      <alignment horizontal="right" vertical="center"/>
    </xf>
    <xf numFmtId="184" fontId="8" fillId="0" borderId="19" xfId="0" applyNumberFormat="1" applyFont="1" applyBorder="1" applyAlignment="1">
      <alignment horizontal="right" vertical="center"/>
    </xf>
    <xf numFmtId="0" fontId="61" fillId="24" borderId="15" xfId="0" applyFont="1" applyFill="1" applyBorder="1" applyAlignment="1">
      <alignment horizontal="left" vertical="center"/>
    </xf>
    <xf numFmtId="188" fontId="78" fillId="24" borderId="15" xfId="0" applyNumberFormat="1" applyFont="1" applyFill="1" applyBorder="1" applyAlignment="1">
      <alignment horizontal="left" vertical="center"/>
    </xf>
    <xf numFmtId="0" fontId="121" fillId="24" borderId="15" xfId="0" applyFont="1" applyFill="1" applyBorder="1" applyAlignment="1">
      <alignment horizontal="left" vertical="center"/>
    </xf>
    <xf numFmtId="188" fontId="176" fillId="24" borderId="15" xfId="0" applyNumberFormat="1" applyFont="1" applyFill="1" applyBorder="1" applyAlignment="1">
      <alignment horizontal="left" vertical="center"/>
    </xf>
    <xf numFmtId="0" fontId="8" fillId="24" borderId="15" xfId="0" applyFont="1" applyFill="1" applyBorder="1" applyAlignment="1">
      <alignment horizontal="center" vertical="center" shrinkToFit="1"/>
    </xf>
    <xf numFmtId="0" fontId="61" fillId="24" borderId="154" xfId="0" applyFont="1" applyFill="1" applyBorder="1" applyAlignment="1">
      <alignment horizontal="left" vertical="center" shrinkToFit="1"/>
    </xf>
    <xf numFmtId="0" fontId="61" fillId="24" borderId="106" xfId="0" applyFont="1" applyFill="1" applyBorder="1" applyAlignment="1">
      <alignment horizontal="left" vertical="center" shrinkToFit="1"/>
    </xf>
    <xf numFmtId="0" fontId="61" fillId="24" borderId="28" xfId="0" applyFont="1" applyFill="1" applyBorder="1" applyAlignment="1">
      <alignment horizontal="left" vertical="center" shrinkToFit="1"/>
    </xf>
    <xf numFmtId="0" fontId="61" fillId="24" borderId="60" xfId="0" applyFont="1" applyFill="1" applyBorder="1" applyAlignment="1">
      <alignment horizontal="left" vertical="center" shrinkToFit="1"/>
    </xf>
    <xf numFmtId="0" fontId="61" fillId="24" borderId="0" xfId="0" applyFont="1" applyFill="1" applyAlignment="1">
      <alignment horizontal="left" vertical="center" shrinkToFit="1"/>
    </xf>
    <xf numFmtId="0" fontId="61" fillId="24" borderId="16" xfId="0" applyFont="1" applyFill="1" applyBorder="1" applyAlignment="1">
      <alignment horizontal="left" vertical="center" shrinkToFit="1"/>
    </xf>
    <xf numFmtId="0" fontId="61" fillId="24" borderId="22" xfId="0" applyFont="1" applyFill="1" applyBorder="1" applyAlignment="1">
      <alignment horizontal="left" vertical="center" shrinkToFit="1"/>
    </xf>
    <xf numFmtId="0" fontId="61" fillId="24" borderId="29" xfId="0" applyFont="1" applyFill="1" applyBorder="1" applyAlignment="1">
      <alignment horizontal="left" vertical="center" shrinkToFit="1"/>
    </xf>
    <xf numFmtId="0" fontId="61" fillId="24" borderId="24" xfId="0" applyFont="1" applyFill="1" applyBorder="1" applyAlignment="1">
      <alignment horizontal="left" vertical="center" shrinkToFit="1"/>
    </xf>
    <xf numFmtId="0" fontId="8" fillId="0" borderId="22" xfId="0" applyFont="1" applyBorder="1">
      <alignment vertical="center"/>
    </xf>
    <xf numFmtId="0" fontId="11" fillId="24" borderId="29" xfId="52" applyFont="1" applyFill="1" applyBorder="1" applyAlignment="1">
      <alignment horizontal="left" vertical="top" wrapText="1"/>
    </xf>
    <xf numFmtId="0" fontId="11" fillId="24" borderId="327" xfId="52" applyFont="1" applyFill="1" applyBorder="1" applyAlignment="1">
      <alignment vertical="top" wrapText="1"/>
    </xf>
    <xf numFmtId="0" fontId="11" fillId="24" borderId="247" xfId="52" applyFont="1" applyFill="1" applyBorder="1" applyAlignment="1">
      <alignment vertical="top" wrapText="1"/>
    </xf>
    <xf numFmtId="0" fontId="11" fillId="24" borderId="328" xfId="52" applyFont="1" applyFill="1" applyBorder="1" applyAlignment="1">
      <alignment vertical="top" wrapText="1"/>
    </xf>
    <xf numFmtId="0" fontId="8" fillId="0" borderId="154" xfId="0" applyFont="1" applyBorder="1">
      <alignment vertical="center"/>
    </xf>
    <xf numFmtId="0" fontId="8" fillId="0" borderId="60" xfId="0" applyFont="1" applyBorder="1">
      <alignment vertical="center"/>
    </xf>
    <xf numFmtId="0" fontId="0" fillId="0" borderId="418" xfId="0" applyBorder="1" applyAlignment="1">
      <alignment horizontal="left" vertical="top" wrapText="1"/>
    </xf>
    <xf numFmtId="0" fontId="0" fillId="0" borderId="419" xfId="0" applyBorder="1" applyAlignment="1">
      <alignment horizontal="left" vertical="top" wrapText="1"/>
    </xf>
    <xf numFmtId="0" fontId="0" fillId="0" borderId="420" xfId="0" applyBorder="1" applyAlignment="1">
      <alignment horizontal="left" vertical="top" wrapText="1"/>
    </xf>
    <xf numFmtId="0" fontId="65" fillId="0" borderId="122" xfId="0" applyFont="1" applyBorder="1" applyAlignment="1">
      <alignment horizontal="center" vertical="center" wrapText="1"/>
    </xf>
    <xf numFmtId="0" fontId="65" fillId="0" borderId="103" xfId="0" applyFont="1" applyBorder="1" applyAlignment="1">
      <alignment horizontal="center" vertical="center" wrapText="1"/>
    </xf>
    <xf numFmtId="0" fontId="17" fillId="0" borderId="122" xfId="0" applyFont="1" applyBorder="1" applyAlignment="1">
      <alignment horizontal="center" vertical="center" textRotation="255"/>
    </xf>
    <xf numFmtId="0" fontId="17" fillId="0" borderId="103" xfId="0" applyFont="1" applyBorder="1" applyAlignment="1">
      <alignment horizontal="center" vertical="center" textRotation="255"/>
    </xf>
    <xf numFmtId="0" fontId="17" fillId="0" borderId="143" xfId="0" applyFont="1" applyBorder="1" applyAlignment="1">
      <alignment horizontal="center" vertical="center" textRotation="255"/>
    </xf>
    <xf numFmtId="0" fontId="65" fillId="0" borderId="143" xfId="0" applyFont="1" applyBorder="1" applyAlignment="1">
      <alignment horizontal="left" vertical="center"/>
    </xf>
    <xf numFmtId="0" fontId="65" fillId="0" borderId="103" xfId="0" applyFont="1" applyBorder="1" applyAlignment="1">
      <alignment horizontal="left" vertical="center"/>
    </xf>
    <xf numFmtId="0" fontId="0" fillId="0" borderId="122" xfId="0" applyBorder="1" applyAlignment="1">
      <alignment horizontal="left" vertical="center" wrapText="1"/>
    </xf>
    <xf numFmtId="0" fontId="0" fillId="0" borderId="103" xfId="0" applyBorder="1" applyAlignment="1">
      <alignment horizontal="left" vertical="center"/>
    </xf>
    <xf numFmtId="0" fontId="0" fillId="0" borderId="0" xfId="0" applyAlignment="1">
      <alignment horizontal="left" wrapText="1"/>
    </xf>
    <xf numFmtId="0" fontId="0" fillId="0" borderId="122" xfId="0" applyBorder="1" applyAlignment="1">
      <alignment horizontal="center" vertical="center"/>
    </xf>
    <xf numFmtId="0" fontId="0" fillId="0" borderId="103" xfId="0" applyBorder="1" applyAlignment="1">
      <alignment horizontal="center" vertical="center"/>
    </xf>
    <xf numFmtId="0" fontId="175" fillId="41" borderId="25" xfId="77" applyFont="1" applyFill="1" applyBorder="1" applyAlignment="1">
      <alignment horizontal="center" vertical="center" textRotation="255"/>
    </xf>
    <xf numFmtId="0" fontId="175" fillId="41" borderId="196" xfId="77" applyFont="1" applyFill="1" applyBorder="1" applyAlignment="1">
      <alignment horizontal="center" vertical="center" textRotation="255"/>
    </xf>
    <xf numFmtId="0" fontId="171" fillId="0" borderId="0" xfId="77" applyFont="1" applyAlignment="1">
      <alignment horizontal="left" vertical="center"/>
    </xf>
    <xf numFmtId="0" fontId="173" fillId="41" borderId="322" xfId="77" applyFont="1" applyFill="1" applyBorder="1" applyAlignment="1">
      <alignment horizontal="center" vertical="center"/>
    </xf>
    <xf numFmtId="0" fontId="173" fillId="41" borderId="153" xfId="77" applyFont="1" applyFill="1" applyBorder="1" applyAlignment="1">
      <alignment horizontal="center" vertical="center"/>
    </xf>
    <xf numFmtId="0" fontId="173" fillId="41" borderId="191" xfId="77" applyFont="1" applyFill="1" applyBorder="1" applyAlignment="1">
      <alignment horizontal="center" vertical="center"/>
    </xf>
    <xf numFmtId="0" fontId="173" fillId="41" borderId="194" xfId="77" applyFont="1" applyFill="1" applyBorder="1" applyAlignment="1">
      <alignment horizontal="center" vertical="center"/>
    </xf>
    <xf numFmtId="0" fontId="175" fillId="41" borderId="105" xfId="77" applyFont="1" applyFill="1" applyBorder="1" applyAlignment="1">
      <alignment horizontal="center" vertical="center" textRotation="255"/>
    </xf>
    <xf numFmtId="0" fontId="175" fillId="41" borderId="161" xfId="77" applyFont="1" applyFill="1" applyBorder="1" applyAlignment="1">
      <alignment horizontal="center" vertical="center" textRotation="255"/>
    </xf>
    <xf numFmtId="0" fontId="175" fillId="41" borderId="23" xfId="77" applyFont="1" applyFill="1" applyBorder="1" applyAlignment="1">
      <alignment horizontal="center" vertical="center" textRotation="255"/>
    </xf>
    <xf numFmtId="0" fontId="174" fillId="0" borderId="0" xfId="77" applyFont="1" applyAlignment="1">
      <alignment horizontal="left" vertical="top" wrapText="1"/>
    </xf>
    <xf numFmtId="0" fontId="171" fillId="41" borderId="161" xfId="77" applyFont="1" applyFill="1" applyBorder="1" applyAlignment="1">
      <alignment horizontal="center" vertical="center" textRotation="255" wrapText="1"/>
    </xf>
    <xf numFmtId="0" fontId="171" fillId="41" borderId="198" xfId="77" applyFont="1" applyFill="1" applyBorder="1" applyAlignment="1">
      <alignment horizontal="center" vertical="center" textRotation="255" wrapText="1"/>
    </xf>
    <xf numFmtId="0" fontId="172" fillId="41" borderId="193" xfId="77" applyFont="1" applyFill="1" applyBorder="1" applyAlignment="1">
      <alignment horizontal="center" vertical="center"/>
    </xf>
    <xf numFmtId="0" fontId="172" fillId="41" borderId="191" xfId="77" applyFont="1" applyFill="1" applyBorder="1" applyAlignment="1">
      <alignment horizontal="center" vertical="center"/>
    </xf>
    <xf numFmtId="0" fontId="172" fillId="41" borderId="194" xfId="77" applyFont="1" applyFill="1" applyBorder="1" applyAlignment="1">
      <alignment horizontal="center" vertical="center"/>
    </xf>
    <xf numFmtId="0" fontId="173" fillId="0" borderId="18" xfId="77" applyFont="1" applyBorder="1" applyAlignment="1">
      <alignment horizontal="left" vertical="top" wrapText="1"/>
    </xf>
    <xf numFmtId="0" fontId="173" fillId="0" borderId="30" xfId="77" applyFont="1" applyBorder="1" applyAlignment="1">
      <alignment horizontal="left" vertical="top" wrapText="1"/>
    </xf>
    <xf numFmtId="0" fontId="173" fillId="0" borderId="201" xfId="77" applyFont="1" applyBorder="1" applyAlignment="1">
      <alignment horizontal="left" vertical="top" wrapText="1"/>
    </xf>
    <xf numFmtId="0" fontId="173" fillId="0" borderId="21" xfId="77" applyFont="1" applyBorder="1" applyAlignment="1">
      <alignment horizontal="left" vertical="top" wrapText="1"/>
    </xf>
    <xf numFmtId="0" fontId="173" fillId="0" borderId="308" xfId="77" applyFont="1" applyBorder="1" applyAlignment="1">
      <alignment horizontal="left" vertical="top" wrapText="1"/>
    </xf>
    <xf numFmtId="0" fontId="173" fillId="0" borderId="309" xfId="77" applyFont="1" applyBorder="1" applyAlignment="1">
      <alignment horizontal="left" vertical="top" wrapText="1"/>
    </xf>
    <xf numFmtId="0" fontId="170" fillId="0" borderId="0" xfId="77" applyFont="1" applyAlignment="1">
      <alignment horizontal="center" vertical="center"/>
    </xf>
    <xf numFmtId="0" fontId="171" fillId="41" borderId="202" xfId="77" applyFont="1" applyFill="1" applyBorder="1" applyAlignment="1">
      <alignment horizontal="center" vertical="center" textRotation="255" wrapText="1"/>
    </xf>
    <xf numFmtId="0" fontId="173" fillId="0" borderId="21" xfId="77" applyFont="1" applyBorder="1" applyAlignment="1">
      <alignment vertical="top" wrapText="1"/>
    </xf>
    <xf numFmtId="0" fontId="173" fillId="0" borderId="308" xfId="77" applyFont="1" applyBorder="1" applyAlignment="1">
      <alignment vertical="top" wrapText="1"/>
    </xf>
    <xf numFmtId="0" fontId="173" fillId="0" borderId="309" xfId="77" applyFont="1" applyBorder="1" applyAlignment="1">
      <alignment vertical="top" wrapText="1"/>
    </xf>
    <xf numFmtId="0" fontId="0" fillId="0" borderId="18" xfId="60" applyFont="1" applyBorder="1" applyAlignment="1">
      <alignment horizontal="center"/>
    </xf>
    <xf numFmtId="0" fontId="0" fillId="0" borderId="19" xfId="60" applyFont="1" applyBorder="1" applyAlignment="1">
      <alignment horizontal="center"/>
    </xf>
    <xf numFmtId="0" fontId="0" fillId="0" borderId="172" xfId="0" applyBorder="1">
      <alignment vertical="center"/>
    </xf>
    <xf numFmtId="0" fontId="0" fillId="0" borderId="297" xfId="0" applyBorder="1">
      <alignment vertical="center"/>
    </xf>
    <xf numFmtId="0" fontId="0" fillId="0" borderId="236" xfId="0" applyBorder="1">
      <alignment vertical="center"/>
    </xf>
    <xf numFmtId="0" fontId="24" fillId="0" borderId="15" xfId="60" applyFont="1" applyBorder="1" applyAlignment="1">
      <alignment horizontal="center" vertical="center"/>
    </xf>
    <xf numFmtId="0" fontId="24" fillId="0" borderId="20" xfId="60" applyFont="1" applyBorder="1" applyAlignment="1">
      <alignment horizontal="center" vertical="center"/>
    </xf>
    <xf numFmtId="0" fontId="0" fillId="0" borderId="18" xfId="60" applyFont="1" applyBorder="1" applyAlignment="1">
      <alignment horizontal="left"/>
    </xf>
    <xf numFmtId="0" fontId="0" fillId="0" borderId="19" xfId="60" applyFont="1" applyBorder="1" applyAlignment="1">
      <alignment horizontal="left"/>
    </xf>
    <xf numFmtId="0" fontId="0" fillId="0" borderId="0" xfId="60" applyFont="1" applyAlignment="1">
      <alignment horizontal="left" vertical="top" wrapText="1"/>
    </xf>
    <xf numFmtId="0" fontId="8" fillId="0" borderId="0" xfId="60" applyAlignment="1">
      <alignment horizontal="left" vertical="top" wrapText="1"/>
    </xf>
    <xf numFmtId="0" fontId="8" fillId="34" borderId="29" xfId="60" applyFill="1" applyBorder="1" applyAlignment="1">
      <alignment horizontal="left"/>
    </xf>
    <xf numFmtId="0" fontId="0" fillId="0" borderId="29" xfId="60" applyFont="1" applyBorder="1" applyAlignment="1">
      <alignment horizontal="right"/>
    </xf>
    <xf numFmtId="0" fontId="18" fillId="0" borderId="0" xfId="29" applyAlignment="1" applyProtection="1">
      <alignment horizontal="left"/>
    </xf>
    <xf numFmtId="0" fontId="0" fillId="0" borderId="27" xfId="60" applyFont="1" applyBorder="1" applyAlignment="1">
      <alignment horizontal="center" vertical="center"/>
    </xf>
    <xf numFmtId="0" fontId="8" fillId="0" borderId="146" xfId="60" applyBorder="1" applyAlignment="1">
      <alignment horizontal="center" vertical="center"/>
    </xf>
    <xf numFmtId="0" fontId="8" fillId="0" borderId="202" xfId="60" applyBorder="1" applyAlignment="1">
      <alignment horizontal="center" vertical="center"/>
    </xf>
    <xf numFmtId="0" fontId="8" fillId="0" borderId="161" xfId="60" applyBorder="1" applyAlignment="1">
      <alignment horizontal="center" vertical="center"/>
    </xf>
    <xf numFmtId="0" fontId="8" fillId="0" borderId="198" xfId="60" applyBorder="1" applyAlignment="1">
      <alignment horizontal="center" vertical="center"/>
    </xf>
    <xf numFmtId="0" fontId="0" fillId="0" borderId="202" xfId="60" applyFont="1" applyBorder="1" applyAlignment="1">
      <alignment horizontal="center" vertical="center"/>
    </xf>
    <xf numFmtId="0" fontId="0" fillId="0" borderId="242" xfId="0" applyBorder="1" applyAlignment="1">
      <alignment horizontal="center" vertical="center"/>
    </xf>
    <xf numFmtId="0" fontId="0" fillId="0" borderId="244" xfId="0" applyBorder="1" applyAlignment="1">
      <alignment horizontal="center" vertical="center"/>
    </xf>
    <xf numFmtId="0" fontId="0" fillId="0" borderId="243" xfId="0" applyBorder="1" applyAlignment="1">
      <alignment horizontal="center" vertical="center"/>
    </xf>
    <xf numFmtId="0" fontId="0" fillId="0" borderId="202" xfId="0" applyBorder="1">
      <alignment vertical="center"/>
    </xf>
    <xf numFmtId="0" fontId="0" fillId="0" borderId="161" xfId="0" applyBorder="1">
      <alignment vertical="center"/>
    </xf>
    <xf numFmtId="0" fontId="0" fillId="0" borderId="26" xfId="60" applyFont="1" applyBorder="1" applyAlignment="1">
      <alignment horizontal="center" vertical="center"/>
    </xf>
    <xf numFmtId="0" fontId="0" fillId="0" borderId="146" xfId="60" applyFont="1" applyBorder="1" applyAlignment="1">
      <alignment horizontal="center" vertical="center"/>
    </xf>
    <xf numFmtId="0" fontId="0" fillId="0" borderId="202" xfId="60" applyFont="1" applyBorder="1" applyAlignment="1">
      <alignment horizontal="center" vertical="center" wrapText="1"/>
    </xf>
    <xf numFmtId="0" fontId="0" fillId="0" borderId="0" xfId="60" applyFont="1" applyAlignment="1">
      <alignment horizontal="right"/>
    </xf>
    <xf numFmtId="0" fontId="8" fillId="0" borderId="0" xfId="60" applyAlignment="1">
      <alignment horizontal="right"/>
    </xf>
    <xf numFmtId="31" fontId="0" fillId="0" borderId="0" xfId="60" applyNumberFormat="1" applyFont="1" applyAlignment="1">
      <alignment horizontal="left"/>
    </xf>
    <xf numFmtId="31" fontId="8" fillId="0" borderId="0" xfId="60" applyNumberFormat="1" applyAlignment="1">
      <alignment horizontal="left"/>
    </xf>
    <xf numFmtId="0" fontId="0" fillId="35" borderId="172" xfId="0" applyFill="1" applyBorder="1" applyAlignment="1">
      <alignment horizontal="center" vertical="center"/>
    </xf>
    <xf numFmtId="0" fontId="0" fillId="35" borderId="0" xfId="0" applyFill="1">
      <alignment vertical="center"/>
    </xf>
    <xf numFmtId="0" fontId="8" fillId="34" borderId="101" xfId="60" applyFill="1" applyBorder="1" applyAlignment="1">
      <alignment horizontal="center" vertical="center"/>
    </xf>
    <xf numFmtId="0" fontId="8" fillId="34" borderId="102" xfId="60" applyFill="1" applyBorder="1" applyAlignment="1">
      <alignment horizontal="center" vertical="center"/>
    </xf>
    <xf numFmtId="0" fontId="0" fillId="0" borderId="121" xfId="0" applyBorder="1" applyAlignment="1">
      <alignment horizontal="center" vertical="center"/>
    </xf>
    <xf numFmtId="0" fontId="0" fillId="0" borderId="146" xfId="0" applyBorder="1" applyAlignment="1">
      <alignment horizontal="center" vertical="center"/>
    </xf>
    <xf numFmtId="0" fontId="17" fillId="0" borderId="0" xfId="60" applyFont="1" applyAlignment="1">
      <alignment horizontal="center" vertical="center"/>
    </xf>
    <xf numFmtId="0" fontId="8" fillId="0" borderId="27" xfId="60" applyBorder="1" applyAlignment="1">
      <alignment horizontal="center" vertical="center"/>
    </xf>
    <xf numFmtId="0" fontId="0" fillId="34" borderId="101" xfId="60" applyFont="1" applyFill="1" applyBorder="1" applyAlignment="1">
      <alignment horizontal="center" vertical="center"/>
    </xf>
    <xf numFmtId="0" fontId="65" fillId="0" borderId="0" xfId="60" applyFont="1" applyAlignment="1">
      <alignment horizontal="left"/>
    </xf>
    <xf numFmtId="0" fontId="0" fillId="35" borderId="154" xfId="60" applyFont="1" applyFill="1" applyBorder="1" applyAlignment="1">
      <alignment horizontal="center"/>
    </xf>
    <xf numFmtId="0" fontId="0" fillId="35" borderId="106" xfId="60" applyFont="1" applyFill="1" applyBorder="1" applyAlignment="1">
      <alignment horizontal="center"/>
    </xf>
    <xf numFmtId="0" fontId="8" fillId="35" borderId="28" xfId="60" applyFill="1" applyBorder="1" applyAlignment="1">
      <alignment horizontal="center"/>
    </xf>
    <xf numFmtId="0" fontId="22" fillId="0" borderId="122" xfId="60" applyFont="1" applyBorder="1" applyAlignment="1">
      <alignment horizontal="center" vertical="center" wrapText="1"/>
    </xf>
    <xf numFmtId="0" fontId="22" fillId="0" borderId="143" xfId="60" applyFont="1" applyBorder="1" applyAlignment="1">
      <alignment horizontal="center" vertical="center" wrapText="1"/>
    </xf>
    <xf numFmtId="0" fontId="22" fillId="0" borderId="103" xfId="60" applyFont="1" applyBorder="1" applyAlignment="1">
      <alignment horizontal="center" vertical="center" wrapText="1"/>
    </xf>
    <xf numFmtId="0" fontId="212" fillId="0" borderId="204" xfId="60" applyFont="1" applyBorder="1" applyAlignment="1">
      <alignment horizontal="center" vertical="center" wrapText="1"/>
    </xf>
    <xf numFmtId="0" fontId="212" fillId="0" borderId="199" xfId="60" applyFont="1" applyBorder="1" applyAlignment="1">
      <alignment horizontal="center" vertical="center" wrapText="1"/>
    </xf>
    <xf numFmtId="0" fontId="20" fillId="0" borderId="375" xfId="74" applyFont="1" applyBorder="1" applyAlignment="1">
      <alignment horizontal="left" vertical="top" wrapText="1"/>
    </xf>
    <xf numFmtId="0" fontId="20" fillId="0" borderId="204" xfId="74" applyFont="1" applyBorder="1" applyAlignment="1">
      <alignment horizontal="left" vertical="top" wrapText="1"/>
    </xf>
    <xf numFmtId="0" fontId="20" fillId="0" borderId="363" xfId="74" applyFont="1" applyBorder="1" applyAlignment="1">
      <alignment horizontal="left" vertical="top" wrapText="1"/>
    </xf>
    <xf numFmtId="0" fontId="20" fillId="0" borderId="199" xfId="74" applyFont="1" applyBorder="1" applyAlignment="1">
      <alignment horizontal="left" vertical="top" wrapText="1"/>
    </xf>
    <xf numFmtId="0" fontId="24" fillId="0" borderId="122" xfId="74" applyFont="1" applyBorder="1" applyAlignment="1">
      <alignment vertical="top" wrapText="1"/>
    </xf>
    <xf numFmtId="0" fontId="24" fillId="0" borderId="103" xfId="74" applyFont="1" applyBorder="1" applyAlignment="1">
      <alignment vertical="top" wrapText="1"/>
    </xf>
    <xf numFmtId="0" fontId="20" fillId="35" borderId="232" xfId="74" applyFont="1" applyFill="1" applyBorder="1" applyAlignment="1">
      <alignment horizontal="left" vertical="top" wrapText="1"/>
    </xf>
    <xf numFmtId="0" fontId="20" fillId="35" borderId="187" xfId="74" applyFont="1" applyFill="1" applyBorder="1" applyAlignment="1">
      <alignment horizontal="left" vertical="top" wrapText="1"/>
    </xf>
    <xf numFmtId="0" fontId="20" fillId="35" borderId="227" xfId="74" applyFont="1" applyFill="1" applyBorder="1" applyAlignment="1">
      <alignment horizontal="left" vertical="top" wrapText="1"/>
    </xf>
    <xf numFmtId="0" fontId="20" fillId="35" borderId="251" xfId="74" applyFont="1" applyFill="1" applyBorder="1" applyAlignment="1">
      <alignment horizontal="center" vertical="top" wrapText="1"/>
    </xf>
    <xf numFmtId="0" fontId="20" fillId="35" borderId="254" xfId="74" applyFont="1" applyFill="1" applyBorder="1" applyAlignment="1">
      <alignment horizontal="center" vertical="top" wrapText="1"/>
    </xf>
    <xf numFmtId="0" fontId="8" fillId="33" borderId="26" xfId="74" applyFill="1" applyBorder="1" applyAlignment="1">
      <alignment horizontal="center" vertical="center"/>
    </xf>
    <xf numFmtId="0" fontId="8" fillId="33" borderId="27" xfId="74" applyFill="1" applyBorder="1" applyAlignment="1">
      <alignment horizontal="center" vertical="center"/>
    </xf>
    <xf numFmtId="0" fontId="8" fillId="33" borderId="17" xfId="74" applyFill="1" applyBorder="1" applyAlignment="1">
      <alignment horizontal="center" vertical="center"/>
    </xf>
    <xf numFmtId="0" fontId="20" fillId="35" borderId="241" xfId="74" applyFont="1" applyFill="1" applyBorder="1" applyAlignment="1">
      <alignment horizontal="left" vertical="top" wrapText="1"/>
    </xf>
    <xf numFmtId="0" fontId="20" fillId="35" borderId="223" xfId="74" applyFont="1" applyFill="1" applyBorder="1" applyAlignment="1">
      <alignment horizontal="left" vertical="top" wrapText="1"/>
    </xf>
    <xf numFmtId="0" fontId="20" fillId="35" borderId="228" xfId="74" applyFont="1" applyFill="1" applyBorder="1" applyAlignment="1">
      <alignment horizontal="left" vertical="top" wrapText="1"/>
    </xf>
    <xf numFmtId="0" fontId="20" fillId="35" borderId="241" xfId="74" applyFont="1" applyFill="1" applyBorder="1" applyAlignment="1">
      <alignment horizontal="center" vertical="top" wrapText="1"/>
    </xf>
    <xf numFmtId="0" fontId="20" fillId="35" borderId="228" xfId="74" applyFont="1" applyFill="1" applyBorder="1" applyAlignment="1">
      <alignment horizontal="center" vertical="top" wrapText="1"/>
    </xf>
    <xf numFmtId="0" fontId="24" fillId="0" borderId="122" xfId="74" applyFont="1" applyBorder="1" applyAlignment="1">
      <alignment horizontal="center" vertical="top" wrapText="1"/>
    </xf>
    <xf numFmtId="0" fontId="24" fillId="0" borderId="143" xfId="74" applyFont="1" applyBorder="1" applyAlignment="1">
      <alignment horizontal="center" vertical="top" wrapText="1"/>
    </xf>
    <xf numFmtId="0" fontId="25" fillId="35" borderId="232" xfId="74" applyFont="1" applyFill="1" applyBorder="1" applyAlignment="1">
      <alignment horizontal="center" vertical="top" wrapText="1"/>
    </xf>
    <xf numFmtId="0" fontId="25" fillId="35" borderId="227" xfId="74" applyFont="1" applyFill="1" applyBorder="1" applyAlignment="1">
      <alignment horizontal="center" vertical="top" wrapText="1"/>
    </xf>
    <xf numFmtId="0" fontId="8" fillId="0" borderId="363" xfId="74" applyBorder="1" applyAlignment="1">
      <alignment vertical="top" wrapText="1"/>
    </xf>
    <xf numFmtId="0" fontId="8" fillId="0" borderId="199" xfId="74" applyBorder="1" applyAlignment="1">
      <alignment vertical="top" wrapText="1"/>
    </xf>
    <xf numFmtId="0" fontId="20" fillId="0" borderId="368" xfId="74" applyFont="1" applyBorder="1" applyAlignment="1">
      <alignment horizontal="justify" vertical="top" wrapText="1"/>
    </xf>
    <xf numFmtId="0" fontId="20" fillId="0" borderId="247" xfId="74" applyFont="1" applyBorder="1" applyAlignment="1">
      <alignment horizontal="justify" vertical="top" wrapText="1"/>
    </xf>
    <xf numFmtId="0" fontId="20" fillId="0" borderId="385" xfId="74" applyFont="1" applyBorder="1" applyAlignment="1">
      <alignment horizontal="center" vertical="top" wrapText="1"/>
    </xf>
    <xf numFmtId="0" fontId="20" fillId="0" borderId="386" xfId="74" applyFont="1" applyBorder="1" applyAlignment="1">
      <alignment horizontal="center" vertical="top" wrapText="1"/>
    </xf>
    <xf numFmtId="0" fontId="20" fillId="0" borderId="65" xfId="74" applyFont="1" applyBorder="1" applyAlignment="1">
      <alignment horizontal="left" vertical="top" wrapText="1"/>
    </xf>
    <xf numFmtId="0" fontId="20" fillId="35" borderId="232" xfId="74" applyFont="1" applyFill="1" applyBorder="1" applyAlignment="1">
      <alignment horizontal="center" vertical="top" wrapText="1"/>
    </xf>
    <xf numFmtId="0" fontId="20" fillId="35" borderId="187" xfId="74" applyFont="1" applyFill="1" applyBorder="1" applyAlignment="1">
      <alignment horizontal="center" vertical="top" wrapText="1"/>
    </xf>
    <xf numFmtId="0" fontId="20" fillId="35" borderId="227" xfId="74" applyFont="1" applyFill="1" applyBorder="1" applyAlignment="1">
      <alignment horizontal="center" vertical="top" wrapText="1"/>
    </xf>
    <xf numFmtId="0" fontId="20" fillId="35" borderId="101" xfId="74" applyFont="1" applyFill="1" applyBorder="1" applyAlignment="1">
      <alignment horizontal="justify" vertical="top" wrapText="1"/>
    </xf>
    <xf numFmtId="0" fontId="20" fillId="35" borderId="204" xfId="74" applyFont="1" applyFill="1" applyBorder="1" applyAlignment="1">
      <alignment horizontal="justify" vertical="top" wrapText="1"/>
    </xf>
    <xf numFmtId="0" fontId="8" fillId="0" borderId="0" xfId="74" applyAlignment="1">
      <alignment vertical="top" wrapText="1"/>
    </xf>
    <xf numFmtId="0" fontId="20" fillId="35" borderId="382" xfId="74" applyFont="1" applyFill="1" applyBorder="1" applyAlignment="1">
      <alignment horizontal="center" vertical="top" wrapText="1"/>
    </xf>
    <xf numFmtId="0" fontId="20" fillId="35" borderId="272" xfId="74" applyFont="1" applyFill="1" applyBorder="1" applyAlignment="1">
      <alignment horizontal="center" vertical="top" wrapText="1"/>
    </xf>
    <xf numFmtId="0" fontId="20" fillId="35" borderId="383" xfId="74" applyFont="1" applyFill="1" applyBorder="1" applyAlignment="1">
      <alignment horizontal="center" vertical="top" wrapText="1"/>
    </xf>
    <xf numFmtId="0" fontId="20" fillId="35" borderId="349" xfId="74" applyFont="1" applyFill="1" applyBorder="1" applyAlignment="1">
      <alignment horizontal="justify" vertical="top" wrapText="1"/>
    </xf>
    <xf numFmtId="0" fontId="20" fillId="35" borderId="350" xfId="74" applyFont="1" applyFill="1" applyBorder="1" applyAlignment="1">
      <alignment horizontal="justify" vertical="top" wrapText="1"/>
    </xf>
    <xf numFmtId="0" fontId="20" fillId="0" borderId="379" xfId="74" applyFont="1" applyBorder="1" applyAlignment="1">
      <alignment horizontal="justify" vertical="top" wrapText="1"/>
    </xf>
    <xf numFmtId="0" fontId="20" fillId="0" borderId="380" xfId="74" applyFont="1" applyBorder="1" applyAlignment="1">
      <alignment horizontal="justify" vertical="top" wrapText="1"/>
    </xf>
    <xf numFmtId="0" fontId="20" fillId="0" borderId="373" xfId="74" applyFont="1" applyBorder="1" applyAlignment="1">
      <alignment horizontal="justify" vertical="top" wrapText="1"/>
    </xf>
    <xf numFmtId="0" fontId="20" fillId="0" borderId="372" xfId="74" applyFont="1" applyBorder="1" applyAlignment="1">
      <alignment horizontal="center" vertical="top" wrapText="1"/>
    </xf>
    <xf numFmtId="0" fontId="20" fillId="0" borderId="373" xfId="74" applyFont="1" applyBorder="1" applyAlignment="1">
      <alignment horizontal="center" vertical="top" wrapText="1"/>
    </xf>
    <xf numFmtId="0" fontId="20" fillId="0" borderId="375" xfId="74" applyFont="1" applyBorder="1" applyAlignment="1">
      <alignment horizontal="justify" vertical="top" wrapText="1"/>
    </xf>
    <xf numFmtId="0" fontId="20" fillId="0" borderId="65" xfId="74" applyFont="1" applyBorder="1" applyAlignment="1">
      <alignment horizontal="justify" vertical="top" wrapText="1"/>
    </xf>
    <xf numFmtId="0" fontId="20" fillId="0" borderId="204" xfId="74" applyFont="1" applyBorder="1" applyAlignment="1">
      <alignment horizontal="justify" vertical="top" wrapText="1"/>
    </xf>
    <xf numFmtId="0" fontId="60" fillId="35" borderId="232" xfId="74" applyFont="1" applyFill="1" applyBorder="1" applyAlignment="1">
      <alignment horizontal="left" vertical="top" wrapText="1"/>
    </xf>
    <xf numFmtId="0" fontId="60" fillId="35" borderId="187" xfId="74" applyFont="1" applyFill="1" applyBorder="1" applyAlignment="1">
      <alignment horizontal="left" vertical="top" wrapText="1"/>
    </xf>
    <xf numFmtId="0" fontId="60" fillId="35" borderId="227" xfId="74" applyFont="1" applyFill="1" applyBorder="1" applyAlignment="1">
      <alignment horizontal="left" vertical="top" wrapText="1"/>
    </xf>
    <xf numFmtId="0" fontId="60" fillId="35" borderId="101" xfId="74" applyFont="1" applyFill="1" applyBorder="1" applyAlignment="1">
      <alignment horizontal="justify" vertical="top" wrapText="1"/>
    </xf>
    <xf numFmtId="0" fontId="60" fillId="35" borderId="204" xfId="74" applyFont="1" applyFill="1" applyBorder="1" applyAlignment="1">
      <alignment horizontal="justify" vertical="top" wrapText="1"/>
    </xf>
    <xf numFmtId="0" fontId="8" fillId="0" borderId="0" xfId="74" applyAlignment="1">
      <alignment horizontal="center" vertical="center"/>
    </xf>
    <xf numFmtId="0" fontId="20" fillId="0" borderId="0" xfId="74" applyFont="1" applyAlignment="1">
      <alignment horizontal="left" vertical="top" wrapText="1"/>
    </xf>
    <xf numFmtId="0" fontId="20" fillId="35" borderId="241" xfId="74" applyFont="1" applyFill="1" applyBorder="1" applyAlignment="1">
      <alignment vertical="top" wrapText="1"/>
    </xf>
    <xf numFmtId="0" fontId="20" fillId="35" borderId="223" xfId="74" applyFont="1" applyFill="1" applyBorder="1" applyAlignment="1">
      <alignment vertical="top" wrapText="1"/>
    </xf>
    <xf numFmtId="0" fontId="20" fillId="35" borderId="228" xfId="74" applyFont="1" applyFill="1" applyBorder="1" applyAlignment="1">
      <alignment vertical="top" wrapText="1"/>
    </xf>
    <xf numFmtId="0" fontId="20" fillId="0" borderId="376" xfId="74" applyFont="1" applyBorder="1" applyAlignment="1">
      <alignment horizontal="justify" vertical="top" wrapText="1"/>
    </xf>
    <xf numFmtId="0" fontId="20" fillId="0" borderId="377" xfId="74" applyFont="1" applyBorder="1" applyAlignment="1">
      <alignment horizontal="justify" vertical="top" wrapText="1"/>
    </xf>
    <xf numFmtId="0" fontId="24" fillId="0" borderId="101" xfId="74" applyFont="1" applyBorder="1" applyAlignment="1">
      <alignment horizontal="left" vertical="top" wrapText="1"/>
    </xf>
    <xf numFmtId="0" fontId="24" fillId="0" borderId="204" xfId="74" applyFont="1" applyBorder="1" applyAlignment="1">
      <alignment horizontal="left" vertical="top" wrapText="1"/>
    </xf>
    <xf numFmtId="0" fontId="24" fillId="0" borderId="172" xfId="74" applyFont="1" applyBorder="1" applyAlignment="1">
      <alignment horizontal="left" vertical="top" wrapText="1"/>
    </xf>
    <xf numFmtId="0" fontId="24" fillId="0" borderId="199" xfId="74" applyFont="1" applyBorder="1" applyAlignment="1">
      <alignment horizontal="left" vertical="top" wrapText="1"/>
    </xf>
    <xf numFmtId="0" fontId="60" fillId="35" borderId="232" xfId="74" applyFont="1" applyFill="1" applyBorder="1" applyAlignment="1">
      <alignment vertical="top" wrapText="1"/>
    </xf>
    <xf numFmtId="0" fontId="60" fillId="35" borderId="187" xfId="74" applyFont="1" applyFill="1" applyBorder="1" applyAlignment="1">
      <alignment vertical="top" wrapText="1"/>
    </xf>
    <xf numFmtId="0" fontId="60" fillId="35" borderId="227" xfId="74" applyFont="1" applyFill="1" applyBorder="1" applyAlignment="1">
      <alignment vertical="top" wrapText="1"/>
    </xf>
    <xf numFmtId="0" fontId="60" fillId="35" borderId="232" xfId="74" applyFont="1" applyFill="1" applyBorder="1" applyAlignment="1">
      <alignment horizontal="justify" vertical="top" wrapText="1"/>
    </xf>
    <xf numFmtId="0" fontId="60" fillId="35" borderId="227" xfId="74" applyFont="1" applyFill="1" applyBorder="1" applyAlignment="1">
      <alignment horizontal="justify" vertical="top" wrapText="1"/>
    </xf>
    <xf numFmtId="0" fontId="20" fillId="35" borderId="241" xfId="74" applyFont="1" applyFill="1" applyBorder="1" applyAlignment="1">
      <alignment horizontal="justify" vertical="top" wrapText="1"/>
    </xf>
    <xf numFmtId="0" fontId="20" fillId="35" borderId="228" xfId="74" applyFont="1" applyFill="1" applyBorder="1" applyAlignment="1">
      <alignment horizontal="justify" vertical="top" wrapText="1"/>
    </xf>
    <xf numFmtId="0" fontId="8" fillId="0" borderId="368" xfId="74" applyBorder="1" applyAlignment="1">
      <alignment vertical="top" wrapText="1"/>
    </xf>
    <xf numFmtId="0" fontId="8" fillId="0" borderId="367" xfId="74" applyBorder="1" applyAlignment="1">
      <alignment vertical="top" wrapText="1"/>
    </xf>
    <xf numFmtId="0" fontId="20" fillId="0" borderId="367" xfId="74" applyFont="1" applyBorder="1" applyAlignment="1">
      <alignment horizontal="justify" vertical="top" wrapText="1"/>
    </xf>
    <xf numFmtId="0" fontId="20" fillId="0" borderId="368" xfId="74" applyFont="1" applyBorder="1" applyAlignment="1">
      <alignment horizontal="center" vertical="top" wrapText="1"/>
    </xf>
    <xf numFmtId="0" fontId="20" fillId="0" borderId="367" xfId="74" applyFont="1" applyBorder="1" applyAlignment="1">
      <alignment horizontal="center" vertical="top" wrapText="1"/>
    </xf>
    <xf numFmtId="0" fontId="8" fillId="0" borderId="27" xfId="74" applyBorder="1" applyAlignment="1">
      <alignment horizontal="center" vertical="center"/>
    </xf>
    <xf numFmtId="0" fontId="8" fillId="0" borderId="17" xfId="74" applyBorder="1" applyAlignment="1">
      <alignment horizontal="center" vertical="center"/>
    </xf>
    <xf numFmtId="0" fontId="20" fillId="35" borderId="233" xfId="74" applyFont="1" applyFill="1" applyBorder="1" applyAlignment="1">
      <alignment horizontal="left" vertical="top" wrapText="1"/>
    </xf>
    <xf numFmtId="0" fontId="20" fillId="35" borderId="113" xfId="74" applyFont="1" applyFill="1" applyBorder="1" applyAlignment="1">
      <alignment horizontal="left" vertical="top" wrapText="1"/>
    </xf>
    <xf numFmtId="0" fontId="20" fillId="35" borderId="203" xfId="74" applyFont="1" applyFill="1" applyBorder="1" applyAlignment="1">
      <alignment horizontal="left" vertical="top" wrapText="1"/>
    </xf>
    <xf numFmtId="0" fontId="8" fillId="0" borderId="366" xfId="74" applyBorder="1" applyAlignment="1">
      <alignment vertical="top" wrapText="1"/>
    </xf>
    <xf numFmtId="0" fontId="8" fillId="0" borderId="247" xfId="74" applyBorder="1" applyAlignment="1">
      <alignment vertical="top" wrapText="1"/>
    </xf>
    <xf numFmtId="0" fontId="20" fillId="35" borderId="382" xfId="74" applyFont="1" applyFill="1" applyBorder="1" applyAlignment="1">
      <alignment horizontal="left" vertical="top" wrapText="1"/>
    </xf>
    <xf numFmtId="0" fontId="20" fillId="35" borderId="272" xfId="74" applyFont="1" applyFill="1" applyBorder="1" applyAlignment="1">
      <alignment horizontal="left" vertical="top" wrapText="1"/>
    </xf>
    <xf numFmtId="0" fontId="20" fillId="35" borderId="383" xfId="74" applyFont="1" applyFill="1" applyBorder="1" applyAlignment="1">
      <alignment horizontal="left" vertical="top" wrapText="1"/>
    </xf>
    <xf numFmtId="0" fontId="20" fillId="0" borderId="371" xfId="74" applyFont="1" applyBorder="1" applyAlignment="1">
      <alignment horizontal="justify" vertical="top" wrapText="1"/>
    </xf>
    <xf numFmtId="0" fontId="20" fillId="0" borderId="10" xfId="74" applyFont="1" applyBorder="1" applyAlignment="1">
      <alignment horizontal="justify" vertical="top" wrapText="1"/>
    </xf>
    <xf numFmtId="0" fontId="20" fillId="0" borderId="200" xfId="74" applyFont="1" applyBorder="1" applyAlignment="1">
      <alignment horizontal="justify" vertical="top" wrapText="1"/>
    </xf>
    <xf numFmtId="0" fontId="20" fillId="0" borderId="357" xfId="74" applyFont="1" applyBorder="1" applyAlignment="1">
      <alignment horizontal="justify" vertical="top" wrapText="1"/>
    </xf>
    <xf numFmtId="0" fontId="20" fillId="0" borderId="358" xfId="74" applyFont="1" applyBorder="1" applyAlignment="1">
      <alignment horizontal="justify" vertical="top" wrapText="1"/>
    </xf>
    <xf numFmtId="0" fontId="20" fillId="0" borderId="359" xfId="74" applyFont="1" applyBorder="1" applyAlignment="1">
      <alignment horizontal="justify" vertical="top" wrapText="1"/>
    </xf>
    <xf numFmtId="0" fontId="20" fillId="35" borderId="397" xfId="74" applyFont="1" applyFill="1" applyBorder="1" applyAlignment="1">
      <alignment horizontal="left" vertical="top" wrapText="1"/>
    </xf>
    <xf numFmtId="0" fontId="20" fillId="35" borderId="398" xfId="74" applyFont="1" applyFill="1" applyBorder="1" applyAlignment="1">
      <alignment horizontal="left" vertical="top" wrapText="1"/>
    </xf>
    <xf numFmtId="0" fontId="20" fillId="35" borderId="399" xfId="74" applyFont="1" applyFill="1" applyBorder="1" applyAlignment="1">
      <alignment horizontal="left" vertical="top" wrapText="1"/>
    </xf>
    <xf numFmtId="0" fontId="20" fillId="35" borderId="400" xfId="74" applyFont="1" applyFill="1" applyBorder="1" applyAlignment="1">
      <alignment horizontal="justify" vertical="top" wrapText="1"/>
    </xf>
    <xf numFmtId="0" fontId="20" fillId="35" borderId="401" xfId="74" applyFont="1" applyFill="1" applyBorder="1" applyAlignment="1">
      <alignment horizontal="justify" vertical="top" wrapText="1"/>
    </xf>
    <xf numFmtId="0" fontId="20" fillId="35" borderId="402" xfId="74" applyFont="1" applyFill="1" applyBorder="1" applyAlignment="1">
      <alignment horizontal="justify" vertical="top" wrapText="1"/>
    </xf>
    <xf numFmtId="0" fontId="20" fillId="35" borderId="403" xfId="74" applyFont="1" applyFill="1" applyBorder="1" applyAlignment="1">
      <alignment horizontal="justify" vertical="top" wrapText="1"/>
    </xf>
    <xf numFmtId="0" fontId="20" fillId="35" borderId="404" xfId="74" applyFont="1" applyFill="1" applyBorder="1" applyAlignment="1">
      <alignment horizontal="justify" vertical="top" wrapText="1"/>
    </xf>
    <xf numFmtId="0" fontId="20" fillId="35" borderId="405" xfId="74" applyFont="1" applyFill="1" applyBorder="1" applyAlignment="1">
      <alignment horizontal="justify" vertical="top" wrapText="1"/>
    </xf>
    <xf numFmtId="0" fontId="20" fillId="25" borderId="15" xfId="65" applyFont="1" applyFill="1" applyBorder="1" applyAlignment="1">
      <alignment horizontal="left" shrinkToFit="1"/>
    </xf>
    <xf numFmtId="0" fontId="20" fillId="0" borderId="353" xfId="74" applyFont="1" applyBorder="1" applyAlignment="1">
      <alignment horizontal="center" vertical="center" wrapText="1"/>
    </xf>
    <xf numFmtId="0" fontId="20" fillId="0" borderId="354" xfId="74" applyFont="1" applyBorder="1" applyAlignment="1">
      <alignment horizontal="center" vertical="center" wrapText="1"/>
    </xf>
    <xf numFmtId="0" fontId="20" fillId="0" borderId="355" xfId="74" applyFont="1" applyBorder="1" applyAlignment="1">
      <alignment horizontal="center" vertical="center" wrapText="1"/>
    </xf>
    <xf numFmtId="0" fontId="20" fillId="0" borderId="356" xfId="74" applyFont="1" applyBorder="1" applyAlignment="1">
      <alignment horizontal="center" vertical="center" wrapText="1"/>
    </xf>
    <xf numFmtId="0" fontId="20" fillId="0" borderId="172" xfId="0" applyFont="1" applyBorder="1" applyAlignment="1">
      <alignment horizontal="center" vertical="center" wrapText="1"/>
    </xf>
    <xf numFmtId="0" fontId="20" fillId="0" borderId="143" xfId="0" applyFont="1" applyBorder="1" applyAlignment="1">
      <alignment horizontal="center" vertical="center" textRotation="255" wrapText="1"/>
    </xf>
    <xf numFmtId="0" fontId="20" fillId="0" borderId="103" xfId="0" applyFont="1" applyBorder="1" applyAlignment="1">
      <alignment horizontal="center" vertical="center" textRotation="255" wrapText="1"/>
    </xf>
    <xf numFmtId="0" fontId="21" fillId="0" borderId="242" xfId="0" applyFont="1" applyBorder="1" applyAlignment="1">
      <alignment horizontal="left" vertical="center" wrapText="1"/>
    </xf>
    <xf numFmtId="0" fontId="21" fillId="0" borderId="244" xfId="0" applyFont="1" applyBorder="1" applyAlignment="1">
      <alignment horizontal="left" vertical="center" wrapText="1"/>
    </xf>
    <xf numFmtId="0" fontId="21" fillId="0" borderId="262" xfId="0" applyFont="1" applyBorder="1" applyAlignment="1">
      <alignment horizontal="left" vertical="center" wrapText="1"/>
    </xf>
    <xf numFmtId="178" fontId="20" fillId="0" borderId="172" xfId="0" applyNumberFormat="1" applyFont="1" applyBorder="1" applyAlignment="1">
      <alignment horizontal="right" vertical="center" wrapText="1"/>
    </xf>
    <xf numFmtId="0" fontId="0" fillId="0" borderId="0" xfId="0" applyAlignment="1">
      <alignment vertical="center" wrapText="1"/>
    </xf>
    <xf numFmtId="0" fontId="20" fillId="0" borderId="199" xfId="0" applyFont="1" applyBorder="1" applyAlignment="1">
      <alignment horizontal="center" vertical="center" textRotation="255" wrapText="1"/>
    </xf>
    <xf numFmtId="0" fontId="20" fillId="0" borderId="200" xfId="0" applyFont="1" applyBorder="1" applyAlignment="1">
      <alignment horizontal="center" vertical="center" textRotation="255" wrapText="1"/>
    </xf>
    <xf numFmtId="0" fontId="21" fillId="0" borderId="244" xfId="0" applyFont="1" applyBorder="1" applyAlignment="1">
      <alignment horizontal="center" vertical="center"/>
    </xf>
    <xf numFmtId="0" fontId="21" fillId="0" borderId="243" xfId="0" applyFont="1" applyBorder="1" applyAlignment="1">
      <alignment horizontal="center" vertical="center"/>
    </xf>
    <xf numFmtId="0" fontId="20" fillId="0" borderId="263" xfId="0" applyFont="1" applyBorder="1" applyAlignment="1">
      <alignment horizontal="center" vertical="center"/>
    </xf>
    <xf numFmtId="0" fontId="0" fillId="0" borderId="264" xfId="0" applyBorder="1" applyAlignment="1">
      <alignment horizontal="center" vertical="center"/>
    </xf>
    <xf numFmtId="0" fontId="20" fillId="0" borderId="172" xfId="0" applyFont="1" applyBorder="1" applyAlignment="1">
      <alignment horizontal="center" vertical="center"/>
    </xf>
    <xf numFmtId="0" fontId="86" fillId="0" borderId="154" xfId="47" applyFont="1" applyBorder="1" applyAlignment="1">
      <alignment horizontal="center" vertical="top"/>
    </xf>
    <xf numFmtId="0" fontId="86" fillId="0" borderId="28" xfId="47" applyFont="1" applyBorder="1" applyAlignment="1">
      <alignment horizontal="center" vertical="top"/>
    </xf>
    <xf numFmtId="0" fontId="86" fillId="0" borderId="60" xfId="47" applyFont="1" applyBorder="1" applyAlignment="1">
      <alignment horizontal="center" vertical="top"/>
    </xf>
    <xf numFmtId="0" fontId="86" fillId="0" borderId="16" xfId="47" applyFont="1" applyBorder="1" applyAlignment="1">
      <alignment horizontal="center" vertical="top"/>
    </xf>
    <xf numFmtId="0" fontId="105" fillId="0" borderId="22" xfId="47" applyFont="1" applyBorder="1" applyAlignment="1">
      <alignment horizontal="center" vertical="top"/>
    </xf>
    <xf numFmtId="0" fontId="105" fillId="0" borderId="24" xfId="47" applyFont="1" applyBorder="1" applyAlignment="1">
      <alignment horizontal="center" vertical="top"/>
    </xf>
    <xf numFmtId="0" fontId="106" fillId="0" borderId="0" xfId="47" applyFont="1" applyAlignment="1">
      <alignment horizontal="center" vertical="top"/>
    </xf>
    <xf numFmtId="0" fontId="116" fillId="0" borderId="0" xfId="47" applyFont="1" applyAlignment="1">
      <alignment horizontal="center" vertical="top"/>
    </xf>
    <xf numFmtId="0" fontId="20" fillId="0" borderId="122" xfId="47" applyFont="1" applyBorder="1" applyAlignment="1">
      <alignment horizontal="center" vertical="center" wrapText="1"/>
    </xf>
    <xf numFmtId="0" fontId="20" fillId="0" borderId="103" xfId="47" applyFont="1" applyBorder="1" applyAlignment="1">
      <alignment horizontal="center" vertical="center" wrapText="1"/>
    </xf>
    <xf numFmtId="0" fontId="21" fillId="0" borderId="10" xfId="0" applyFont="1" applyBorder="1" applyAlignment="1">
      <alignment horizontal="center" vertical="center"/>
    </xf>
    <xf numFmtId="0" fontId="21" fillId="0" borderId="199" xfId="0" applyFont="1" applyBorder="1" applyAlignment="1">
      <alignment horizontal="center" vertical="center"/>
    </xf>
    <xf numFmtId="0" fontId="0" fillId="35" borderId="26" xfId="0" applyFill="1" applyBorder="1" applyAlignment="1">
      <alignment horizontal="left" vertical="center" wrapText="1"/>
    </xf>
    <xf numFmtId="0" fontId="0" fillId="35" borderId="17" xfId="0" applyFill="1" applyBorder="1" applyAlignment="1">
      <alignment horizontal="left" vertical="center" wrapText="1"/>
    </xf>
    <xf numFmtId="0" fontId="0" fillId="35" borderId="152" xfId="0" applyFill="1" applyBorder="1" applyAlignment="1">
      <alignment horizontal="left" vertical="center"/>
    </xf>
    <xf numFmtId="0" fontId="0" fillId="35" borderId="153" xfId="0" applyFill="1" applyBorder="1" applyAlignment="1">
      <alignment horizontal="left" vertical="center"/>
    </xf>
    <xf numFmtId="0" fontId="0" fillId="0" borderId="154" xfId="47" applyFont="1" applyBorder="1" applyAlignment="1">
      <alignment horizontal="left" vertical="top" wrapText="1"/>
    </xf>
    <xf numFmtId="0" fontId="0" fillId="0" borderId="106" xfId="47" applyFont="1" applyBorder="1" applyAlignment="1">
      <alignment horizontal="left" vertical="top" wrapText="1"/>
    </xf>
    <xf numFmtId="0" fontId="0" fillId="0" borderId="28" xfId="47" applyFont="1" applyBorder="1" applyAlignment="1">
      <alignment horizontal="left" vertical="top" wrapText="1"/>
    </xf>
    <xf numFmtId="0" fontId="0" fillId="0" borderId="60" xfId="47" applyFont="1" applyBorder="1" applyAlignment="1">
      <alignment horizontal="left" vertical="top" wrapText="1"/>
    </xf>
    <xf numFmtId="0" fontId="0" fillId="0" borderId="0" xfId="47" applyFont="1" applyAlignment="1">
      <alignment horizontal="left" vertical="top" wrapText="1"/>
    </xf>
    <xf numFmtId="0" fontId="0" fillId="0" borderId="16" xfId="47" applyFont="1" applyBorder="1" applyAlignment="1">
      <alignment horizontal="left" vertical="top" wrapText="1"/>
    </xf>
    <xf numFmtId="0" fontId="20" fillId="35" borderId="15" xfId="47" applyFont="1" applyFill="1" applyBorder="1" applyAlignment="1">
      <alignment horizontal="left" shrinkToFit="1"/>
    </xf>
    <xf numFmtId="0" fontId="0" fillId="0" borderId="297" xfId="0" applyBorder="1" applyAlignment="1">
      <alignment horizontal="center" vertical="center"/>
    </xf>
    <xf numFmtId="0" fontId="0" fillId="0" borderId="106" xfId="0" applyBorder="1" applyAlignment="1">
      <alignment horizontal="center" vertical="center"/>
    </xf>
    <xf numFmtId="0" fontId="0" fillId="0" borderId="28" xfId="0" applyBorder="1" applyAlignment="1">
      <alignment horizontal="center" vertical="center"/>
    </xf>
    <xf numFmtId="0" fontId="0" fillId="0" borderId="102" xfId="0" applyBorder="1" applyAlignment="1">
      <alignment horizontal="center" vertical="center"/>
    </xf>
    <xf numFmtId="0" fontId="0" fillId="0" borderId="10" xfId="0" applyBorder="1" applyAlignment="1">
      <alignment horizontal="center" vertical="center"/>
    </xf>
    <xf numFmtId="0" fontId="0" fillId="0" borderId="174" xfId="0" applyBorder="1" applyAlignment="1">
      <alignment horizontal="center" vertical="center"/>
    </xf>
    <xf numFmtId="0" fontId="0" fillId="0" borderId="154" xfId="0" applyBorder="1" applyAlignment="1">
      <alignment horizontal="left" vertical="center"/>
    </xf>
    <xf numFmtId="0" fontId="0" fillId="0" borderId="28" xfId="0" applyBorder="1" applyAlignment="1">
      <alignment horizontal="left" vertical="center"/>
    </xf>
    <xf numFmtId="0" fontId="0" fillId="0" borderId="197" xfId="0" applyBorder="1" applyAlignment="1">
      <alignment horizontal="left" vertical="center"/>
    </xf>
    <xf numFmtId="0" fontId="0" fillId="0" borderId="174" xfId="0" applyBorder="1" applyAlignment="1">
      <alignment horizontal="left" vertical="center"/>
    </xf>
    <xf numFmtId="0" fontId="0" fillId="0" borderId="26" xfId="0" applyBorder="1" applyAlignment="1">
      <alignment horizontal="left" vertical="center"/>
    </xf>
    <xf numFmtId="0" fontId="0" fillId="0" borderId="146" xfId="0" applyBorder="1" applyAlignment="1">
      <alignment horizontal="left" vertical="center"/>
    </xf>
    <xf numFmtId="0" fontId="0" fillId="0" borderId="152" xfId="0" applyBorder="1" applyAlignment="1">
      <alignment horizontal="left" vertical="center"/>
    </xf>
    <xf numFmtId="0" fontId="0" fillId="0" borderId="175" xfId="0" applyBorder="1" applyAlignment="1">
      <alignment horizontal="left" vertical="center"/>
    </xf>
    <xf numFmtId="0" fontId="0" fillId="0" borderId="236" xfId="0"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0" fillId="0" borderId="22" xfId="0" applyBorder="1" applyAlignment="1">
      <alignment horizontal="left" vertical="center"/>
    </xf>
    <xf numFmtId="0" fontId="0" fillId="0" borderId="24" xfId="0" applyBorder="1" applyAlignment="1">
      <alignment horizontal="left" vertical="center"/>
    </xf>
    <xf numFmtId="0" fontId="0" fillId="0" borderId="17" xfId="0" applyBorder="1" applyAlignment="1">
      <alignment horizontal="left" vertical="center"/>
    </xf>
    <xf numFmtId="0" fontId="0" fillId="0" borderId="153" xfId="0" applyBorder="1" applyAlignment="1">
      <alignment horizontal="left" vertical="center"/>
    </xf>
    <xf numFmtId="0" fontId="0" fillId="0" borderId="193" xfId="0" applyBorder="1" applyAlignment="1">
      <alignment horizontal="center" vertical="center"/>
    </xf>
    <xf numFmtId="0" fontId="0" fillId="0" borderId="333" xfId="0" applyBorder="1" applyAlignment="1">
      <alignment horizontal="center" vertical="center"/>
    </xf>
    <xf numFmtId="0" fontId="24" fillId="0" borderId="193" xfId="0" applyFont="1" applyBorder="1" applyAlignment="1">
      <alignment horizontal="center" vertical="center"/>
    </xf>
    <xf numFmtId="0" fontId="24" fillId="0" borderId="333" xfId="0" applyFont="1" applyBorder="1" applyAlignment="1">
      <alignment horizontal="center" vertical="center"/>
    </xf>
    <xf numFmtId="0" fontId="20" fillId="0" borderId="0" xfId="47" applyFont="1" applyAlignment="1">
      <alignment horizontal="center"/>
    </xf>
    <xf numFmtId="0" fontId="20" fillId="0" borderId="65" xfId="47" applyFont="1" applyBorder="1" applyAlignment="1">
      <alignment horizontal="center"/>
    </xf>
    <xf numFmtId="0" fontId="20" fillId="0" borderId="101" xfId="47" applyFont="1" applyBorder="1" applyAlignment="1">
      <alignment horizontal="center" vertical="center" wrapText="1"/>
    </xf>
    <xf numFmtId="0" fontId="20" fillId="0" borderId="204" xfId="47" applyFont="1" applyBorder="1" applyAlignment="1">
      <alignment horizontal="center" vertical="center" wrapText="1"/>
    </xf>
    <xf numFmtId="0" fontId="20" fillId="0" borderId="102" xfId="47" applyFont="1" applyBorder="1" applyAlignment="1">
      <alignment horizontal="center" vertical="center" wrapText="1"/>
    </xf>
    <xf numFmtId="0" fontId="20" fillId="0" borderId="200" xfId="47" applyFont="1" applyBorder="1" applyAlignment="1">
      <alignment horizontal="center" vertical="center" wrapText="1"/>
    </xf>
    <xf numFmtId="0" fontId="21" fillId="0" borderId="0" xfId="47" applyFont="1" applyAlignment="1">
      <alignment horizontal="left"/>
    </xf>
    <xf numFmtId="0" fontId="0" fillId="35" borderId="297" xfId="0" applyFill="1" applyBorder="1" applyAlignment="1">
      <alignment horizontal="center" vertical="center" wrapText="1"/>
    </xf>
    <xf numFmtId="0" fontId="0" fillId="35" borderId="106" xfId="0" applyFill="1" applyBorder="1" applyAlignment="1">
      <alignment horizontal="center" vertical="center" wrapText="1"/>
    </xf>
    <xf numFmtId="0" fontId="0" fillId="35" borderId="28" xfId="0" applyFill="1" applyBorder="1" applyAlignment="1">
      <alignment horizontal="center" vertical="center" wrapText="1"/>
    </xf>
    <xf numFmtId="0" fontId="0" fillId="35" borderId="236" xfId="0" applyFill="1" applyBorder="1" applyAlignment="1">
      <alignment horizontal="center" vertical="center" wrapText="1"/>
    </xf>
    <xf numFmtId="0" fontId="0" fillId="35" borderId="29" xfId="0" applyFill="1" applyBorder="1" applyAlignment="1">
      <alignment horizontal="center" vertical="center" wrapText="1"/>
    </xf>
    <xf numFmtId="0" fontId="0" fillId="35" borderId="24" xfId="0" applyFill="1" applyBorder="1" applyAlignment="1">
      <alignment horizontal="center" vertical="center" wrapText="1"/>
    </xf>
    <xf numFmtId="0" fontId="0" fillId="35" borderId="154" xfId="0" applyFill="1" applyBorder="1" applyAlignment="1">
      <alignment horizontal="left" vertical="center" wrapText="1"/>
    </xf>
    <xf numFmtId="0" fontId="0" fillId="35" borderId="28" xfId="0" applyFill="1" applyBorder="1" applyAlignment="1">
      <alignment horizontal="left" vertical="center" wrapText="1"/>
    </xf>
    <xf numFmtId="0" fontId="0" fillId="35" borderId="22" xfId="0" applyFill="1" applyBorder="1" applyAlignment="1">
      <alignment horizontal="left" vertical="center" wrapText="1"/>
    </xf>
    <xf numFmtId="0" fontId="0" fillId="35" borderId="24" xfId="0" applyFill="1" applyBorder="1" applyAlignment="1">
      <alignment horizontal="left" vertical="center" wrapText="1"/>
    </xf>
    <xf numFmtId="0" fontId="0" fillId="35" borderId="28" xfId="0" applyFill="1" applyBorder="1" applyAlignment="1">
      <alignment horizontal="left" vertical="center"/>
    </xf>
    <xf numFmtId="0" fontId="0" fillId="35" borderId="22" xfId="0" applyFill="1" applyBorder="1" applyAlignment="1">
      <alignment horizontal="left" vertical="center"/>
    </xf>
    <xf numFmtId="0" fontId="0" fillId="35" borderId="24" xfId="0" applyFill="1" applyBorder="1" applyAlignment="1">
      <alignment horizontal="left" vertical="center"/>
    </xf>
    <xf numFmtId="0" fontId="9" fillId="0" borderId="26" xfId="47" applyBorder="1" applyAlignment="1">
      <alignment horizontal="center" vertical="center" textRotation="255"/>
    </xf>
    <xf numFmtId="0" fontId="9" fillId="0" borderId="27" xfId="47" applyBorder="1" applyAlignment="1">
      <alignment horizontal="center" vertical="center" textRotation="255"/>
    </xf>
    <xf numFmtId="0" fontId="9" fillId="0" borderId="17" xfId="47" applyBorder="1" applyAlignment="1">
      <alignment horizontal="center" vertical="center" textRotation="255"/>
    </xf>
    <xf numFmtId="0" fontId="20" fillId="0" borderId="15" xfId="47" applyFont="1" applyBorder="1" applyAlignment="1">
      <alignment horizontal="center" vertical="center" textRotation="255" wrapText="1"/>
    </xf>
    <xf numFmtId="0" fontId="13" fillId="0" borderId="31" xfId="47" applyFont="1" applyBorder="1" applyAlignment="1">
      <alignment horizontal="left"/>
    </xf>
    <xf numFmtId="0" fontId="20" fillId="0" borderId="33" xfId="47" applyFont="1" applyBorder="1" applyAlignment="1">
      <alignment horizontal="left"/>
    </xf>
    <xf numFmtId="0" fontId="20" fillId="0" borderId="15" xfId="47" applyFont="1" applyBorder="1" applyAlignment="1">
      <alignment horizontal="center"/>
    </xf>
    <xf numFmtId="0" fontId="12" fillId="0" borderId="15" xfId="47" applyFont="1" applyBorder="1" applyAlignment="1">
      <alignment horizontal="center"/>
    </xf>
    <xf numFmtId="0" fontId="20" fillId="0" borderId="26" xfId="47" applyFont="1" applyBorder="1" applyAlignment="1">
      <alignment horizontal="center" vertical="center" textRotation="255" wrapText="1"/>
    </xf>
    <xf numFmtId="0" fontId="20" fillId="0" borderId="27" xfId="47" applyFont="1" applyBorder="1" applyAlignment="1">
      <alignment horizontal="center" vertical="center" textRotation="255" wrapText="1"/>
    </xf>
    <xf numFmtId="0" fontId="20" fillId="0" borderId="17" xfId="47" applyFont="1" applyBorder="1" applyAlignment="1">
      <alignment horizontal="center" vertical="center" textRotation="255" wrapText="1"/>
    </xf>
    <xf numFmtId="0" fontId="20" fillId="0" borderId="195" xfId="47" applyFont="1" applyBorder="1" applyAlignment="1">
      <alignment horizontal="left" vertical="center" wrapText="1"/>
    </xf>
    <xf numFmtId="0" fontId="20" fillId="0" borderId="68" xfId="47" applyFont="1" applyBorder="1" applyAlignment="1">
      <alignment horizontal="left" vertical="center" wrapText="1"/>
    </xf>
    <xf numFmtId="0" fontId="20" fillId="0" borderId="35" xfId="47" applyFont="1" applyBorder="1" applyAlignment="1">
      <alignment horizontal="left" vertical="center" wrapText="1"/>
    </xf>
    <xf numFmtId="0" fontId="20" fillId="0" borderId="109" xfId="47" applyFont="1" applyBorder="1" applyAlignment="1">
      <alignment horizontal="left" vertical="center" wrapText="1"/>
    </xf>
    <xf numFmtId="0" fontId="20" fillId="0" borderId="113" xfId="47" applyFont="1" applyBorder="1" applyAlignment="1">
      <alignment horizontal="left" vertical="center" wrapText="1"/>
    </xf>
    <xf numFmtId="0" fontId="20" fillId="0" borderId="62" xfId="47" applyFont="1" applyBorder="1" applyAlignment="1">
      <alignment horizontal="left" vertical="center" wrapText="1"/>
    </xf>
    <xf numFmtId="0" fontId="20" fillId="0" borderId="179" xfId="47" applyFont="1" applyBorder="1" applyAlignment="1">
      <alignment horizontal="left" vertical="center" wrapText="1"/>
    </xf>
    <xf numFmtId="0" fontId="20" fillId="0" borderId="160" xfId="47" applyFont="1" applyBorder="1" applyAlignment="1">
      <alignment horizontal="left" vertical="center" wrapText="1"/>
    </xf>
    <xf numFmtId="0" fontId="20" fillId="0" borderId="34" xfId="47" applyFont="1" applyBorder="1" applyAlignment="1">
      <alignment horizontal="left" vertical="center" wrapText="1"/>
    </xf>
    <xf numFmtId="0" fontId="20" fillId="0" borderId="18" xfId="47" applyFont="1" applyBorder="1" applyAlignment="1">
      <alignment horizontal="center"/>
    </xf>
    <xf numFmtId="0" fontId="20" fillId="0" borderId="30" xfId="47" applyFont="1" applyBorder="1" applyAlignment="1">
      <alignment horizontal="center"/>
    </xf>
    <xf numFmtId="0" fontId="20" fillId="0" borderId="19" xfId="47" applyFont="1" applyBorder="1" applyAlignment="1">
      <alignment horizontal="center"/>
    </xf>
    <xf numFmtId="0" fontId="20" fillId="0" borderId="26" xfId="47" applyFont="1" applyBorder="1" applyAlignment="1">
      <alignment horizontal="center" vertical="center" textRotation="255" shrinkToFit="1"/>
    </xf>
    <xf numFmtId="0" fontId="20" fillId="0" borderId="27" xfId="47" applyFont="1" applyBorder="1" applyAlignment="1">
      <alignment horizontal="center" vertical="center" textRotation="255" shrinkToFit="1"/>
    </xf>
    <xf numFmtId="0" fontId="20" fillId="0" borderId="17" xfId="47" applyFont="1" applyBorder="1" applyAlignment="1">
      <alignment horizontal="center" vertical="center" textRotation="255" shrinkToFit="1"/>
    </xf>
    <xf numFmtId="0" fontId="9" fillId="0" borderId="15" xfId="47" applyBorder="1"/>
    <xf numFmtId="178" fontId="105" fillId="0" borderId="18" xfId="47" applyNumberFormat="1" applyFont="1" applyBorder="1" applyAlignment="1">
      <alignment horizontal="left" vertical="center" wrapText="1"/>
    </xf>
    <xf numFmtId="178" fontId="105" fillId="0" borderId="30" xfId="47" applyNumberFormat="1" applyFont="1" applyBorder="1" applyAlignment="1">
      <alignment horizontal="left" vertical="center" wrapText="1"/>
    </xf>
    <xf numFmtId="178" fontId="105" fillId="0" borderId="19" xfId="47" applyNumberFormat="1" applyFont="1" applyBorder="1" applyAlignment="1">
      <alignment horizontal="left" vertical="center" wrapText="1"/>
    </xf>
    <xf numFmtId="0" fontId="105" fillId="26" borderId="18" xfId="47" applyFont="1" applyFill="1" applyBorder="1" applyAlignment="1">
      <alignment horizontal="left" vertical="center" wrapText="1"/>
    </xf>
    <xf numFmtId="0" fontId="105" fillId="26" borderId="19" xfId="47" applyFont="1" applyFill="1" applyBorder="1" applyAlignment="1">
      <alignment horizontal="left" vertical="center" wrapText="1"/>
    </xf>
    <xf numFmtId="38" fontId="105" fillId="0" borderId="18" xfId="35" applyFont="1" applyFill="1" applyBorder="1" applyAlignment="1">
      <alignment horizontal="left"/>
    </xf>
    <xf numFmtId="38" fontId="105" fillId="0" borderId="19" xfId="35" applyFont="1" applyFill="1" applyBorder="1" applyAlignment="1">
      <alignment horizontal="left"/>
    </xf>
    <xf numFmtId="0" fontId="21" fillId="0" borderId="60" xfId="47" applyFont="1" applyBorder="1" applyAlignment="1">
      <alignment horizontal="center" vertical="center" wrapText="1"/>
    </xf>
    <xf numFmtId="0" fontId="21" fillId="0" borderId="0" xfId="47" applyFont="1" applyAlignment="1">
      <alignment horizontal="center" vertical="center" wrapText="1"/>
    </xf>
    <xf numFmtId="0" fontId="21" fillId="0" borderId="16" xfId="47" applyFont="1" applyBorder="1" applyAlignment="1">
      <alignment horizontal="center" vertical="center" wrapText="1"/>
    </xf>
    <xf numFmtId="0" fontId="21" fillId="0" borderId="22" xfId="47" applyFont="1" applyBorder="1" applyAlignment="1">
      <alignment horizontal="center" vertical="center" wrapText="1"/>
    </xf>
    <xf numFmtId="0" fontId="21" fillId="0" borderId="29" xfId="47" applyFont="1" applyBorder="1" applyAlignment="1">
      <alignment horizontal="center" vertical="center" wrapText="1"/>
    </xf>
    <xf numFmtId="0" fontId="21" fillId="0" borderId="24" xfId="47" applyFont="1" applyBorder="1" applyAlignment="1">
      <alignment horizontal="center" vertical="center" wrapText="1"/>
    </xf>
    <xf numFmtId="0" fontId="64" fillId="0" borderId="154" xfId="47" applyFont="1" applyBorder="1" applyAlignment="1">
      <alignment horizontal="left" vertical="top"/>
    </xf>
    <xf numFmtId="0" fontId="64" fillId="0" borderId="106" xfId="47" applyFont="1" applyBorder="1" applyAlignment="1">
      <alignment horizontal="left" vertical="top"/>
    </xf>
    <xf numFmtId="0" fontId="64" fillId="0" borderId="28" xfId="47" applyFont="1" applyBorder="1" applyAlignment="1">
      <alignment horizontal="left" vertical="top"/>
    </xf>
    <xf numFmtId="0" fontId="64" fillId="0" borderId="22" xfId="47" applyFont="1" applyBorder="1" applyAlignment="1">
      <alignment horizontal="left" vertical="top"/>
    </xf>
    <xf numFmtId="0" fontId="64" fillId="0" borderId="29" xfId="47" applyFont="1" applyBorder="1" applyAlignment="1">
      <alignment horizontal="left" vertical="top"/>
    </xf>
    <xf numFmtId="0" fontId="64" fillId="0" borderId="24" xfId="47" applyFont="1" applyBorder="1" applyAlignment="1">
      <alignment horizontal="left" vertical="top"/>
    </xf>
    <xf numFmtId="178" fontId="105" fillId="0" borderId="15" xfId="47" applyNumberFormat="1" applyFont="1" applyBorder="1" applyAlignment="1">
      <alignment horizontal="center" vertical="center"/>
    </xf>
    <xf numFmtId="178" fontId="108" fillId="0" borderId="154" xfId="47" applyNumberFormat="1" applyFont="1" applyBorder="1" applyAlignment="1">
      <alignment horizontal="center" vertical="center" wrapText="1"/>
    </xf>
    <xf numFmtId="178" fontId="108" fillId="0" borderId="28" xfId="47" applyNumberFormat="1" applyFont="1" applyBorder="1" applyAlignment="1">
      <alignment horizontal="center" vertical="center" wrapText="1"/>
    </xf>
    <xf numFmtId="178" fontId="108" fillId="0" borderId="22" xfId="47" applyNumberFormat="1" applyFont="1" applyBorder="1" applyAlignment="1">
      <alignment horizontal="center" vertical="center" wrapText="1"/>
    </xf>
    <xf numFmtId="178" fontId="108" fillId="0" borderId="24" xfId="47" applyNumberFormat="1" applyFont="1" applyBorder="1" applyAlignment="1">
      <alignment horizontal="center" vertical="center" wrapText="1"/>
    </xf>
    <xf numFmtId="178" fontId="105" fillId="0" borderId="18" xfId="47" applyNumberFormat="1" applyFont="1" applyBorder="1" applyAlignment="1">
      <alignment horizontal="center" vertical="center"/>
    </xf>
    <xf numFmtId="178" fontId="105" fillId="0" borderId="30" xfId="47" applyNumberFormat="1" applyFont="1" applyBorder="1" applyAlignment="1">
      <alignment horizontal="center" vertical="center"/>
    </xf>
    <xf numFmtId="178" fontId="105" fillId="0" borderId="19" xfId="47" applyNumberFormat="1" applyFont="1" applyBorder="1" applyAlignment="1">
      <alignment horizontal="center" vertical="center"/>
    </xf>
    <xf numFmtId="0" fontId="86" fillId="0" borderId="18" xfId="65" applyFont="1" applyBorder="1" applyAlignment="1">
      <alignment vertical="top" shrinkToFit="1"/>
    </xf>
    <xf numFmtId="0" fontId="0" fillId="0" borderId="30" xfId="0" applyBorder="1" applyAlignment="1">
      <alignment vertical="center" shrinkToFit="1"/>
    </xf>
    <xf numFmtId="0" fontId="0" fillId="0" borderId="19" xfId="0" applyBorder="1" applyAlignment="1">
      <alignment vertical="center" shrinkToFit="1"/>
    </xf>
    <xf numFmtId="0" fontId="65" fillId="0" borderId="18" xfId="65" applyFont="1" applyBorder="1" applyAlignment="1">
      <alignment horizontal="center"/>
    </xf>
    <xf numFmtId="0" fontId="65" fillId="0" borderId="30" xfId="65" applyFont="1" applyBorder="1" applyAlignment="1">
      <alignment horizontal="center"/>
    </xf>
    <xf numFmtId="0" fontId="65" fillId="0" borderId="19" xfId="65" applyFont="1" applyBorder="1" applyAlignment="1">
      <alignment horizontal="center"/>
    </xf>
    <xf numFmtId="0" fontId="20" fillId="0" borderId="18" xfId="0" applyFont="1" applyBorder="1" applyAlignment="1">
      <alignment horizontal="left" vertical="center" wrapText="1"/>
    </xf>
    <xf numFmtId="0" fontId="20" fillId="0" borderId="30" xfId="0" applyFont="1" applyBorder="1" applyAlignment="1">
      <alignment horizontal="left" vertical="center" wrapText="1"/>
    </xf>
    <xf numFmtId="0" fontId="20" fillId="0" borderId="19" xfId="0" applyFont="1" applyBorder="1" applyAlignment="1">
      <alignment horizontal="left" vertical="center" wrapText="1"/>
    </xf>
    <xf numFmtId="0" fontId="9" fillId="0" borderId="15" xfId="47" applyBorder="1" applyAlignment="1">
      <alignment horizontal="center" vertical="top"/>
    </xf>
    <xf numFmtId="0" fontId="9" fillId="0" borderId="60" xfId="47" applyBorder="1" applyAlignment="1">
      <alignment horizontal="center"/>
    </xf>
    <xf numFmtId="0" fontId="9" fillId="0" borderId="0" xfId="47" applyAlignment="1">
      <alignment horizontal="center"/>
    </xf>
    <xf numFmtId="0" fontId="0" fillId="0" borderId="27" xfId="65" applyFont="1" applyBorder="1" applyAlignment="1">
      <alignment horizontal="center" vertical="center" textRotation="255"/>
    </xf>
    <xf numFmtId="0" fontId="0" fillId="0" borderId="17" xfId="65" applyFont="1" applyBorder="1" applyAlignment="1">
      <alignment horizontal="center" vertical="center" textRotation="255"/>
    </xf>
    <xf numFmtId="0" fontId="21" fillId="0" borderId="22" xfId="65" applyFont="1" applyBorder="1" applyAlignment="1">
      <alignment horizontal="center"/>
    </xf>
    <xf numFmtId="0" fontId="21" fillId="0" borderId="29" xfId="65" applyFont="1" applyBorder="1" applyAlignment="1">
      <alignment horizontal="center"/>
    </xf>
    <xf numFmtId="0" fontId="21" fillId="0" borderId="24" xfId="65" applyFont="1" applyBorder="1" applyAlignment="1">
      <alignment horizontal="center"/>
    </xf>
    <xf numFmtId="0" fontId="20" fillId="0" borderId="154" xfId="47" applyFont="1" applyBorder="1" applyAlignment="1">
      <alignment horizontal="center"/>
    </xf>
    <xf numFmtId="0" fontId="20" fillId="0" borderId="106" xfId="47" applyFont="1" applyBorder="1" applyAlignment="1">
      <alignment horizontal="center"/>
    </xf>
    <xf numFmtId="0" fontId="20" fillId="0" borderId="22" xfId="47" applyFont="1" applyBorder="1" applyAlignment="1">
      <alignment horizontal="center"/>
    </xf>
    <xf numFmtId="0" fontId="20" fillId="0" borderId="29" xfId="47" applyFont="1" applyBorder="1" applyAlignment="1">
      <alignment horizontal="center"/>
    </xf>
    <xf numFmtId="0" fontId="20" fillId="0" borderId="26" xfId="47" applyFont="1" applyBorder="1" applyAlignment="1">
      <alignment horizontal="center"/>
    </xf>
    <xf numFmtId="0" fontId="20" fillId="0" borderId="17" xfId="47" applyFont="1" applyBorder="1" applyAlignment="1">
      <alignment horizontal="center"/>
    </xf>
    <xf numFmtId="0" fontId="9" fillId="0" borderId="19" xfId="47" applyBorder="1"/>
    <xf numFmtId="0" fontId="21" fillId="0" borderId="26" xfId="47" applyFont="1" applyBorder="1" applyAlignment="1">
      <alignment horizontal="center" vertical="center" textRotation="255" wrapText="1"/>
    </xf>
    <xf numFmtId="0" fontId="21" fillId="0" borderId="27" xfId="47" applyFont="1" applyBorder="1" applyAlignment="1">
      <alignment horizontal="center" vertical="center" textRotation="255" wrapText="1"/>
    </xf>
    <xf numFmtId="0" fontId="20" fillId="0" borderId="273" xfId="47" applyFont="1" applyBorder="1" applyAlignment="1">
      <alignment horizontal="center"/>
    </xf>
    <xf numFmtId="0" fontId="20" fillId="0" borderId="274" xfId="47" applyFont="1" applyBorder="1" applyAlignment="1">
      <alignment horizontal="center"/>
    </xf>
    <xf numFmtId="0" fontId="20" fillId="0" borderId="275" xfId="47" applyFont="1" applyBorder="1" applyAlignment="1">
      <alignment horizontal="center"/>
    </xf>
    <xf numFmtId="0" fontId="20" fillId="0" borderId="276" xfId="47" applyFont="1" applyBorder="1" applyAlignment="1">
      <alignment horizontal="center"/>
    </xf>
    <xf numFmtId="0" fontId="20" fillId="0" borderId="277" xfId="47" applyFont="1" applyBorder="1" applyAlignment="1">
      <alignment horizontal="center"/>
    </xf>
    <xf numFmtId="0" fontId="20" fillId="0" borderId="278" xfId="47" applyFont="1" applyBorder="1" applyAlignment="1">
      <alignment horizontal="center"/>
    </xf>
    <xf numFmtId="0" fontId="79" fillId="0" borderId="279" xfId="47" applyFont="1" applyBorder="1" applyAlignment="1">
      <alignment horizontal="center"/>
    </xf>
    <xf numFmtId="0" fontId="79" fillId="0" borderId="280" xfId="47" applyFont="1" applyBorder="1" applyAlignment="1">
      <alignment horizontal="center"/>
    </xf>
    <xf numFmtId="0" fontId="21" fillId="0" borderId="18" xfId="47" applyFont="1" applyBorder="1" applyAlignment="1">
      <alignment horizontal="left"/>
    </xf>
    <xf numFmtId="0" fontId="21" fillId="0" borderId="30" xfId="47" applyFont="1" applyBorder="1" applyAlignment="1">
      <alignment horizontal="left"/>
    </xf>
    <xf numFmtId="0" fontId="21" fillId="0" borderId="19" xfId="47" applyFont="1" applyBorder="1" applyAlignment="1">
      <alignment horizontal="left"/>
    </xf>
    <xf numFmtId="0" fontId="21" fillId="0" borderId="18" xfId="47" applyFont="1" applyBorder="1" applyAlignment="1">
      <alignment horizontal="center"/>
    </xf>
    <xf numFmtId="0" fontId="21" fillId="0" borderId="30" xfId="47" applyFont="1" applyBorder="1" applyAlignment="1">
      <alignment horizontal="center"/>
    </xf>
    <xf numFmtId="0" fontId="21" fillId="0" borderId="19" xfId="47" applyFont="1" applyBorder="1" applyAlignment="1">
      <alignment horizontal="center"/>
    </xf>
    <xf numFmtId="0" fontId="20" fillId="0" borderId="18" xfId="47" applyFont="1" applyBorder="1" applyAlignment="1">
      <alignment horizontal="center" vertical="top" wrapText="1"/>
    </xf>
    <xf numFmtId="0" fontId="20" fillId="0" borderId="30" xfId="47" applyFont="1" applyBorder="1" applyAlignment="1">
      <alignment horizontal="center" vertical="top" wrapText="1"/>
    </xf>
    <xf numFmtId="0" fontId="20" fillId="0" borderId="19" xfId="47" applyFont="1" applyBorder="1" applyAlignment="1">
      <alignment horizontal="center" vertical="top" wrapText="1"/>
    </xf>
    <xf numFmtId="0" fontId="9" fillId="0" borderId="27" xfId="47" applyBorder="1" applyAlignment="1">
      <alignment horizontal="center" vertical="center"/>
    </xf>
    <xf numFmtId="0" fontId="9" fillId="0" borderId="17" xfId="47" applyBorder="1" applyAlignment="1">
      <alignment horizontal="center" vertical="center"/>
    </xf>
    <xf numFmtId="0" fontId="15" fillId="0" borderId="26" xfId="47" applyFont="1" applyBorder="1" applyAlignment="1">
      <alignment horizontal="center" vertical="center" textRotation="255" wrapText="1"/>
    </xf>
    <xf numFmtId="0" fontId="15" fillId="0" borderId="27" xfId="47" applyFont="1" applyBorder="1" applyAlignment="1">
      <alignment horizontal="center" vertical="center" textRotation="255" wrapText="1"/>
    </xf>
    <xf numFmtId="0" fontId="15" fillId="0" borderId="17" xfId="47" applyFont="1" applyBorder="1" applyAlignment="1">
      <alignment horizontal="center" vertical="center" textRotation="255" wrapText="1"/>
    </xf>
    <xf numFmtId="0" fontId="20" fillId="0" borderId="195" xfId="47" applyFont="1" applyBorder="1" applyAlignment="1">
      <alignment horizontal="left" vertical="top"/>
    </xf>
    <xf numFmtId="0" fontId="20" fillId="0" borderId="68" xfId="47" applyFont="1" applyBorder="1" applyAlignment="1">
      <alignment horizontal="left" vertical="top"/>
    </xf>
    <xf numFmtId="0" fontId="20" fillId="0" borderId="35" xfId="47" applyFont="1" applyBorder="1" applyAlignment="1">
      <alignment horizontal="left" vertical="top"/>
    </xf>
    <xf numFmtId="0" fontId="20" fillId="0" borderId="109" xfId="47" applyFont="1" applyBorder="1" applyAlignment="1">
      <alignment horizontal="left" vertical="top"/>
    </xf>
    <xf numFmtId="0" fontId="20" fillId="0" borderId="113" xfId="47" applyFont="1" applyBorder="1" applyAlignment="1">
      <alignment horizontal="left" vertical="top"/>
    </xf>
    <xf numFmtId="0" fontId="20" fillId="0" borderId="62" xfId="47" applyFont="1" applyBorder="1" applyAlignment="1">
      <alignment horizontal="left" vertical="top"/>
    </xf>
    <xf numFmtId="0" fontId="20" fillId="0" borderId="179" xfId="47" applyFont="1" applyBorder="1" applyAlignment="1">
      <alignment horizontal="left" vertical="top"/>
    </xf>
    <xf numFmtId="0" fontId="20" fillId="0" borderId="160" xfId="47" applyFont="1" applyBorder="1" applyAlignment="1">
      <alignment horizontal="left" vertical="top"/>
    </xf>
    <xf numFmtId="0" fontId="20" fillId="0" borderId="34" xfId="47" applyFont="1" applyBorder="1" applyAlignment="1">
      <alignment horizontal="left" vertical="top"/>
    </xf>
    <xf numFmtId="0" fontId="24" fillId="0" borderId="109" xfId="47" applyFont="1" applyBorder="1" applyAlignment="1">
      <alignment horizontal="left" vertical="center" wrapText="1"/>
    </xf>
    <xf numFmtId="0" fontId="24" fillId="0" borderId="113" xfId="47" applyFont="1" applyBorder="1" applyAlignment="1">
      <alignment horizontal="left" vertical="center" wrapText="1"/>
    </xf>
    <xf numFmtId="0" fontId="24" fillId="0" borderId="62" xfId="47" applyFont="1" applyBorder="1" applyAlignment="1">
      <alignment horizontal="left" vertical="center" wrapText="1"/>
    </xf>
    <xf numFmtId="0" fontId="24" fillId="0" borderId="179" xfId="47" applyFont="1" applyBorder="1" applyAlignment="1">
      <alignment horizontal="left" vertical="center" wrapText="1"/>
    </xf>
    <xf numFmtId="0" fontId="24" fillId="0" borderId="160" xfId="47" applyFont="1" applyBorder="1" applyAlignment="1">
      <alignment horizontal="left" vertical="center" wrapText="1"/>
    </xf>
    <xf numFmtId="0" fontId="24" fillId="0" borderId="34" xfId="47" applyFont="1" applyBorder="1" applyAlignment="1">
      <alignment horizontal="left" vertical="center" wrapText="1"/>
    </xf>
    <xf numFmtId="0" fontId="20" fillId="0" borderId="18" xfId="47" applyFont="1" applyBorder="1" applyAlignment="1">
      <alignment horizontal="center" vertical="center"/>
    </xf>
    <xf numFmtId="0" fontId="20" fillId="0" borderId="30" xfId="47" applyFont="1" applyBorder="1" applyAlignment="1">
      <alignment horizontal="center" vertical="center"/>
    </xf>
    <xf numFmtId="0" fontId="20" fillId="0" borderId="19" xfId="47" applyFont="1" applyBorder="1" applyAlignment="1">
      <alignment horizontal="center" vertical="center"/>
    </xf>
    <xf numFmtId="0" fontId="24" fillId="0" borderId="26" xfId="47" applyFont="1" applyBorder="1" applyAlignment="1">
      <alignment horizontal="center" vertical="center" textRotation="255"/>
    </xf>
    <xf numFmtId="0" fontId="24" fillId="0" borderId="27" xfId="47" applyFont="1" applyBorder="1" applyAlignment="1">
      <alignment horizontal="center" vertical="center" textRotation="255"/>
    </xf>
    <xf numFmtId="0" fontId="24" fillId="0" borderId="17" xfId="47" applyFont="1" applyBorder="1" applyAlignment="1">
      <alignment horizontal="center" vertical="center" textRotation="255"/>
    </xf>
    <xf numFmtId="0" fontId="24" fillId="0" borderId="26" xfId="47" applyFont="1" applyBorder="1" applyAlignment="1">
      <alignment horizontal="left" vertical="center" wrapText="1"/>
    </xf>
    <xf numFmtId="0" fontId="24" fillId="0" borderId="27" xfId="47" applyFont="1" applyBorder="1" applyAlignment="1">
      <alignment horizontal="left" vertical="center" wrapText="1"/>
    </xf>
    <xf numFmtId="0" fontId="24" fillId="0" borderId="17" xfId="47" applyFont="1" applyBorder="1" applyAlignment="1">
      <alignment horizontal="left" vertical="center" wrapText="1"/>
    </xf>
    <xf numFmtId="0" fontId="21" fillId="0" borderId="17" xfId="47" applyFont="1" applyBorder="1" applyAlignment="1">
      <alignment horizontal="center"/>
    </xf>
    <xf numFmtId="0" fontId="20" fillId="0" borderId="265" xfId="0" applyFont="1" applyBorder="1" applyAlignment="1">
      <alignment horizontal="center" vertical="center"/>
    </xf>
    <xf numFmtId="0" fontId="20" fillId="0" borderId="266" xfId="0" applyFont="1" applyBorder="1" applyAlignment="1">
      <alignment horizontal="center" vertical="center"/>
    </xf>
    <xf numFmtId="0" fontId="20" fillId="0" borderId="0" xfId="0" applyFont="1" applyAlignment="1">
      <alignment horizontal="center" vertical="center"/>
    </xf>
    <xf numFmtId="0" fontId="0" fillId="32" borderId="27" xfId="47" applyFont="1" applyFill="1" applyBorder="1" applyAlignment="1">
      <alignment horizontal="center" vertical="center" textRotation="255"/>
    </xf>
    <xf numFmtId="0" fontId="9" fillId="32" borderId="27" xfId="47" applyFill="1" applyBorder="1" applyAlignment="1">
      <alignment horizontal="center" vertical="center" textRotation="255"/>
    </xf>
    <xf numFmtId="0" fontId="9" fillId="32" borderId="17" xfId="47" applyFill="1" applyBorder="1" applyAlignment="1">
      <alignment horizontal="center" vertical="center" textRotation="255"/>
    </xf>
    <xf numFmtId="0" fontId="20" fillId="0" borderId="18" xfId="47" applyFont="1" applyBorder="1" applyAlignment="1">
      <alignment horizontal="left"/>
    </xf>
    <xf numFmtId="0" fontId="20" fillId="0" borderId="30" xfId="47" applyFont="1" applyBorder="1" applyAlignment="1">
      <alignment horizontal="left"/>
    </xf>
    <xf numFmtId="0" fontId="20" fillId="0" borderId="19" xfId="47" applyFont="1" applyBorder="1" applyAlignment="1">
      <alignment horizontal="left"/>
    </xf>
    <xf numFmtId="0" fontId="20" fillId="35" borderId="30" xfId="47" applyFont="1" applyFill="1" applyBorder="1" applyAlignment="1">
      <alignment horizontal="left" shrinkToFit="1"/>
    </xf>
    <xf numFmtId="0" fontId="20" fillId="35" borderId="19" xfId="47" applyFont="1" applyFill="1" applyBorder="1" applyAlignment="1">
      <alignment horizontal="left" shrinkToFit="1"/>
    </xf>
    <xf numFmtId="49" fontId="20" fillId="0" borderId="18" xfId="47" applyNumberFormat="1" applyFont="1" applyBorder="1" applyAlignment="1">
      <alignment horizontal="left"/>
    </xf>
    <xf numFmtId="49" fontId="20" fillId="0" borderId="30" xfId="47" applyNumberFormat="1" applyFont="1" applyBorder="1" applyAlignment="1">
      <alignment horizontal="left"/>
    </xf>
    <xf numFmtId="49" fontId="20" fillId="0" borderId="19" xfId="47" applyNumberFormat="1" applyFont="1" applyBorder="1" applyAlignment="1">
      <alignment horizontal="left"/>
    </xf>
    <xf numFmtId="0" fontId="21" fillId="0" borderId="242" xfId="0" applyFont="1" applyBorder="1" applyAlignment="1">
      <alignment horizontal="left" vertical="center" shrinkToFit="1"/>
    </xf>
    <xf numFmtId="0" fontId="21" fillId="0" borderId="244" xfId="0" applyFont="1" applyBorder="1" applyAlignment="1">
      <alignment horizontal="left" vertical="center" shrinkToFit="1"/>
    </xf>
    <xf numFmtId="0" fontId="21" fillId="0" borderId="262" xfId="0" applyFont="1" applyBorder="1" applyAlignment="1">
      <alignment horizontal="left" vertical="center" shrinkToFit="1"/>
    </xf>
    <xf numFmtId="0" fontId="20" fillId="35" borderId="0" xfId="47" applyFont="1" applyFill="1" applyAlignment="1">
      <alignment horizontal="left" shrinkToFit="1"/>
    </xf>
    <xf numFmtId="0" fontId="20" fillId="35" borderId="16" xfId="47" applyFont="1" applyFill="1" applyBorder="1" applyAlignment="1">
      <alignment horizontal="left" shrinkToFit="1"/>
    </xf>
    <xf numFmtId="0" fontId="20" fillId="0" borderId="154" xfId="47" applyFont="1" applyBorder="1" applyAlignment="1">
      <alignment horizontal="left" vertical="top"/>
    </xf>
    <xf numFmtId="0" fontId="20" fillId="0" borderId="106" xfId="47" applyFont="1" applyBorder="1" applyAlignment="1">
      <alignment horizontal="left" vertical="top"/>
    </xf>
    <xf numFmtId="0" fontId="20" fillId="0" borderId="28" xfId="47" applyFont="1" applyBorder="1" applyAlignment="1">
      <alignment horizontal="left" vertical="top"/>
    </xf>
    <xf numFmtId="0" fontId="20" fillId="0" borderId="22" xfId="47" applyFont="1" applyBorder="1" applyAlignment="1">
      <alignment horizontal="left" vertical="top"/>
    </xf>
    <xf numFmtId="0" fontId="20" fillId="0" borderId="29" xfId="47" applyFont="1" applyBorder="1" applyAlignment="1">
      <alignment horizontal="left" vertical="top"/>
    </xf>
    <xf numFmtId="0" fontId="20" fillId="0" borderId="24" xfId="47" applyFont="1" applyBorder="1" applyAlignment="1">
      <alignment horizontal="left" vertical="top"/>
    </xf>
    <xf numFmtId="0" fontId="20" fillId="0" borderId="18" xfId="47" applyFont="1" applyBorder="1" applyAlignment="1">
      <alignment horizontal="left" vertical="top"/>
    </xf>
    <xf numFmtId="0" fontId="20" fillId="0" borderId="30" xfId="47" applyFont="1" applyBorder="1" applyAlignment="1">
      <alignment horizontal="left" vertical="top"/>
    </xf>
    <xf numFmtId="0" fontId="20" fillId="0" borderId="19" xfId="47" applyFont="1" applyBorder="1" applyAlignment="1">
      <alignment horizontal="left" vertical="top"/>
    </xf>
    <xf numFmtId="0" fontId="25" fillId="0" borderId="18" xfId="47" applyFont="1" applyBorder="1" applyAlignment="1">
      <alignment horizontal="center" shrinkToFit="1"/>
    </xf>
    <xf numFmtId="0" fontId="25" fillId="0" borderId="30" xfId="47" applyFont="1" applyBorder="1" applyAlignment="1">
      <alignment horizontal="center" shrinkToFit="1"/>
    </xf>
    <xf numFmtId="0" fontId="25" fillId="0" borderId="19" xfId="47" applyFont="1" applyBorder="1" applyAlignment="1">
      <alignment horizontal="center" shrinkToFit="1"/>
    </xf>
    <xf numFmtId="0" fontId="20" fillId="0" borderId="18" xfId="47" applyFont="1" applyBorder="1" applyAlignment="1">
      <alignment horizontal="center" vertical="top"/>
    </xf>
    <xf numFmtId="0" fontId="20" fillId="0" borderId="30" xfId="47" applyFont="1" applyBorder="1" applyAlignment="1">
      <alignment horizontal="center" vertical="top"/>
    </xf>
    <xf numFmtId="0" fontId="20" fillId="35" borderId="106" xfId="47" applyFont="1" applyFill="1" applyBorder="1" applyAlignment="1">
      <alignment horizontal="left" shrinkToFit="1"/>
    </xf>
    <xf numFmtId="0" fontId="20" fillId="35" borderId="28" xfId="47" applyFont="1" applyFill="1" applyBorder="1" applyAlignment="1">
      <alignment horizontal="left" shrinkToFit="1"/>
    </xf>
    <xf numFmtId="0" fontId="0" fillId="0" borderId="306" xfId="0" applyBorder="1" applyAlignment="1">
      <alignment horizontal="center" vertical="center"/>
    </xf>
    <xf numFmtId="0" fontId="0" fillId="0" borderId="191" xfId="0" applyBorder="1" applyAlignment="1">
      <alignment horizontal="center" vertical="center"/>
    </xf>
    <xf numFmtId="0" fontId="0" fillId="0" borderId="192" xfId="0" applyBorder="1" applyAlignment="1">
      <alignment horizontal="center" vertical="center"/>
    </xf>
    <xf numFmtId="0" fontId="0" fillId="0" borderId="193" xfId="0" applyBorder="1" applyAlignment="1">
      <alignment horizontal="center" vertical="center" wrapText="1"/>
    </xf>
    <xf numFmtId="0" fontId="0" fillId="0" borderId="333" xfId="0" applyBorder="1" applyAlignment="1">
      <alignment horizontal="center" vertical="center" wrapText="1"/>
    </xf>
    <xf numFmtId="0" fontId="0" fillId="35" borderId="297" xfId="0" applyFill="1" applyBorder="1" applyAlignment="1">
      <alignment horizontal="center" vertical="center"/>
    </xf>
    <xf numFmtId="0" fontId="0" fillId="35" borderId="106" xfId="0" applyFill="1" applyBorder="1" applyAlignment="1">
      <alignment horizontal="center" vertical="center"/>
    </xf>
    <xf numFmtId="0" fontId="0" fillId="35" borderId="28" xfId="0" applyFill="1" applyBorder="1" applyAlignment="1">
      <alignment horizontal="center" vertical="center"/>
    </xf>
    <xf numFmtId="0" fontId="0" fillId="35" borderId="236" xfId="0" applyFill="1" applyBorder="1" applyAlignment="1">
      <alignment horizontal="center" vertical="center"/>
    </xf>
    <xf numFmtId="0" fontId="0" fillId="35" borderId="29" xfId="0" applyFill="1" applyBorder="1" applyAlignment="1">
      <alignment horizontal="center" vertical="center"/>
    </xf>
    <xf numFmtId="0" fontId="0" fillId="35" borderId="24" xfId="0" applyFill="1" applyBorder="1" applyAlignment="1">
      <alignment horizontal="center" vertical="center"/>
    </xf>
    <xf numFmtId="0" fontId="0" fillId="35" borderId="154" xfId="0" applyFill="1" applyBorder="1" applyAlignment="1">
      <alignment horizontal="center" vertical="center"/>
    </xf>
    <xf numFmtId="0" fontId="0" fillId="35" borderId="22" xfId="0" applyFill="1" applyBorder="1" applyAlignment="1">
      <alignment horizontal="center" vertical="center"/>
    </xf>
    <xf numFmtId="0" fontId="0" fillId="35" borderId="26" xfId="0" applyFill="1" applyBorder="1">
      <alignment vertical="center"/>
    </xf>
    <xf numFmtId="0" fontId="0" fillId="35" borderId="17" xfId="0" applyFill="1" applyBorder="1">
      <alignment vertical="center"/>
    </xf>
    <xf numFmtId="0" fontId="0" fillId="35" borderId="152" xfId="0" applyFill="1" applyBorder="1">
      <alignment vertical="center"/>
    </xf>
    <xf numFmtId="0" fontId="0" fillId="35" borderId="153" xfId="0" applyFill="1" applyBorder="1">
      <alignment vertical="center"/>
    </xf>
    <xf numFmtId="0" fontId="0" fillId="0" borderId="154" xfId="0" applyBorder="1" applyAlignment="1">
      <alignment horizontal="center" vertical="center"/>
    </xf>
    <xf numFmtId="0" fontId="0" fillId="0" borderId="197" xfId="0" applyBorder="1" applyAlignment="1">
      <alignment horizontal="center" vertical="center"/>
    </xf>
    <xf numFmtId="0" fontId="0" fillId="0" borderId="26" xfId="0" applyBorder="1">
      <alignment vertical="center"/>
    </xf>
    <xf numFmtId="0" fontId="0" fillId="0" borderId="146" xfId="0" applyBorder="1">
      <alignment vertical="center"/>
    </xf>
    <xf numFmtId="0" fontId="0" fillId="0" borderId="152" xfId="0" applyBorder="1">
      <alignment vertical="center"/>
    </xf>
    <xf numFmtId="0" fontId="0" fillId="0" borderId="175" xfId="0" applyBorder="1">
      <alignment vertical="center"/>
    </xf>
    <xf numFmtId="0" fontId="20" fillId="35" borderId="154" xfId="47" applyFont="1" applyFill="1" applyBorder="1" applyAlignment="1">
      <alignment horizontal="left" vertical="center" wrapText="1" shrinkToFit="1"/>
    </xf>
    <xf numFmtId="0" fontId="20" fillId="35" borderId="106" xfId="47" applyFont="1" applyFill="1" applyBorder="1" applyAlignment="1">
      <alignment horizontal="left" vertical="center" wrapText="1" shrinkToFit="1"/>
    </xf>
    <xf numFmtId="0" fontId="20" fillId="35" borderId="28" xfId="47" applyFont="1" applyFill="1" applyBorder="1" applyAlignment="1">
      <alignment horizontal="left" vertical="center" wrapText="1" shrinkToFit="1"/>
    </xf>
    <xf numFmtId="0" fontId="20" fillId="35" borderId="22" xfId="47" applyFont="1" applyFill="1" applyBorder="1" applyAlignment="1">
      <alignment horizontal="left" vertical="center" wrapText="1" shrinkToFit="1"/>
    </xf>
    <xf numFmtId="0" fontId="20" fillId="35" borderId="29" xfId="47" applyFont="1" applyFill="1" applyBorder="1" applyAlignment="1">
      <alignment horizontal="left" vertical="center" wrapText="1" shrinkToFit="1"/>
    </xf>
    <xf numFmtId="0" fontId="20" fillId="35" borderId="24" xfId="47" applyFont="1" applyFill="1" applyBorder="1" applyAlignment="1">
      <alignment horizontal="left" vertical="center" wrapText="1" shrinkToFit="1"/>
    </xf>
    <xf numFmtId="0" fontId="9" fillId="26" borderId="18" xfId="47" applyFill="1" applyBorder="1" applyAlignment="1">
      <alignment horizontal="center"/>
    </xf>
    <xf numFmtId="0" fontId="9" fillId="26" borderId="30" xfId="47" applyFill="1" applyBorder="1" applyAlignment="1">
      <alignment horizontal="center"/>
    </xf>
    <xf numFmtId="0" fontId="9" fillId="26" borderId="19" xfId="47" applyFill="1" applyBorder="1" applyAlignment="1">
      <alignment horizontal="center"/>
    </xf>
    <xf numFmtId="0" fontId="38" fillId="0" borderId="0" xfId="48" applyFont="1" applyAlignment="1">
      <alignment horizontal="center" vertical="center"/>
    </xf>
    <xf numFmtId="0" fontId="20" fillId="31" borderId="26" xfId="47" applyFont="1" applyFill="1" applyBorder="1" applyAlignment="1">
      <alignment horizontal="center" vertical="center" textRotation="255"/>
    </xf>
    <xf numFmtId="0" fontId="20" fillId="31" borderId="27" xfId="47" applyFont="1" applyFill="1" applyBorder="1" applyAlignment="1">
      <alignment horizontal="center" vertical="center" textRotation="255"/>
    </xf>
    <xf numFmtId="0" fontId="9" fillId="31" borderId="27" xfId="47" applyFill="1" applyBorder="1" applyAlignment="1">
      <alignment horizontal="center" vertical="center" textRotation="255"/>
    </xf>
    <xf numFmtId="0" fontId="21" fillId="0" borderId="30" xfId="47" applyFont="1" applyBorder="1" applyAlignment="1">
      <alignment horizontal="left" vertical="top" shrinkToFit="1"/>
    </xf>
    <xf numFmtId="0" fontId="20" fillId="0" borderId="18" xfId="47" applyFont="1" applyBorder="1" applyAlignment="1">
      <alignment horizontal="left" vertical="top" shrinkToFit="1"/>
    </xf>
    <xf numFmtId="0" fontId="20" fillId="0" borderId="30" xfId="47" applyFont="1" applyBorder="1" applyAlignment="1">
      <alignment horizontal="left" vertical="top" shrinkToFit="1"/>
    </xf>
    <xf numFmtId="0" fontId="24" fillId="0" borderId="15" xfId="47" applyFont="1" applyBorder="1" applyAlignment="1">
      <alignment horizontal="center" vertical="top" wrapText="1"/>
    </xf>
    <xf numFmtId="0" fontId="9" fillId="0" borderId="15" xfId="47" applyBorder="1" applyAlignment="1">
      <alignment horizontal="center" vertical="center"/>
    </xf>
    <xf numFmtId="31" fontId="86" fillId="35" borderId="15" xfId="47" applyNumberFormat="1" applyFont="1" applyFill="1" applyBorder="1" applyAlignment="1">
      <alignment horizontal="left"/>
    </xf>
    <xf numFmtId="0" fontId="20" fillId="0" borderId="15" xfId="47" applyFont="1" applyBorder="1" applyAlignment="1">
      <alignment horizontal="center" shrinkToFit="1"/>
    </xf>
    <xf numFmtId="0" fontId="0" fillId="0" borderId="22" xfId="47" applyFont="1" applyBorder="1" applyAlignment="1">
      <alignment horizontal="left" vertical="top" wrapText="1"/>
    </xf>
    <xf numFmtId="0" fontId="0" fillId="0" borderId="29" xfId="47" applyFont="1" applyBorder="1" applyAlignment="1">
      <alignment horizontal="left" vertical="top" wrapText="1"/>
    </xf>
    <xf numFmtId="0" fontId="0" fillId="0" borderId="24" xfId="47" applyFont="1" applyBorder="1" applyAlignment="1">
      <alignment horizontal="left" vertical="top" wrapText="1"/>
    </xf>
    <xf numFmtId="0" fontId="20" fillId="0" borderId="101" xfId="74" applyFont="1" applyBorder="1" applyAlignment="1">
      <alignment horizontal="left" vertical="top" wrapText="1"/>
    </xf>
    <xf numFmtId="0" fontId="20" fillId="0" borderId="172" xfId="74" applyFont="1" applyBorder="1" applyAlignment="1">
      <alignment horizontal="left" vertical="top" wrapText="1"/>
    </xf>
    <xf numFmtId="0" fontId="20" fillId="35" borderId="360" xfId="74" applyFont="1" applyFill="1" applyBorder="1" applyAlignment="1">
      <alignment horizontal="left" vertical="top" wrapText="1"/>
    </xf>
    <xf numFmtId="0" fontId="20" fillId="35" borderId="358" xfId="74" applyFont="1" applyFill="1" applyBorder="1" applyAlignment="1">
      <alignment horizontal="left" vertical="top" wrapText="1"/>
    </xf>
    <xf numFmtId="0" fontId="20" fillId="35" borderId="359" xfId="74" applyFont="1" applyFill="1" applyBorder="1" applyAlignment="1">
      <alignment horizontal="left" vertical="top" wrapText="1"/>
    </xf>
    <xf numFmtId="0" fontId="20" fillId="35" borderId="361" xfId="74" applyFont="1" applyFill="1" applyBorder="1" applyAlignment="1">
      <alignment horizontal="justify" vertical="top" wrapText="1"/>
    </xf>
    <xf numFmtId="0" fontId="20" fillId="35" borderId="362" xfId="74" applyFont="1" applyFill="1" applyBorder="1" applyAlignment="1">
      <alignment horizontal="justify" vertical="top" wrapText="1"/>
    </xf>
    <xf numFmtId="0" fontId="20" fillId="35" borderId="364" xfId="74" applyFont="1" applyFill="1" applyBorder="1" applyAlignment="1">
      <alignment horizontal="justify" vertical="top" wrapText="1"/>
    </xf>
    <xf numFmtId="0" fontId="20" fillId="35" borderId="365" xfId="74" applyFont="1" applyFill="1" applyBorder="1" applyAlignment="1">
      <alignment horizontal="justify" vertical="top" wrapText="1"/>
    </xf>
    <xf numFmtId="0" fontId="20" fillId="35" borderId="369" xfId="74" applyFont="1" applyFill="1" applyBorder="1" applyAlignment="1">
      <alignment horizontal="justify" vertical="top" wrapText="1"/>
    </xf>
    <xf numFmtId="0" fontId="20" fillId="35" borderId="370" xfId="74" applyFont="1" applyFill="1" applyBorder="1" applyAlignment="1">
      <alignment horizontal="justify" vertical="top" wrapText="1"/>
    </xf>
    <xf numFmtId="0" fontId="20" fillId="35" borderId="172" xfId="74" applyFont="1" applyFill="1" applyBorder="1" applyAlignment="1">
      <alignment horizontal="left" vertical="top" wrapText="1"/>
    </xf>
    <xf numFmtId="0" fontId="20" fillId="35" borderId="0" xfId="74" applyFont="1" applyFill="1" applyAlignment="1">
      <alignment horizontal="left" vertical="top" wrapText="1"/>
    </xf>
    <xf numFmtId="0" fontId="20" fillId="35" borderId="199" xfId="74" applyFont="1" applyFill="1" applyBorder="1" applyAlignment="1">
      <alignment horizontal="left" vertical="top" wrapText="1"/>
    </xf>
    <xf numFmtId="0" fontId="20" fillId="35" borderId="368" xfId="74" applyFont="1" applyFill="1" applyBorder="1" applyAlignment="1">
      <alignment horizontal="left" vertical="top" wrapText="1"/>
    </xf>
    <xf numFmtId="0" fontId="20" fillId="35" borderId="247" xfId="74" applyFont="1" applyFill="1" applyBorder="1" applyAlignment="1">
      <alignment horizontal="left" vertical="top" wrapText="1"/>
    </xf>
    <xf numFmtId="0" fontId="20" fillId="35" borderId="367" xfId="74" applyFont="1" applyFill="1" applyBorder="1" applyAlignment="1">
      <alignment horizontal="left" vertical="top" wrapText="1"/>
    </xf>
    <xf numFmtId="0" fontId="20" fillId="35" borderId="15" xfId="65" applyFont="1" applyFill="1" applyBorder="1" applyAlignment="1">
      <alignment horizontal="left" shrinkToFit="1"/>
    </xf>
    <xf numFmtId="0" fontId="20" fillId="0" borderId="353" xfId="74" applyFont="1" applyBorder="1" applyAlignment="1">
      <alignment horizontal="center" vertical="center" shrinkToFit="1"/>
    </xf>
    <xf numFmtId="0" fontId="20" fillId="0" borderId="354" xfId="74" applyFont="1" applyBorder="1" applyAlignment="1">
      <alignment horizontal="center" vertical="center" shrinkToFit="1"/>
    </xf>
    <xf numFmtId="0" fontId="20" fillId="0" borderId="355" xfId="74" applyFont="1" applyBorder="1" applyAlignment="1">
      <alignment horizontal="center" vertical="center" shrinkToFit="1"/>
    </xf>
    <xf numFmtId="0" fontId="20" fillId="35" borderId="18" xfId="47" applyFont="1" applyFill="1" applyBorder="1" applyAlignment="1">
      <alignment horizontal="left" shrinkToFit="1"/>
    </xf>
    <xf numFmtId="0" fontId="20" fillId="0" borderId="106" xfId="47" applyFont="1" applyBorder="1" applyAlignment="1">
      <alignment horizontal="left" shrinkToFit="1"/>
    </xf>
    <xf numFmtId="0" fontId="20" fillId="0" borderId="28" xfId="47" applyFont="1" applyBorder="1" applyAlignment="1">
      <alignment horizontal="left" shrinkToFit="1"/>
    </xf>
    <xf numFmtId="0" fontId="20" fillId="35" borderId="154" xfId="47" applyFont="1" applyFill="1" applyBorder="1" applyAlignment="1">
      <alignment horizontal="left" wrapText="1" shrinkToFit="1"/>
    </xf>
    <xf numFmtId="0" fontId="20" fillId="35" borderId="106" xfId="47" applyFont="1" applyFill="1" applyBorder="1" applyAlignment="1">
      <alignment horizontal="left" wrapText="1" shrinkToFit="1"/>
    </xf>
    <xf numFmtId="0" fontId="20" fillId="35" borderId="28" xfId="47" applyFont="1" applyFill="1" applyBorder="1" applyAlignment="1">
      <alignment horizontal="left" wrapText="1" shrinkToFit="1"/>
    </xf>
    <xf numFmtId="0" fontId="20" fillId="35" borderId="22" xfId="47" applyFont="1" applyFill="1" applyBorder="1" applyAlignment="1">
      <alignment horizontal="left" wrapText="1" shrinkToFit="1"/>
    </xf>
    <xf numFmtId="0" fontId="20" fillId="35" borderId="29" xfId="47" applyFont="1" applyFill="1" applyBorder="1" applyAlignment="1">
      <alignment horizontal="left" wrapText="1" shrinkToFit="1"/>
    </xf>
    <xf numFmtId="0" fontId="20" fillId="35" borderId="24" xfId="47" applyFont="1" applyFill="1" applyBorder="1" applyAlignment="1">
      <alignment horizontal="left" wrapText="1" shrinkToFit="1"/>
    </xf>
    <xf numFmtId="0" fontId="0" fillId="0" borderId="101" xfId="47" applyFont="1" applyBorder="1" applyAlignment="1">
      <alignment horizontal="left" vertical="top" wrapText="1"/>
    </xf>
    <xf numFmtId="0" fontId="0" fillId="0" borderId="65" xfId="47" applyFont="1" applyBorder="1" applyAlignment="1">
      <alignment horizontal="left" vertical="top" wrapText="1"/>
    </xf>
    <xf numFmtId="0" fontId="0" fillId="0" borderId="204" xfId="47" applyFont="1" applyBorder="1" applyAlignment="1">
      <alignment horizontal="left" vertical="top" wrapText="1"/>
    </xf>
    <xf numFmtId="0" fontId="0" fillId="0" borderId="172" xfId="47" applyFont="1" applyBorder="1" applyAlignment="1">
      <alignment horizontal="left" vertical="top" wrapText="1"/>
    </xf>
    <xf numFmtId="0" fontId="0" fillId="0" borderId="199" xfId="47" applyFont="1" applyBorder="1" applyAlignment="1">
      <alignment horizontal="left" vertical="top" wrapText="1"/>
    </xf>
    <xf numFmtId="0" fontId="0" fillId="0" borderId="102" xfId="47" applyFont="1" applyBorder="1" applyAlignment="1">
      <alignment horizontal="left" vertical="top" wrapText="1"/>
    </xf>
    <xf numFmtId="0" fontId="0" fillId="0" borderId="10" xfId="47" applyFont="1" applyBorder="1" applyAlignment="1">
      <alignment horizontal="left" vertical="top" wrapText="1"/>
    </xf>
    <xf numFmtId="0" fontId="0" fillId="0" borderId="200" xfId="47" applyFont="1" applyBorder="1" applyAlignment="1">
      <alignment horizontal="left" vertical="top" wrapText="1"/>
    </xf>
    <xf numFmtId="0" fontId="0" fillId="0" borderId="154" xfId="0" applyBorder="1" applyAlignment="1">
      <alignment horizontal="left" vertical="center" wrapText="1"/>
    </xf>
    <xf numFmtId="0" fontId="0" fillId="0" borderId="28" xfId="0" applyBorder="1" applyAlignment="1">
      <alignment horizontal="left" vertical="center" wrapText="1"/>
    </xf>
    <xf numFmtId="0" fontId="0" fillId="0" borderId="22" xfId="0" applyBorder="1" applyAlignment="1">
      <alignment horizontal="left" vertical="center" wrapText="1"/>
    </xf>
    <xf numFmtId="0" fontId="0" fillId="0" borderId="24" xfId="0" applyBorder="1" applyAlignment="1">
      <alignment horizontal="left" vertical="center" wrapText="1"/>
    </xf>
    <xf numFmtId="0" fontId="0" fillId="0" borderId="26" xfId="0" applyBorder="1" applyAlignment="1">
      <alignment horizontal="left" vertical="center" wrapText="1"/>
    </xf>
    <xf numFmtId="0" fontId="0" fillId="0" borderId="17" xfId="0" applyBorder="1" applyAlignment="1">
      <alignment horizontal="left" vertical="center" wrapText="1"/>
    </xf>
    <xf numFmtId="0" fontId="0" fillId="0" borderId="297" xfId="0" applyBorder="1" applyAlignment="1">
      <alignment horizontal="center" vertical="center" wrapText="1"/>
    </xf>
    <xf numFmtId="0" fontId="0" fillId="0" borderId="106" xfId="0" applyBorder="1" applyAlignment="1">
      <alignment horizontal="center" vertical="center" wrapText="1"/>
    </xf>
    <xf numFmtId="0" fontId="0" fillId="0" borderId="28" xfId="0" applyBorder="1" applyAlignment="1">
      <alignment horizontal="center" vertical="center" wrapText="1"/>
    </xf>
    <xf numFmtId="0" fontId="0" fillId="0" borderId="236" xfId="0" applyBorder="1" applyAlignment="1">
      <alignment horizontal="center" vertical="center" wrapText="1"/>
    </xf>
    <xf numFmtId="0" fontId="0" fillId="0" borderId="29" xfId="0" applyBorder="1" applyAlignment="1">
      <alignment horizontal="center" vertical="center" wrapText="1"/>
    </xf>
    <xf numFmtId="0" fontId="0" fillId="0" borderId="24" xfId="0" applyBorder="1" applyAlignment="1">
      <alignment horizontal="center" vertical="center" wrapText="1"/>
    </xf>
    <xf numFmtId="0" fontId="20" fillId="0" borderId="15" xfId="65" applyFont="1" applyBorder="1" applyAlignment="1">
      <alignment horizontal="left" vertical="top" shrinkToFit="1"/>
    </xf>
    <xf numFmtId="0" fontId="0" fillId="0" borderId="18" xfId="47" applyFont="1" applyBorder="1" applyAlignment="1">
      <alignment horizontal="center"/>
    </xf>
    <xf numFmtId="0" fontId="0" fillId="0" borderId="30" xfId="47" applyFont="1" applyBorder="1" applyAlignment="1">
      <alignment horizontal="center"/>
    </xf>
    <xf numFmtId="0" fontId="0" fillId="0" borderId="19" xfId="47" applyFont="1" applyBorder="1" applyAlignment="1">
      <alignment horizontal="center"/>
    </xf>
    <xf numFmtId="0" fontId="86" fillId="0" borderId="154" xfId="47" applyFont="1" applyBorder="1" applyAlignment="1">
      <alignment horizontal="center" vertical="center" wrapText="1"/>
    </xf>
    <xf numFmtId="0" fontId="86" fillId="0" borderId="28" xfId="47" applyFont="1" applyBorder="1" applyAlignment="1">
      <alignment horizontal="center" vertical="center" wrapText="1"/>
    </xf>
    <xf numFmtId="0" fontId="86" fillId="0" borderId="60" xfId="47" applyFont="1" applyBorder="1" applyAlignment="1">
      <alignment horizontal="center" vertical="center" wrapText="1"/>
    </xf>
    <xf numFmtId="0" fontId="86" fillId="0" borderId="16" xfId="47" applyFont="1" applyBorder="1" applyAlignment="1">
      <alignment horizontal="center" vertical="center" wrapText="1"/>
    </xf>
    <xf numFmtId="0" fontId="86" fillId="0" borderId="22" xfId="47" applyFont="1" applyBorder="1" applyAlignment="1">
      <alignment horizontal="center" vertical="center" wrapText="1"/>
    </xf>
    <xf numFmtId="0" fontId="86" fillId="0" borderId="24" xfId="47" applyFont="1" applyBorder="1" applyAlignment="1">
      <alignment horizontal="center" vertical="center" wrapText="1"/>
    </xf>
    <xf numFmtId="0" fontId="0" fillId="0" borderId="18" xfId="0" applyBorder="1" applyAlignment="1">
      <alignment horizontal="center" vertical="center" shrinkToFit="1"/>
    </xf>
    <xf numFmtId="0" fontId="0" fillId="0" borderId="19" xfId="0" applyBorder="1" applyAlignment="1">
      <alignment horizontal="center" vertical="center" shrinkToFit="1"/>
    </xf>
    <xf numFmtId="0" fontId="0" fillId="0" borderId="26" xfId="0" applyBorder="1" applyAlignment="1">
      <alignment horizontal="center" vertical="center"/>
    </xf>
    <xf numFmtId="0" fontId="0" fillId="0" borderId="17" xfId="0" applyBorder="1" applyAlignment="1">
      <alignment horizontal="center" vertical="center"/>
    </xf>
    <xf numFmtId="0" fontId="20" fillId="35" borderId="19" xfId="65" applyFont="1" applyFill="1" applyBorder="1" applyAlignment="1">
      <alignment horizontal="left" shrinkToFit="1"/>
    </xf>
    <xf numFmtId="0" fontId="9" fillId="0" borderId="18" xfId="47" applyBorder="1" applyAlignment="1">
      <alignment horizontal="center" vertical="center"/>
    </xf>
    <xf numFmtId="0" fontId="0" fillId="0" borderId="22" xfId="0" applyBorder="1" applyAlignment="1">
      <alignment horizontal="center" vertical="center"/>
    </xf>
    <xf numFmtId="0" fontId="0" fillId="0" borderId="17" xfId="0" applyBorder="1">
      <alignment vertical="center"/>
    </xf>
    <xf numFmtId="0" fontId="0" fillId="0" borderId="153" xfId="0" applyBorder="1">
      <alignment vertical="center"/>
    </xf>
    <xf numFmtId="0" fontId="20" fillId="0" borderId="269" xfId="0" applyFont="1" applyBorder="1" applyAlignment="1">
      <alignment horizontal="center" vertical="center"/>
    </xf>
    <xf numFmtId="0" fontId="20" fillId="0" borderId="270" xfId="0" applyFont="1" applyBorder="1" applyAlignment="1">
      <alignment horizontal="center" vertical="center"/>
    </xf>
    <xf numFmtId="0" fontId="20" fillId="0" borderId="154" xfId="47" applyFont="1" applyBorder="1" applyAlignment="1">
      <alignment horizontal="center" vertical="top" wrapText="1"/>
    </xf>
    <xf numFmtId="0" fontId="20" fillId="0" borderId="106" xfId="47" applyFont="1" applyBorder="1" applyAlignment="1">
      <alignment horizontal="center" vertical="top" wrapText="1"/>
    </xf>
    <xf numFmtId="0" fontId="20" fillId="0" borderId="28" xfId="47" applyFont="1" applyBorder="1" applyAlignment="1">
      <alignment horizontal="center" vertical="top" wrapText="1"/>
    </xf>
    <xf numFmtId="0" fontId="24" fillId="0" borderId="15" xfId="47" applyFont="1" applyBorder="1" applyAlignment="1">
      <alignment horizontal="center"/>
    </xf>
    <xf numFmtId="0" fontId="24" fillId="0" borderId="18" xfId="47" applyFont="1" applyBorder="1" applyAlignment="1">
      <alignment horizontal="center" vertical="center"/>
    </xf>
    <xf numFmtId="0" fontId="24" fillId="0" borderId="30" xfId="47" applyFont="1" applyBorder="1" applyAlignment="1">
      <alignment horizontal="center" vertical="center"/>
    </xf>
    <xf numFmtId="0" fontId="24" fillId="0" borderId="19" xfId="47" applyFont="1" applyBorder="1" applyAlignment="1">
      <alignment horizontal="center" vertical="center"/>
    </xf>
    <xf numFmtId="0" fontId="9" fillId="0" borderId="0" xfId="47"/>
    <xf numFmtId="0" fontId="105" fillId="0" borderId="18" xfId="47" applyFont="1" applyBorder="1" applyAlignment="1">
      <alignment horizontal="left" vertical="center" wrapText="1"/>
    </xf>
    <xf numFmtId="0" fontId="105" fillId="0" borderId="19" xfId="47" applyFont="1" applyBorder="1" applyAlignment="1">
      <alignment horizontal="left" vertical="center" wrapText="1"/>
    </xf>
    <xf numFmtId="0" fontId="0" fillId="0" borderId="106" xfId="65" applyFont="1" applyBorder="1" applyAlignment="1">
      <alignment horizontal="left" vertical="top" wrapText="1"/>
    </xf>
    <xf numFmtId="0" fontId="0" fillId="0" borderId="0" xfId="65" applyFont="1" applyAlignment="1">
      <alignment horizontal="left" vertical="top" wrapText="1"/>
    </xf>
    <xf numFmtId="0" fontId="8" fillId="0" borderId="0" xfId="79" applyAlignment="1">
      <alignment horizontal="left" vertical="top" wrapText="1"/>
    </xf>
    <xf numFmtId="0" fontId="0" fillId="0" borderId="0" xfId="79" applyFont="1" applyAlignment="1">
      <alignment horizontal="left" vertical="top" wrapText="1"/>
    </xf>
    <xf numFmtId="0" fontId="0" fillId="0" borderId="101" xfId="65" applyFont="1" applyBorder="1" applyAlignment="1">
      <alignment horizontal="left" vertical="top" wrapText="1"/>
    </xf>
    <xf numFmtId="0" fontId="0" fillId="0" borderId="65" xfId="65" applyFont="1" applyBorder="1" applyAlignment="1">
      <alignment horizontal="left" vertical="top" wrapText="1"/>
    </xf>
    <xf numFmtId="0" fontId="0" fillId="0" borderId="204" xfId="65" applyFont="1" applyBorder="1" applyAlignment="1">
      <alignment horizontal="left" vertical="top" wrapText="1"/>
    </xf>
    <xf numFmtId="0" fontId="0" fillId="0" borderId="172" xfId="65" applyFont="1" applyBorder="1" applyAlignment="1">
      <alignment horizontal="left" vertical="top" wrapText="1"/>
    </xf>
    <xf numFmtId="0" fontId="0" fillId="0" borderId="199" xfId="65" applyFont="1" applyBorder="1" applyAlignment="1">
      <alignment horizontal="left" vertical="top" wrapText="1"/>
    </xf>
    <xf numFmtId="0" fontId="0" fillId="0" borderId="102" xfId="65" applyFont="1" applyBorder="1" applyAlignment="1">
      <alignment horizontal="left" vertical="top" wrapText="1"/>
    </xf>
    <xf numFmtId="0" fontId="0" fillId="0" borderId="10" xfId="65" applyFont="1" applyBorder="1" applyAlignment="1">
      <alignment horizontal="left" vertical="top" wrapText="1"/>
    </xf>
    <xf numFmtId="0" fontId="0" fillId="0" borderId="200" xfId="65" applyFont="1" applyBorder="1" applyAlignment="1">
      <alignment horizontal="left" vertical="top" wrapText="1"/>
    </xf>
    <xf numFmtId="0" fontId="0" fillId="0" borderId="154" xfId="65" applyFont="1" applyBorder="1" applyAlignment="1">
      <alignment horizontal="left" vertical="top" wrapText="1"/>
    </xf>
    <xf numFmtId="0" fontId="0" fillId="0" borderId="28" xfId="65" applyFont="1" applyBorder="1" applyAlignment="1">
      <alignment horizontal="left" vertical="top" wrapText="1"/>
    </xf>
    <xf numFmtId="0" fontId="0" fillId="0" borderId="60" xfId="65" applyFont="1" applyBorder="1" applyAlignment="1">
      <alignment horizontal="left" vertical="top" wrapText="1"/>
    </xf>
    <xf numFmtId="0" fontId="0" fillId="0" borderId="16" xfId="65" applyFont="1" applyBorder="1" applyAlignment="1">
      <alignment horizontal="left" vertical="top" wrapText="1"/>
    </xf>
    <xf numFmtId="31" fontId="0" fillId="0" borderId="15" xfId="73" applyNumberFormat="1" applyFont="1" applyBorder="1" applyAlignment="1">
      <alignment horizontal="left" vertical="center" wrapText="1"/>
    </xf>
    <xf numFmtId="0" fontId="8" fillId="0" borderId="15" xfId="73" applyBorder="1" applyAlignment="1">
      <alignment horizontal="left" vertical="center" wrapText="1"/>
    </xf>
    <xf numFmtId="0" fontId="8" fillId="0" borderId="16" xfId="79" applyBorder="1" applyAlignment="1">
      <alignment horizontal="left" vertical="top" wrapText="1"/>
    </xf>
    <xf numFmtId="0" fontId="20" fillId="0" borderId="15" xfId="73" applyFont="1" applyBorder="1" applyAlignment="1">
      <alignment horizontal="left" vertical="center" wrapText="1"/>
    </xf>
    <xf numFmtId="0" fontId="20" fillId="0" borderId="18" xfId="73" applyFont="1" applyBorder="1" applyAlignment="1">
      <alignment horizontal="left" vertical="center" wrapText="1"/>
    </xf>
    <xf numFmtId="0" fontId="20" fillId="0" borderId="30" xfId="73" applyFont="1" applyBorder="1" applyAlignment="1">
      <alignment horizontal="left" vertical="center" wrapText="1"/>
    </xf>
    <xf numFmtId="0" fontId="20" fillId="0" borderId="19" xfId="73" applyFont="1" applyBorder="1" applyAlignment="1">
      <alignment horizontal="left" vertical="center" wrapText="1"/>
    </xf>
    <xf numFmtId="0" fontId="12" fillId="38" borderId="18" xfId="69" applyFont="1" applyFill="1" applyBorder="1" applyAlignment="1">
      <alignment horizontal="center" vertical="center"/>
    </xf>
    <xf numFmtId="0" fontId="12" fillId="38" borderId="30" xfId="69" applyFont="1" applyFill="1" applyBorder="1" applyAlignment="1">
      <alignment horizontal="center" vertical="center"/>
    </xf>
    <xf numFmtId="0" fontId="0" fillId="38" borderId="26" xfId="69" applyFont="1" applyFill="1" applyBorder="1" applyAlignment="1">
      <alignment horizontal="center" vertical="center"/>
    </xf>
    <xf numFmtId="0" fontId="0" fillId="38" borderId="17" xfId="69" applyFont="1" applyFill="1" applyBorder="1" applyAlignment="1">
      <alignment horizontal="center" vertical="center"/>
    </xf>
    <xf numFmtId="0" fontId="20" fillId="38" borderId="26" xfId="73" applyFont="1" applyFill="1" applyBorder="1" applyAlignment="1">
      <alignment horizontal="center" vertical="center" textRotation="255" wrapText="1"/>
    </xf>
    <xf numFmtId="0" fontId="20" fillId="38" borderId="17" xfId="73" applyFont="1" applyFill="1" applyBorder="1" applyAlignment="1">
      <alignment horizontal="center" vertical="center" textRotation="255" wrapText="1"/>
    </xf>
    <xf numFmtId="0" fontId="20" fillId="38" borderId="26" xfId="73" applyFont="1" applyFill="1" applyBorder="1" applyAlignment="1">
      <alignment horizontal="center" vertical="center" wrapText="1"/>
    </xf>
    <xf numFmtId="0" fontId="20" fillId="38" borderId="17" xfId="73" applyFont="1" applyFill="1" applyBorder="1" applyAlignment="1">
      <alignment horizontal="center" vertical="center" wrapText="1"/>
    </xf>
    <xf numFmtId="0" fontId="20" fillId="38" borderId="60" xfId="73" applyFont="1" applyFill="1" applyBorder="1" applyAlignment="1">
      <alignment horizontal="center" vertical="center" wrapText="1"/>
    </xf>
    <xf numFmtId="0" fontId="12" fillId="38" borderId="26" xfId="69" applyFont="1" applyFill="1" applyBorder="1" applyAlignment="1">
      <alignment horizontal="center" vertical="center" textRotation="255"/>
    </xf>
    <xf numFmtId="0" fontId="12" fillId="38" borderId="17" xfId="69" applyFont="1" applyFill="1" applyBorder="1" applyAlignment="1">
      <alignment horizontal="center" vertical="center" textRotation="255"/>
    </xf>
    <xf numFmtId="0" fontId="20" fillId="38" borderId="26" xfId="69" applyFont="1" applyFill="1" applyBorder="1" applyAlignment="1">
      <alignment horizontal="center" vertical="center"/>
    </xf>
    <xf numFmtId="0" fontId="20" fillId="38" borderId="17" xfId="69" applyFont="1" applyFill="1" applyBorder="1" applyAlignment="1">
      <alignment horizontal="center" vertical="center"/>
    </xf>
    <xf numFmtId="0" fontId="23" fillId="38" borderId="0" xfId="73" applyFont="1" applyFill="1" applyAlignment="1">
      <alignment horizontal="left" vertical="center"/>
    </xf>
    <xf numFmtId="0" fontId="23" fillId="38" borderId="16" xfId="73" applyFont="1" applyFill="1" applyBorder="1" applyAlignment="1">
      <alignment horizontal="left" vertical="center"/>
    </xf>
    <xf numFmtId="31" fontId="0" fillId="38" borderId="15" xfId="73" applyNumberFormat="1" applyFont="1" applyFill="1" applyBorder="1" applyAlignment="1">
      <alignment horizontal="left" vertical="center" shrinkToFit="1"/>
    </xf>
    <xf numFmtId="0" fontId="8" fillId="38" borderId="15" xfId="73" applyFill="1" applyBorder="1" applyAlignment="1">
      <alignment horizontal="left" vertical="center" shrinkToFit="1"/>
    </xf>
    <xf numFmtId="0" fontId="20" fillId="38" borderId="15" xfId="73" applyFont="1" applyFill="1" applyBorder="1" applyAlignment="1">
      <alignment horizontal="left" vertical="center" wrapText="1"/>
    </xf>
    <xf numFmtId="0" fontId="0" fillId="38" borderId="0" xfId="0" applyFill="1" applyAlignment="1">
      <alignment horizontal="left" vertical="top" wrapText="1"/>
    </xf>
    <xf numFmtId="0" fontId="20" fillId="38" borderId="18" xfId="73" applyFont="1" applyFill="1" applyBorder="1" applyAlignment="1">
      <alignment horizontal="left" vertical="center" wrapText="1"/>
    </xf>
    <xf numFmtId="0" fontId="20" fillId="38" borderId="30" xfId="73" applyFont="1" applyFill="1" applyBorder="1" applyAlignment="1">
      <alignment horizontal="left" vertical="center" wrapText="1"/>
    </xf>
    <xf numFmtId="0" fontId="20" fillId="38" borderId="19" xfId="73" applyFont="1" applyFill="1" applyBorder="1" applyAlignment="1">
      <alignment horizontal="left" vertical="center" wrapText="1"/>
    </xf>
    <xf numFmtId="0" fontId="12" fillId="38" borderId="0" xfId="69" applyFont="1" applyFill="1" applyAlignment="1">
      <alignment horizontal="left" vertical="top" wrapText="1"/>
    </xf>
    <xf numFmtId="0" fontId="16" fillId="38" borderId="0" xfId="69" applyFont="1" applyFill="1" applyAlignment="1">
      <alignment horizontal="left" vertical="top" wrapText="1"/>
    </xf>
    <xf numFmtId="0" fontId="16" fillId="38" borderId="0" xfId="69" applyFont="1" applyFill="1" applyAlignment="1">
      <alignment horizontal="left" vertical="top"/>
    </xf>
    <xf numFmtId="0" fontId="184" fillId="0" borderId="26" xfId="80" applyFont="1" applyBorder="1" applyAlignment="1">
      <alignment horizontal="center" vertical="center"/>
    </xf>
    <xf numFmtId="0" fontId="183" fillId="0" borderId="17" xfId="80" applyFont="1" applyBorder="1" applyAlignment="1">
      <alignment horizontal="center" vertical="center"/>
    </xf>
    <xf numFmtId="0" fontId="184" fillId="0" borderId="18" xfId="80" applyFont="1" applyBorder="1" applyAlignment="1">
      <alignment horizontal="center" vertical="center"/>
    </xf>
    <xf numFmtId="0" fontId="184" fillId="0" borderId="30" xfId="80" applyFont="1" applyBorder="1" applyAlignment="1">
      <alignment horizontal="center" vertical="center"/>
    </xf>
    <xf numFmtId="0" fontId="184" fillId="0" borderId="19" xfId="80" applyFont="1" applyBorder="1" applyAlignment="1">
      <alignment horizontal="center" vertical="center"/>
    </xf>
    <xf numFmtId="0" fontId="0" fillId="0" borderId="0" xfId="79" applyFont="1" applyAlignment="1">
      <alignment horizontal="center" vertical="top" wrapText="1"/>
    </xf>
    <xf numFmtId="0" fontId="8" fillId="38" borderId="0" xfId="80" applyFill="1" applyAlignment="1">
      <alignment horizontal="left" vertical="top" wrapText="1"/>
    </xf>
    <xf numFmtId="0" fontId="8" fillId="38" borderId="0" xfId="80" applyFill="1" applyAlignment="1">
      <alignment vertical="top" wrapText="1"/>
    </xf>
    <xf numFmtId="0" fontId="184" fillId="0" borderId="26" xfId="80" applyFont="1" applyBorder="1" applyAlignment="1">
      <alignment horizontal="center" vertical="center" wrapText="1"/>
    </xf>
    <xf numFmtId="0" fontId="184" fillId="0" borderId="60" xfId="80" applyFont="1" applyBorder="1" applyAlignment="1">
      <alignment horizontal="center" vertical="center" wrapText="1"/>
    </xf>
    <xf numFmtId="0" fontId="184" fillId="0" borderId="60" xfId="80" applyFont="1" applyBorder="1" applyAlignment="1">
      <alignment horizontal="center" vertical="center"/>
    </xf>
    <xf numFmtId="0" fontId="184" fillId="0" borderId="0" xfId="80" applyFont="1" applyAlignment="1">
      <alignment horizontal="center" vertical="center" wrapText="1"/>
    </xf>
    <xf numFmtId="0" fontId="184" fillId="0" borderId="0" xfId="80" applyFont="1" applyAlignment="1">
      <alignment horizontal="center" vertical="center"/>
    </xf>
    <xf numFmtId="0" fontId="42" fillId="38" borderId="0" xfId="80" applyFont="1" applyFill="1" applyAlignment="1">
      <alignment horizontal="center" vertical="center" wrapText="1"/>
    </xf>
    <xf numFmtId="0" fontId="42" fillId="38" borderId="0" xfId="80" applyFont="1" applyFill="1" applyAlignment="1">
      <alignment horizontal="center" vertical="center"/>
    </xf>
    <xf numFmtId="0" fontId="184" fillId="0" borderId="17" xfId="80" applyFont="1" applyBorder="1" applyAlignment="1">
      <alignment horizontal="center" vertical="center"/>
    </xf>
    <xf numFmtId="0" fontId="184" fillId="43" borderId="60" xfId="80" applyFont="1" applyFill="1" applyBorder="1" applyAlignment="1">
      <alignment horizontal="center" vertical="center" wrapText="1"/>
    </xf>
    <xf numFmtId="0" fontId="184" fillId="43" borderId="60" xfId="80" applyFont="1" applyFill="1" applyBorder="1" applyAlignment="1">
      <alignment horizontal="center" vertical="center"/>
    </xf>
    <xf numFmtId="0" fontId="184" fillId="43" borderId="26" xfId="80" applyFont="1" applyFill="1" applyBorder="1" applyAlignment="1">
      <alignment horizontal="center" vertical="center"/>
    </xf>
    <xf numFmtId="0" fontId="183" fillId="43" borderId="17" xfId="80" applyFont="1" applyFill="1" applyBorder="1" applyAlignment="1">
      <alignment horizontal="center" vertical="center"/>
    </xf>
    <xf numFmtId="0" fontId="184" fillId="43" borderId="18" xfId="80" applyFont="1" applyFill="1" applyBorder="1" applyAlignment="1">
      <alignment horizontal="center" vertical="center"/>
    </xf>
    <xf numFmtId="0" fontId="184" fillId="43" borderId="30" xfId="80" applyFont="1" applyFill="1" applyBorder="1" applyAlignment="1">
      <alignment horizontal="center" vertical="center"/>
    </xf>
    <xf numFmtId="0" fontId="184" fillId="43" borderId="19" xfId="80" applyFont="1" applyFill="1" applyBorder="1" applyAlignment="1">
      <alignment horizontal="center" vertical="center"/>
    </xf>
    <xf numFmtId="0" fontId="184" fillId="43" borderId="26" xfId="80" applyFont="1" applyFill="1" applyBorder="1" applyAlignment="1">
      <alignment horizontal="center" vertical="center" wrapText="1"/>
    </xf>
    <xf numFmtId="0" fontId="24" fillId="0" borderId="26" xfId="0" applyFont="1" applyBorder="1" applyAlignment="1">
      <alignment horizontal="left" vertical="center" wrapText="1"/>
    </xf>
    <xf numFmtId="0" fontId="8" fillId="0" borderId="17" xfId="0" applyFont="1" applyBorder="1" applyAlignment="1">
      <alignment horizontal="left" vertical="center" wrapText="1"/>
    </xf>
    <xf numFmtId="0" fontId="20" fillId="0" borderId="110" xfId="0" applyFont="1" applyBorder="1" applyAlignment="1">
      <alignment horizontal="left" vertical="center" wrapText="1"/>
    </xf>
    <xf numFmtId="0" fontId="20" fillId="0" borderId="32" xfId="0" applyFont="1" applyBorder="1" applyAlignment="1">
      <alignment horizontal="left" vertical="center" wrapText="1"/>
    </xf>
    <xf numFmtId="0" fontId="20" fillId="0" borderId="112" xfId="0" applyFont="1" applyBorder="1" applyAlignment="1">
      <alignment horizontal="left" vertical="center" wrapText="1"/>
    </xf>
    <xf numFmtId="0" fontId="20" fillId="0" borderId="110" xfId="0" applyFont="1" applyBorder="1" applyAlignment="1">
      <alignment horizontal="left" vertical="top" wrapText="1"/>
    </xf>
    <xf numFmtId="0" fontId="20" fillId="0" borderId="32" xfId="0" applyFont="1" applyBorder="1" applyAlignment="1">
      <alignment horizontal="left" vertical="top" wrapText="1"/>
    </xf>
    <xf numFmtId="0" fontId="20" fillId="0" borderId="112" xfId="0" applyFont="1" applyBorder="1" applyAlignment="1">
      <alignment horizontal="left" vertical="top" wrapText="1"/>
    </xf>
    <xf numFmtId="0" fontId="20" fillId="0" borderId="26"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105" xfId="0" applyFont="1" applyBorder="1" applyAlignment="1">
      <alignment horizontal="left" vertical="center" wrapText="1"/>
    </xf>
    <xf numFmtId="0" fontId="20" fillId="0" borderId="161" xfId="0" applyFont="1" applyBorder="1" applyAlignment="1">
      <alignment horizontal="left" vertical="center" wrapText="1"/>
    </xf>
    <xf numFmtId="0" fontId="20" fillId="0" borderId="23" xfId="0" applyFont="1" applyBorder="1" applyAlignment="1">
      <alignment horizontal="left" vertical="center" wrapText="1"/>
    </xf>
    <xf numFmtId="0" fontId="20" fillId="0" borderId="152" xfId="0" applyFont="1" applyBorder="1" applyAlignment="1">
      <alignment horizontal="center" vertical="center" wrapText="1"/>
    </xf>
    <xf numFmtId="0" fontId="20" fillId="0" borderId="150" xfId="0" applyFont="1" applyBorder="1" applyAlignment="1">
      <alignment horizontal="center" vertical="center" wrapText="1"/>
    </xf>
    <xf numFmtId="0" fontId="20" fillId="0" borderId="153" xfId="0" applyFont="1" applyBorder="1" applyAlignment="1">
      <alignment horizontal="center" vertical="center" wrapText="1"/>
    </xf>
    <xf numFmtId="0" fontId="20" fillId="0" borderId="26" xfId="0" applyFont="1" applyBorder="1" applyAlignment="1">
      <alignment horizontal="center" vertical="top" wrapText="1"/>
    </xf>
    <xf numFmtId="0" fontId="20" fillId="0" borderId="27" xfId="0" applyFont="1" applyBorder="1" applyAlignment="1">
      <alignment horizontal="center" vertical="top" wrapText="1"/>
    </xf>
    <xf numFmtId="0" fontId="20" fillId="0" borderId="17" xfId="0" applyFont="1" applyBorder="1" applyAlignment="1">
      <alignment horizontal="center" vertical="top" wrapText="1"/>
    </xf>
    <xf numFmtId="0" fontId="20" fillId="0" borderId="26" xfId="0" applyFont="1" applyBorder="1" applyAlignment="1">
      <alignment horizontal="left" vertical="top" wrapText="1"/>
    </xf>
    <xf numFmtId="0" fontId="20" fillId="0" borderId="27" xfId="0" applyFont="1" applyBorder="1" applyAlignment="1">
      <alignment horizontal="left" vertical="top" wrapText="1"/>
    </xf>
    <xf numFmtId="0" fontId="20" fillId="0" borderId="17" xfId="0" applyFont="1" applyBorder="1" applyAlignment="1">
      <alignment horizontal="left" vertical="top" wrapText="1"/>
    </xf>
    <xf numFmtId="0" fontId="25" fillId="0" borderId="26" xfId="0" applyFont="1" applyBorder="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wrapText="1"/>
    </xf>
    <xf numFmtId="0" fontId="108" fillId="0" borderId="26" xfId="0" applyFont="1" applyBorder="1" applyAlignment="1">
      <alignment horizontal="left" vertical="top" wrapText="1"/>
    </xf>
    <xf numFmtId="0" fontId="108" fillId="0" borderId="27" xfId="0" applyFont="1" applyBorder="1" applyAlignment="1">
      <alignment horizontal="left" vertical="top" wrapText="1"/>
    </xf>
    <xf numFmtId="0" fontId="108" fillId="0" borderId="17" xfId="0" applyFont="1" applyBorder="1" applyAlignment="1">
      <alignment horizontal="left" vertical="top" wrapText="1"/>
    </xf>
    <xf numFmtId="0" fontId="0" fillId="0" borderId="26" xfId="0" applyBorder="1" applyAlignment="1">
      <alignment horizontal="center" vertical="center" wrapText="1"/>
    </xf>
    <xf numFmtId="0" fontId="0" fillId="0" borderId="17" xfId="0" applyBorder="1" applyAlignment="1">
      <alignment horizontal="center" vertical="center" wrapText="1"/>
    </xf>
    <xf numFmtId="0" fontId="0" fillId="0" borderId="15" xfId="0" applyBorder="1" applyAlignment="1">
      <alignment horizontal="center" vertical="center" wrapText="1"/>
    </xf>
    <xf numFmtId="0" fontId="8" fillId="0" borderId="15" xfId="0" applyFont="1" applyBorder="1" applyAlignment="1">
      <alignment horizontal="center" vertical="center" wrapText="1"/>
    </xf>
    <xf numFmtId="0" fontId="8" fillId="0" borderId="31" xfId="0" applyFont="1" applyBorder="1" applyAlignment="1">
      <alignment horizontal="left" vertical="center" wrapText="1"/>
    </xf>
    <xf numFmtId="0" fontId="8" fillId="0" borderId="33" xfId="0" applyFont="1" applyBorder="1" applyAlignment="1">
      <alignment horizontal="left" vertical="center" wrapText="1"/>
    </xf>
    <xf numFmtId="0" fontId="0" fillId="0" borderId="31" xfId="0" applyBorder="1" applyAlignment="1">
      <alignment horizontal="left" vertical="center" wrapText="1"/>
    </xf>
    <xf numFmtId="0" fontId="8" fillId="0" borderId="26" xfId="0" applyFont="1" applyBorder="1" applyAlignment="1">
      <alignment horizontal="center" vertical="center"/>
    </xf>
    <xf numFmtId="0" fontId="8" fillId="0" borderId="17" xfId="0" applyFont="1" applyBorder="1" applyAlignment="1">
      <alignment horizontal="center" vertical="center"/>
    </xf>
    <xf numFmtId="0" fontId="20" fillId="0" borderId="26" xfId="0" applyFont="1" applyBorder="1" applyAlignment="1">
      <alignment horizontal="left"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105" fillId="0" borderId="112" xfId="0" applyFont="1" applyBorder="1" applyAlignment="1">
      <alignment horizontal="left" vertical="center" wrapText="1"/>
    </xf>
    <xf numFmtId="0" fontId="105" fillId="0" borderId="27" xfId="0" applyFont="1" applyBorder="1" applyAlignment="1">
      <alignment horizontal="left" vertical="center" wrapText="1"/>
    </xf>
    <xf numFmtId="0" fontId="105" fillId="0" borderId="110" xfId="0" applyFont="1" applyBorder="1" applyAlignment="1">
      <alignment horizontal="left" vertical="center" wrapText="1"/>
    </xf>
    <xf numFmtId="0" fontId="8" fillId="0" borderId="26" xfId="0" applyFont="1" applyBorder="1" applyAlignment="1">
      <alignment horizontal="left" vertical="center" wrapText="1"/>
    </xf>
    <xf numFmtId="0" fontId="24" fillId="0" borderId="31" xfId="0" applyFont="1" applyBorder="1" applyAlignment="1">
      <alignment horizontal="left" vertical="top" wrapText="1"/>
    </xf>
    <xf numFmtId="0" fontId="24" fillId="0" borderId="33" xfId="0" applyFont="1" applyBorder="1" applyAlignment="1">
      <alignment horizontal="left" vertical="top" wrapText="1"/>
    </xf>
    <xf numFmtId="0" fontId="8" fillId="0" borderId="10" xfId="0" applyFont="1" applyBorder="1" applyAlignment="1">
      <alignment horizontal="center" vertical="center"/>
    </xf>
    <xf numFmtId="0" fontId="12" fillId="0" borderId="106" xfId="0" applyFont="1" applyBorder="1" applyAlignment="1">
      <alignment horizontal="center" vertical="center" wrapText="1"/>
    </xf>
    <xf numFmtId="0" fontId="12" fillId="0" borderId="28" xfId="0" applyFont="1" applyBorder="1" applyAlignment="1">
      <alignment horizontal="center" vertical="center" wrapText="1"/>
    </xf>
    <xf numFmtId="0" fontId="8" fillId="0" borderId="27" xfId="0" applyFont="1" applyBorder="1" applyAlignment="1">
      <alignment horizontal="center" vertical="top" wrapText="1"/>
    </xf>
    <xf numFmtId="0" fontId="8" fillId="0" borderId="17" xfId="0" applyFont="1" applyBorder="1" applyAlignment="1">
      <alignment horizontal="center" vertical="top" wrapText="1"/>
    </xf>
    <xf numFmtId="0" fontId="32" fillId="0" borderId="0" xfId="0" applyFont="1" applyAlignment="1">
      <alignment horizontal="justify" vertical="top" wrapText="1"/>
    </xf>
    <xf numFmtId="0" fontId="12" fillId="0" borderId="154" xfId="0" applyFont="1" applyBorder="1" applyAlignment="1">
      <alignment horizontal="center" vertical="top" wrapText="1"/>
    </xf>
    <xf numFmtId="0" fontId="12" fillId="0" borderId="106" xfId="0" applyFont="1" applyBorder="1" applyAlignment="1">
      <alignment horizontal="center" vertical="top" wrapText="1"/>
    </xf>
    <xf numFmtId="0" fontId="11" fillId="0" borderId="154" xfId="0" applyFont="1" applyBorder="1" applyAlignment="1">
      <alignment horizontal="center" vertical="center" wrapText="1"/>
    </xf>
    <xf numFmtId="0" fontId="11" fillId="0" borderId="106"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29"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146" xfId="0" applyFont="1" applyBorder="1" applyAlignment="1">
      <alignment horizontal="center" vertical="center" wrapText="1"/>
    </xf>
    <xf numFmtId="0" fontId="20" fillId="38" borderId="112" xfId="0" applyFont="1" applyFill="1" applyBorder="1" applyAlignment="1">
      <alignment horizontal="center" vertical="center" wrapText="1"/>
    </xf>
    <xf numFmtId="0" fontId="20" fillId="38" borderId="27" xfId="0" applyFont="1" applyFill="1" applyBorder="1" applyAlignment="1">
      <alignment horizontal="center" vertical="center" wrapText="1"/>
    </xf>
    <xf numFmtId="0" fontId="20" fillId="38" borderId="110" xfId="0" applyFont="1" applyFill="1" applyBorder="1" applyAlignment="1">
      <alignment horizontal="center" vertical="center" wrapText="1"/>
    </xf>
    <xf numFmtId="0" fontId="20" fillId="0" borderId="121"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17" xfId="0" applyFont="1" applyBorder="1" applyAlignment="1">
      <alignment horizontal="center" vertical="center" wrapText="1"/>
    </xf>
    <xf numFmtId="0" fontId="120" fillId="0" borderId="31" xfId="0" applyFont="1" applyBorder="1" applyAlignment="1">
      <alignment horizontal="left" vertical="top" wrapText="1"/>
    </xf>
    <xf numFmtId="0" fontId="120" fillId="0" borderId="32" xfId="0" applyFont="1" applyBorder="1" applyAlignment="1">
      <alignment horizontal="left" vertical="top" wrapText="1"/>
    </xf>
    <xf numFmtId="31" fontId="34" fillId="0" borderId="0" xfId="53" applyNumberFormat="1" applyFont="1" applyAlignment="1">
      <alignment horizontal="left" vertical="top" wrapText="1"/>
    </xf>
    <xf numFmtId="0" fontId="12" fillId="0" borderId="30"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0" xfId="0" applyFont="1" applyAlignment="1">
      <alignment horizontal="center" vertical="center" wrapText="1"/>
    </xf>
    <xf numFmtId="0" fontId="8" fillId="0" borderId="0" xfId="0" applyFont="1" applyAlignment="1">
      <alignment horizontal="right" vertical="top" wrapText="1"/>
    </xf>
    <xf numFmtId="0" fontId="8" fillId="0" borderId="0" xfId="0" applyFont="1" applyAlignment="1">
      <alignment vertical="top" wrapText="1"/>
    </xf>
    <xf numFmtId="0" fontId="24" fillId="0" borderId="26" xfId="0" applyFont="1" applyBorder="1" applyAlignment="1">
      <alignment horizontal="left" vertical="top" wrapText="1"/>
    </xf>
    <xf numFmtId="0" fontId="24" fillId="0" borderId="17" xfId="0" applyFont="1" applyBorder="1" applyAlignment="1">
      <alignment horizontal="left" vertical="top" wrapText="1"/>
    </xf>
    <xf numFmtId="0" fontId="8" fillId="0" borderId="15" xfId="0" applyFont="1" applyBorder="1" applyAlignment="1">
      <alignment horizontal="left" vertical="center" wrapText="1"/>
    </xf>
    <xf numFmtId="0" fontId="8" fillId="0" borderId="26" xfId="0" applyFont="1"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center" wrapText="1"/>
    </xf>
    <xf numFmtId="0" fontId="24" fillId="0" borderId="284" xfId="45" applyFont="1" applyBorder="1" applyAlignment="1">
      <alignment vertical="center" wrapText="1"/>
    </xf>
    <xf numFmtId="0" fontId="24" fillId="0" borderId="285" xfId="45" applyFont="1" applyBorder="1" applyAlignment="1">
      <alignment vertical="center" wrapText="1"/>
    </xf>
    <xf numFmtId="0" fontId="24" fillId="0" borderId="282" xfId="45" applyFont="1" applyBorder="1" applyAlignment="1">
      <alignment vertical="center" wrapText="1"/>
    </xf>
    <xf numFmtId="0" fontId="24" fillId="0" borderId="283" xfId="45" applyFont="1" applyBorder="1" applyAlignment="1">
      <alignment vertical="center" wrapText="1"/>
    </xf>
    <xf numFmtId="0" fontId="24" fillId="0" borderId="282" xfId="45" applyFont="1" applyBorder="1" applyAlignment="1">
      <alignment horizontal="center" vertical="center" wrapText="1"/>
    </xf>
    <xf numFmtId="0" fontId="24" fillId="0" borderId="283" xfId="45" applyFont="1" applyBorder="1" applyAlignment="1">
      <alignment horizontal="center" vertical="center" wrapText="1"/>
    </xf>
    <xf numFmtId="0" fontId="8" fillId="0" borderId="27" xfId="0" applyFont="1" applyBorder="1" applyAlignment="1">
      <alignment horizontal="left" vertical="top" wrapText="1"/>
    </xf>
    <xf numFmtId="0" fontId="8" fillId="0" borderId="110" xfId="0" applyFont="1" applyBorder="1" applyAlignment="1">
      <alignment horizontal="left" vertical="top" wrapText="1"/>
    </xf>
    <xf numFmtId="0" fontId="20" fillId="0" borderId="26" xfId="0" applyFont="1" applyBorder="1" applyAlignment="1">
      <alignment horizontal="justify" vertical="center" wrapText="1"/>
    </xf>
    <xf numFmtId="0" fontId="20" fillId="0" borderId="27" xfId="0" applyFont="1" applyBorder="1" applyAlignment="1">
      <alignment horizontal="justify" vertical="center" wrapText="1"/>
    </xf>
    <xf numFmtId="0" fontId="20" fillId="0" borderId="17" xfId="0" applyFont="1" applyBorder="1" applyAlignment="1">
      <alignment horizontal="justify" vertical="center" wrapText="1"/>
    </xf>
    <xf numFmtId="0" fontId="25" fillId="0" borderId="26" xfId="0" applyFont="1" applyBorder="1" applyAlignment="1">
      <alignment horizontal="left" vertical="top" wrapText="1"/>
    </xf>
    <xf numFmtId="0" fontId="25" fillId="0" borderId="27" xfId="0" applyFont="1" applyBorder="1" applyAlignment="1">
      <alignment horizontal="left" vertical="top" wrapText="1"/>
    </xf>
    <xf numFmtId="0" fontId="25" fillId="0" borderId="17" xfId="0" applyFont="1" applyBorder="1">
      <alignment vertical="center"/>
    </xf>
    <xf numFmtId="0" fontId="120" fillId="0" borderId="26" xfId="0" applyFont="1" applyBorder="1" applyAlignment="1">
      <alignment horizontal="left" vertical="top" wrapText="1"/>
    </xf>
    <xf numFmtId="0" fontId="120" fillId="0" borderId="27" xfId="0" applyFont="1" applyBorder="1" applyAlignment="1">
      <alignment horizontal="left" vertical="top" wrapText="1"/>
    </xf>
    <xf numFmtId="0" fontId="120" fillId="0" borderId="17" xfId="0" applyFont="1" applyBorder="1" applyAlignment="1">
      <alignment horizontal="left" vertical="top" wrapText="1"/>
    </xf>
    <xf numFmtId="0" fontId="20" fillId="0" borderId="107" xfId="0" applyFont="1" applyBorder="1" applyAlignment="1">
      <alignment horizontal="center" vertical="center" wrapText="1"/>
    </xf>
    <xf numFmtId="0" fontId="20" fillId="0" borderId="97" xfId="0" applyFont="1" applyBorder="1" applyAlignment="1">
      <alignment horizontal="center" vertical="center" wrapText="1"/>
    </xf>
    <xf numFmtId="0" fontId="20" fillId="0" borderId="79" xfId="0" applyFont="1" applyBorder="1" applyAlignment="1">
      <alignment horizontal="center" vertical="center" wrapText="1"/>
    </xf>
    <xf numFmtId="0" fontId="20" fillId="0" borderId="106" xfId="0" applyFont="1" applyBorder="1" applyAlignment="1">
      <alignment horizontal="left" vertical="top" wrapText="1"/>
    </xf>
    <xf numFmtId="0" fontId="20" fillId="0" borderId="0" xfId="0" applyFont="1" applyAlignment="1">
      <alignment horizontal="left" vertical="top" wrapText="1"/>
    </xf>
    <xf numFmtId="0" fontId="20" fillId="0" borderId="29" xfId="0" applyFont="1" applyBorder="1" applyAlignment="1">
      <alignment horizontal="left" vertical="top" wrapText="1"/>
    </xf>
    <xf numFmtId="0" fontId="25" fillId="0" borderId="31" xfId="0" applyFont="1" applyBorder="1" applyAlignment="1">
      <alignment horizontal="left" vertical="top" wrapText="1"/>
    </xf>
    <xf numFmtId="0" fontId="25" fillId="0" borderId="33" xfId="0" applyFont="1" applyBorder="1">
      <alignment vertical="center"/>
    </xf>
    <xf numFmtId="0" fontId="20" fillId="0" borderId="31" xfId="0" applyFont="1" applyBorder="1" applyAlignment="1">
      <alignment horizontal="left" vertical="top" wrapText="1"/>
    </xf>
    <xf numFmtId="0" fontId="8" fillId="0" borderId="33" xfId="0" applyFont="1" applyBorder="1" applyAlignment="1">
      <alignment horizontal="left" vertical="top" wrapText="1"/>
    </xf>
    <xf numFmtId="0" fontId="20" fillId="0" borderId="90" xfId="0" applyFont="1" applyBorder="1" applyAlignment="1">
      <alignment horizontal="center" vertical="center" wrapText="1"/>
    </xf>
    <xf numFmtId="0" fontId="20" fillId="0" borderId="91" xfId="0" applyFont="1" applyBorder="1" applyAlignment="1">
      <alignment horizontal="center" vertical="center" wrapText="1"/>
    </xf>
    <xf numFmtId="0" fontId="20" fillId="0" borderId="68" xfId="0" applyFont="1" applyBorder="1" applyAlignment="1">
      <alignment horizontal="left" vertical="top" wrapText="1"/>
    </xf>
    <xf numFmtId="0" fontId="20" fillId="0" borderId="160" xfId="0" applyFont="1" applyBorder="1" applyAlignment="1">
      <alignment horizontal="left" vertical="top" wrapText="1"/>
    </xf>
    <xf numFmtId="0" fontId="20" fillId="0" borderId="33" xfId="0" applyFont="1" applyBorder="1" applyAlignment="1">
      <alignment horizontal="left" vertical="top" wrapText="1"/>
    </xf>
    <xf numFmtId="0" fontId="38" fillId="0" borderId="0" xfId="83" applyFont="1" applyAlignment="1">
      <alignment horizontal="left" vertical="center"/>
    </xf>
    <xf numFmtId="0" fontId="38" fillId="0" borderId="0" xfId="83" applyFont="1" applyAlignment="1">
      <alignment horizontal="left" vertical="center" wrapText="1"/>
    </xf>
    <xf numFmtId="0" fontId="69" fillId="0" borderId="26" xfId="83" applyFont="1" applyBorder="1" applyAlignment="1">
      <alignment horizontal="center" vertical="center" wrapText="1"/>
    </xf>
    <xf numFmtId="0" fontId="69" fillId="0" borderId="17" xfId="83" applyFont="1" applyBorder="1" applyAlignment="1">
      <alignment horizontal="center" vertical="center" wrapText="1"/>
    </xf>
    <xf numFmtId="0" fontId="69" fillId="0" borderId="26" xfId="83" applyFont="1" applyBorder="1" applyAlignment="1">
      <alignment horizontal="center" vertical="center"/>
    </xf>
    <xf numFmtId="0" fontId="69" fillId="0" borderId="17" xfId="83" applyFont="1" applyBorder="1" applyAlignment="1">
      <alignment horizontal="center" vertical="center"/>
    </xf>
    <xf numFmtId="0" fontId="69" fillId="0" borderId="154" xfId="83" applyFont="1" applyBorder="1" applyAlignment="1">
      <alignment horizontal="center" vertical="center" wrapText="1"/>
    </xf>
    <xf numFmtId="0" fontId="69" fillId="0" borderId="28" xfId="83" applyFont="1" applyBorder="1" applyAlignment="1">
      <alignment horizontal="center" vertical="center" wrapText="1"/>
    </xf>
    <xf numFmtId="0" fontId="69" fillId="0" borderId="22" xfId="83" applyFont="1" applyBorder="1" applyAlignment="1">
      <alignment horizontal="center" vertical="center" wrapText="1"/>
    </xf>
    <xf numFmtId="0" fontId="69" fillId="0" borderId="24" xfId="83" applyFont="1" applyBorder="1" applyAlignment="1">
      <alignment horizontal="center" vertical="center" wrapText="1"/>
    </xf>
    <xf numFmtId="49" fontId="69" fillId="0" borderId="26" xfId="83" applyNumberFormat="1" applyFont="1" applyBorder="1" applyAlignment="1">
      <alignment horizontal="center" vertical="center" wrapText="1"/>
    </xf>
    <xf numFmtId="49" fontId="69" fillId="0" borderId="17" xfId="83" applyNumberFormat="1" applyFont="1" applyBorder="1" applyAlignment="1">
      <alignment horizontal="center" vertical="center" wrapText="1"/>
    </xf>
    <xf numFmtId="49" fontId="69" fillId="0" borderId="26" xfId="83" applyNumberFormat="1" applyFont="1" applyBorder="1" applyAlignment="1">
      <alignment horizontal="center" vertical="center"/>
    </xf>
    <xf numFmtId="49" fontId="69" fillId="0" borderId="17" xfId="83" applyNumberFormat="1" applyFont="1" applyBorder="1" applyAlignment="1">
      <alignment horizontal="center" vertical="center"/>
    </xf>
    <xf numFmtId="0" fontId="69" fillId="0" borderId="26" xfId="83" applyFont="1" applyBorder="1" applyAlignment="1">
      <alignment horizontal="left" vertical="center" wrapText="1"/>
    </xf>
    <xf numFmtId="0" fontId="69" fillId="0" borderId="17" xfId="83" applyFont="1" applyBorder="1" applyAlignment="1">
      <alignment horizontal="left" vertical="center" wrapText="1"/>
    </xf>
    <xf numFmtId="0" fontId="38" fillId="0" borderId="15" xfId="83" applyFont="1" applyBorder="1" applyAlignment="1">
      <alignment horizontal="center" vertical="center"/>
    </xf>
    <xf numFmtId="0" fontId="38" fillId="0" borderId="60" xfId="83" applyFont="1" applyBorder="1" applyAlignment="1">
      <alignment horizontal="center" vertical="center"/>
    </xf>
    <xf numFmtId="0" fontId="38" fillId="0" borderId="0" xfId="83" applyFont="1" applyAlignment="1">
      <alignment horizontal="center" vertical="center"/>
    </xf>
    <xf numFmtId="0" fontId="38" fillId="0" borderId="16" xfId="83" applyFont="1" applyBorder="1" applyAlignment="1">
      <alignment horizontal="center" vertical="center"/>
    </xf>
    <xf numFmtId="188" fontId="38" fillId="0" borderId="0" xfId="83" applyNumberFormat="1" applyFont="1" applyAlignment="1">
      <alignment horizontal="center" vertical="center"/>
    </xf>
    <xf numFmtId="0" fontId="38" fillId="0" borderId="15" xfId="83" applyFont="1" applyBorder="1" applyAlignment="1">
      <alignment horizontal="left" vertical="center"/>
    </xf>
    <xf numFmtId="0" fontId="68" fillId="0" borderId="15" xfId="83" applyFont="1" applyBorder="1" applyAlignment="1">
      <alignment horizontal="left" vertical="center"/>
    </xf>
    <xf numFmtId="0" fontId="8" fillId="0" borderId="15" xfId="83" applyFont="1" applyBorder="1" applyAlignment="1">
      <alignment horizontal="left" vertical="center"/>
    </xf>
    <xf numFmtId="0" fontId="69" fillId="0" borderId="18" xfId="83" applyFont="1" applyBorder="1" applyAlignment="1">
      <alignment horizontal="left" vertical="center"/>
    </xf>
    <xf numFmtId="0" fontId="69" fillId="0" borderId="30" xfId="83" applyFont="1" applyBorder="1" applyAlignment="1">
      <alignment horizontal="left" vertical="center"/>
    </xf>
    <xf numFmtId="0" fontId="4" fillId="0" borderId="10" xfId="84" applyBorder="1" applyAlignment="1">
      <alignment horizontal="left" vertical="top"/>
    </xf>
    <xf numFmtId="0" fontId="4" fillId="0" borderId="200" xfId="84" applyBorder="1" applyAlignment="1">
      <alignment horizontal="left" vertical="top"/>
    </xf>
    <xf numFmtId="0" fontId="4" fillId="0" borderId="153" xfId="84" applyBorder="1" applyAlignment="1">
      <alignment horizontal="left" vertical="center"/>
    </xf>
    <xf numFmtId="0" fontId="4" fillId="0" borderId="149" xfId="84" applyBorder="1" applyAlignment="1">
      <alignment horizontal="left" vertical="center"/>
    </xf>
    <xf numFmtId="0" fontId="4" fillId="0" borderId="12" xfId="84" applyBorder="1" applyAlignment="1">
      <alignment horizontal="left" vertical="center"/>
    </xf>
    <xf numFmtId="0" fontId="4" fillId="0" borderId="152" xfId="84" applyBorder="1" applyAlignment="1">
      <alignment horizontal="left" vertical="center"/>
    </xf>
    <xf numFmtId="0" fontId="4" fillId="0" borderId="298" xfId="84" applyBorder="1" applyAlignment="1">
      <alignment horizontal="left" vertical="center"/>
    </xf>
    <xf numFmtId="0" fontId="4" fillId="0" borderId="65" xfId="84" applyBorder="1" applyAlignment="1">
      <alignment horizontal="left"/>
    </xf>
    <xf numFmtId="0" fontId="4" fillId="0" borderId="204" xfId="84" applyBorder="1" applyAlignment="1">
      <alignment horizontal="left"/>
    </xf>
    <xf numFmtId="0" fontId="4" fillId="0" borderId="0" xfId="84" applyAlignment="1">
      <alignment horizontal="left" vertical="center"/>
    </xf>
    <xf numFmtId="0" fontId="4" fillId="0" borderId="199" xfId="84" applyBorder="1" applyAlignment="1">
      <alignment horizontal="left" vertical="center"/>
    </xf>
    <xf numFmtId="0" fontId="172" fillId="0" borderId="0" xfId="84" applyFont="1" applyAlignment="1">
      <alignment horizontal="center" vertical="center"/>
    </xf>
    <xf numFmtId="0" fontId="4" fillId="0" borderId="202" xfId="84" applyBorder="1" applyAlignment="1">
      <alignment horizontal="center" vertical="center"/>
    </xf>
    <xf numFmtId="0" fontId="4" fillId="0" borderId="198" xfId="84" applyBorder="1" applyAlignment="1">
      <alignment horizontal="center" vertical="center"/>
    </xf>
    <xf numFmtId="0" fontId="4" fillId="0" borderId="121" xfId="84" applyBorder="1" applyAlignment="1">
      <alignment horizontal="center" vertical="center"/>
    </xf>
    <xf numFmtId="0" fontId="4" fillId="0" borderId="146" xfId="84" applyBorder="1" applyAlignment="1">
      <alignment horizontal="center" vertical="center"/>
    </xf>
    <xf numFmtId="0" fontId="4" fillId="0" borderId="193" xfId="84" applyBorder="1" applyAlignment="1">
      <alignment horizontal="center" vertical="center"/>
    </xf>
    <xf numFmtId="0" fontId="4" fillId="0" borderId="191" xfId="84" applyBorder="1" applyAlignment="1">
      <alignment horizontal="center" vertical="center"/>
    </xf>
    <xf numFmtId="0" fontId="4" fillId="0" borderId="333" xfId="84" applyBorder="1" applyAlignment="1">
      <alignment horizontal="center" vertical="center"/>
    </xf>
    <xf numFmtId="0" fontId="0" fillId="38" borderId="0" xfId="58" applyFont="1" applyFill="1" applyAlignment="1">
      <alignment horizontal="center"/>
    </xf>
    <xf numFmtId="0" fontId="8" fillId="38" borderId="0" xfId="58" applyFont="1" applyFill="1" applyAlignment="1">
      <alignment horizontal="center"/>
    </xf>
    <xf numFmtId="0" fontId="0" fillId="24" borderId="18" xfId="49" applyFont="1" applyFill="1" applyBorder="1" applyAlignment="1">
      <alignment horizontal="center"/>
    </xf>
    <xf numFmtId="0" fontId="9" fillId="24" borderId="30" xfId="49" applyFill="1" applyBorder="1" applyAlignment="1">
      <alignment horizontal="center"/>
    </xf>
    <xf numFmtId="0" fontId="9" fillId="24" borderId="19" xfId="49" applyFill="1" applyBorder="1" applyAlignment="1">
      <alignment horizontal="center"/>
    </xf>
    <xf numFmtId="0" fontId="0" fillId="24" borderId="30" xfId="49" applyFont="1" applyFill="1" applyBorder="1" applyAlignment="1">
      <alignment horizontal="center"/>
    </xf>
    <xf numFmtId="0" fontId="0" fillId="24" borderId="19" xfId="49" applyFont="1" applyFill="1" applyBorder="1" applyAlignment="1">
      <alignment horizontal="center"/>
    </xf>
    <xf numFmtId="0" fontId="0" fillId="24" borderId="154" xfId="49" applyFont="1" applyFill="1" applyBorder="1" applyAlignment="1">
      <alignment horizontal="left" vertical="top" wrapText="1"/>
    </xf>
    <xf numFmtId="0" fontId="0" fillId="24" borderId="106" xfId="49" applyFont="1" applyFill="1" applyBorder="1" applyAlignment="1">
      <alignment horizontal="left" vertical="top" wrapText="1"/>
    </xf>
    <xf numFmtId="0" fontId="0" fillId="24" borderId="28" xfId="49" applyFont="1" applyFill="1" applyBorder="1" applyAlignment="1">
      <alignment horizontal="left" vertical="top" wrapText="1"/>
    </xf>
    <xf numFmtId="0" fontId="0" fillId="24" borderId="60" xfId="49" applyFont="1" applyFill="1" applyBorder="1" applyAlignment="1">
      <alignment horizontal="left" vertical="top" wrapText="1"/>
    </xf>
    <xf numFmtId="0" fontId="0" fillId="24" borderId="0" xfId="49" applyFont="1" applyFill="1" applyAlignment="1">
      <alignment horizontal="left" vertical="top" wrapText="1"/>
    </xf>
    <xf numFmtId="0" fontId="0" fillId="24" borderId="16" xfId="49" applyFont="1" applyFill="1" applyBorder="1" applyAlignment="1">
      <alignment horizontal="left" vertical="top" wrapText="1"/>
    </xf>
    <xf numFmtId="0" fontId="0" fillId="24" borderId="22" xfId="49" applyFont="1" applyFill="1" applyBorder="1" applyAlignment="1">
      <alignment horizontal="left" vertical="top" wrapText="1"/>
    </xf>
    <xf numFmtId="0" fontId="0" fillId="24" borderId="29" xfId="49" applyFont="1" applyFill="1" applyBorder="1" applyAlignment="1">
      <alignment horizontal="left" vertical="top" wrapText="1"/>
    </xf>
    <xf numFmtId="0" fontId="0" fillId="24" borderId="24" xfId="49" applyFont="1" applyFill="1" applyBorder="1" applyAlignment="1">
      <alignment horizontal="left" vertical="top" wrapText="1"/>
    </xf>
    <xf numFmtId="0" fontId="0" fillId="24" borderId="154" xfId="63" applyFont="1" applyFill="1" applyBorder="1" applyAlignment="1">
      <alignment horizontal="left" vertical="top" wrapText="1"/>
    </xf>
    <xf numFmtId="0" fontId="8" fillId="24" borderId="106" xfId="63" applyFill="1" applyBorder="1" applyAlignment="1">
      <alignment horizontal="left" vertical="top"/>
    </xf>
    <xf numFmtId="0" fontId="8" fillId="24" borderId="28" xfId="63" applyFill="1" applyBorder="1" applyAlignment="1">
      <alignment horizontal="left" vertical="top"/>
    </xf>
    <xf numFmtId="0" fontId="8" fillId="24" borderId="60" xfId="63" applyFill="1" applyBorder="1" applyAlignment="1">
      <alignment horizontal="left" vertical="top"/>
    </xf>
    <xf numFmtId="0" fontId="8" fillId="24" borderId="0" xfId="63" applyFill="1" applyAlignment="1">
      <alignment horizontal="left" vertical="top"/>
    </xf>
    <xf numFmtId="0" fontId="8" fillId="24" borderId="16" xfId="63" applyFill="1" applyBorder="1" applyAlignment="1">
      <alignment horizontal="left" vertical="top"/>
    </xf>
    <xf numFmtId="0" fontId="0" fillId="24" borderId="15" xfId="49" applyFont="1" applyFill="1" applyBorder="1" applyAlignment="1">
      <alignment horizontal="left" vertical="top" wrapText="1"/>
    </xf>
    <xf numFmtId="0" fontId="9" fillId="24" borderId="15" xfId="49" applyFill="1" applyBorder="1" applyAlignment="1">
      <alignment horizontal="center" vertical="center"/>
    </xf>
    <xf numFmtId="0" fontId="9" fillId="24" borderId="26" xfId="49" applyFill="1" applyBorder="1" applyAlignment="1">
      <alignment horizontal="center" vertical="center"/>
    </xf>
    <xf numFmtId="0" fontId="9" fillId="24" borderId="27" xfId="49" applyFill="1" applyBorder="1" applyAlignment="1">
      <alignment horizontal="center" vertical="center"/>
    </xf>
    <xf numFmtId="0" fontId="9" fillId="24" borderId="17" xfId="49" applyFill="1" applyBorder="1" applyAlignment="1">
      <alignment horizontal="center" vertical="center"/>
    </xf>
    <xf numFmtId="0" fontId="9" fillId="24" borderId="15" xfId="49" applyFill="1" applyBorder="1" applyAlignment="1">
      <alignment horizontal="left" vertical="top" wrapText="1"/>
    </xf>
    <xf numFmtId="0" fontId="9" fillId="24" borderId="15" xfId="49" applyFill="1" applyBorder="1" applyAlignment="1">
      <alignment horizontal="left" vertical="top"/>
    </xf>
    <xf numFmtId="0" fontId="24" fillId="24" borderId="105" xfId="49" applyFont="1" applyFill="1" applyBorder="1" applyAlignment="1">
      <alignment horizontal="center" vertical="center" wrapText="1"/>
    </xf>
    <xf numFmtId="0" fontId="24" fillId="24" borderId="161" xfId="49" applyFont="1" applyFill="1" applyBorder="1" applyAlignment="1">
      <alignment horizontal="center" vertical="center" wrapText="1"/>
    </xf>
    <xf numFmtId="0" fontId="24" fillId="24" borderId="23" xfId="49" applyFont="1" applyFill="1" applyBorder="1" applyAlignment="1">
      <alignment horizontal="center" vertical="center" wrapText="1"/>
    </xf>
    <xf numFmtId="0" fontId="15" fillId="24" borderId="105" xfId="49" applyFont="1" applyFill="1" applyBorder="1" applyAlignment="1">
      <alignment horizontal="center" vertical="center" wrapText="1"/>
    </xf>
    <xf numFmtId="0" fontId="15" fillId="24" borderId="161" xfId="49" applyFont="1" applyFill="1" applyBorder="1" applyAlignment="1">
      <alignment horizontal="center" vertical="center" wrapText="1"/>
    </xf>
    <xf numFmtId="0" fontId="15" fillId="24" borderId="23" xfId="49" applyFont="1" applyFill="1" applyBorder="1" applyAlignment="1">
      <alignment horizontal="center" vertical="center" wrapText="1"/>
    </xf>
    <xf numFmtId="0" fontId="0" fillId="24" borderId="0" xfId="49" applyFont="1" applyFill="1" applyAlignment="1">
      <alignment horizontal="center"/>
    </xf>
    <xf numFmtId="0" fontId="9" fillId="24" borderId="0" xfId="49" applyFill="1" applyAlignment="1">
      <alignment horizontal="center"/>
    </xf>
    <xf numFmtId="0" fontId="75" fillId="0" borderId="29" xfId="49" applyFont="1" applyBorder="1" applyAlignment="1">
      <alignment horizontal="right"/>
    </xf>
    <xf numFmtId="0" fontId="39" fillId="24" borderId="0" xfId="49" applyFont="1" applyFill="1" applyAlignment="1">
      <alignment horizontal="right"/>
    </xf>
    <xf numFmtId="31" fontId="39" fillId="24" borderId="0" xfId="49" applyNumberFormat="1" applyFont="1" applyFill="1" applyAlignment="1">
      <alignment horizontal="left"/>
    </xf>
    <xf numFmtId="0" fontId="39" fillId="24" borderId="10" xfId="49" applyFont="1" applyFill="1" applyBorder="1" applyAlignment="1">
      <alignment horizontal="right"/>
    </xf>
    <xf numFmtId="31" fontId="39" fillId="24" borderId="10" xfId="49" applyNumberFormat="1" applyFont="1" applyFill="1" applyBorder="1" applyAlignment="1">
      <alignment horizontal="left"/>
    </xf>
    <xf numFmtId="0" fontId="9" fillId="24" borderId="122" xfId="49" applyFill="1" applyBorder="1" applyAlignment="1">
      <alignment horizontal="center" vertical="center" wrapText="1"/>
    </xf>
    <xf numFmtId="0" fontId="9" fillId="24" borderId="103" xfId="49" applyFill="1" applyBorder="1" applyAlignment="1">
      <alignment horizontal="center" vertical="center" wrapText="1"/>
    </xf>
    <xf numFmtId="0" fontId="15" fillId="24" borderId="105" xfId="63" applyFont="1" applyFill="1" applyBorder="1" applyAlignment="1">
      <alignment horizontal="center" vertical="center" wrapText="1"/>
    </xf>
    <xf numFmtId="0" fontId="15" fillId="24" borderId="161" xfId="63" applyFont="1" applyFill="1" applyBorder="1" applyAlignment="1">
      <alignment horizontal="center" vertical="center" wrapText="1"/>
    </xf>
    <xf numFmtId="0" fontId="15" fillId="24" borderId="198" xfId="63" applyFont="1" applyFill="1" applyBorder="1" applyAlignment="1">
      <alignment horizontal="center" vertical="center" wrapText="1"/>
    </xf>
    <xf numFmtId="0" fontId="76" fillId="24" borderId="101" xfId="49" applyFont="1" applyFill="1" applyBorder="1" applyAlignment="1">
      <alignment horizontal="left"/>
    </xf>
    <xf numFmtId="0" fontId="76" fillId="24" borderId="65" xfId="49" applyFont="1" applyFill="1" applyBorder="1" applyAlignment="1">
      <alignment horizontal="left"/>
    </xf>
    <xf numFmtId="0" fontId="76" fillId="24" borderId="296" xfId="49" applyFont="1" applyFill="1" applyBorder="1" applyAlignment="1">
      <alignment horizontal="left"/>
    </xf>
    <xf numFmtId="0" fontId="20" fillId="24" borderId="101" xfId="49" applyFont="1" applyFill="1" applyBorder="1" applyAlignment="1">
      <alignment horizontal="center" vertical="center" wrapText="1"/>
    </xf>
    <xf numFmtId="0" fontId="20" fillId="24" borderId="65" xfId="49" applyFont="1" applyFill="1" applyBorder="1" applyAlignment="1">
      <alignment horizontal="center" vertical="center" wrapText="1"/>
    </xf>
    <xf numFmtId="0" fontId="20" fillId="24" borderId="296" xfId="49" applyFont="1" applyFill="1" applyBorder="1" applyAlignment="1">
      <alignment horizontal="center" vertical="center" wrapText="1"/>
    </xf>
    <xf numFmtId="0" fontId="20" fillId="24" borderId="102" xfId="49" applyFont="1" applyFill="1" applyBorder="1" applyAlignment="1">
      <alignment horizontal="center" vertical="center" wrapText="1"/>
    </xf>
    <xf numFmtId="0" fontId="20" fillId="24" borderId="10" xfId="49" applyFont="1" applyFill="1" applyBorder="1" applyAlignment="1">
      <alignment horizontal="center" vertical="center" wrapText="1"/>
    </xf>
    <xf numFmtId="0" fontId="20" fillId="24" borderId="174" xfId="49" applyFont="1" applyFill="1" applyBorder="1" applyAlignment="1">
      <alignment horizontal="center" vertical="center" wrapText="1"/>
    </xf>
    <xf numFmtId="0" fontId="69" fillId="24" borderId="244" xfId="49" applyFont="1" applyFill="1" applyBorder="1" applyAlignment="1">
      <alignment horizontal="center" vertical="center"/>
    </xf>
    <xf numFmtId="0" fontId="25" fillId="24" borderId="122" xfId="49" applyFont="1" applyFill="1" applyBorder="1" applyAlignment="1">
      <alignment horizontal="center" vertical="center" wrapText="1"/>
    </xf>
    <xf numFmtId="0" fontId="25" fillId="24" borderId="103" xfId="49" applyFont="1" applyFill="1" applyBorder="1" applyAlignment="1">
      <alignment horizontal="center" vertical="center" wrapText="1"/>
    </xf>
    <xf numFmtId="0" fontId="76" fillId="24" borderId="65" xfId="63" applyFont="1" applyFill="1" applyBorder="1" applyAlignment="1">
      <alignment horizontal="left"/>
    </xf>
    <xf numFmtId="0" fontId="76" fillId="24" borderId="296" xfId="63" applyFont="1" applyFill="1" applyBorder="1" applyAlignment="1">
      <alignment horizontal="left"/>
    </xf>
    <xf numFmtId="0" fontId="15" fillId="24" borderId="202" xfId="63" applyFont="1" applyFill="1" applyBorder="1" applyAlignment="1">
      <alignment horizontal="center" vertical="center" wrapText="1"/>
    </xf>
    <xf numFmtId="0" fontId="15" fillId="24" borderId="23" xfId="63" applyFont="1" applyFill="1" applyBorder="1" applyAlignment="1">
      <alignment horizontal="center" vertical="center" wrapText="1"/>
    </xf>
    <xf numFmtId="0" fontId="0" fillId="0" borderId="0" xfId="0">
      <alignment vertical="center"/>
    </xf>
    <xf numFmtId="0" fontId="25" fillId="24" borderId="105" xfId="63" applyFont="1" applyFill="1" applyBorder="1" applyAlignment="1">
      <alignment horizontal="center" vertical="center" wrapText="1"/>
    </xf>
    <xf numFmtId="0" fontId="25" fillId="24" borderId="161" xfId="63" applyFont="1" applyFill="1" applyBorder="1" applyAlignment="1">
      <alignment horizontal="center" vertical="center" wrapText="1"/>
    </xf>
    <xf numFmtId="0" fontId="25" fillId="24" borderId="23" xfId="63" applyFont="1" applyFill="1" applyBorder="1" applyAlignment="1">
      <alignment horizontal="center" vertical="center" wrapText="1"/>
    </xf>
    <xf numFmtId="0" fontId="9" fillId="35" borderId="122" xfId="49" applyFill="1" applyBorder="1" applyAlignment="1">
      <alignment horizontal="center" vertical="center" textRotation="255"/>
    </xf>
    <xf numFmtId="0" fontId="9" fillId="35" borderId="143" xfId="49" applyFill="1" applyBorder="1" applyAlignment="1">
      <alignment horizontal="center" vertical="center" textRotation="255"/>
    </xf>
    <xf numFmtId="0" fontId="77" fillId="24" borderId="65" xfId="63" applyFont="1" applyFill="1" applyBorder="1" applyAlignment="1">
      <alignment horizontal="left" shrinkToFit="1"/>
    </xf>
    <xf numFmtId="0" fontId="77" fillId="24" borderId="296" xfId="63" applyFont="1" applyFill="1" applyBorder="1" applyAlignment="1">
      <alignment horizontal="left" shrinkToFit="1"/>
    </xf>
    <xf numFmtId="0" fontId="76" fillId="24" borderId="101" xfId="63" applyFont="1" applyFill="1" applyBorder="1" applyAlignment="1">
      <alignment horizontal="left"/>
    </xf>
    <xf numFmtId="0" fontId="77" fillId="24" borderId="101" xfId="49" applyFont="1" applyFill="1" applyBorder="1" applyAlignment="1">
      <alignment horizontal="left" shrinkToFit="1"/>
    </xf>
    <xf numFmtId="0" fontId="77" fillId="24" borderId="65" xfId="49" applyFont="1" applyFill="1" applyBorder="1" applyAlignment="1">
      <alignment horizontal="left" shrinkToFit="1"/>
    </xf>
    <xf numFmtId="0" fontId="77" fillId="24" borderId="296" xfId="49" applyFont="1" applyFill="1" applyBorder="1" applyAlignment="1">
      <alignment horizontal="left" shrinkToFit="1"/>
    </xf>
    <xf numFmtId="0" fontId="25" fillId="24" borderId="105" xfId="49" applyFont="1" applyFill="1" applyBorder="1" applyAlignment="1">
      <alignment horizontal="center" vertical="center" wrapText="1"/>
    </xf>
    <xf numFmtId="0" fontId="25" fillId="24" borderId="161" xfId="49" applyFont="1" applyFill="1" applyBorder="1" applyAlignment="1">
      <alignment horizontal="center" vertical="center" wrapText="1"/>
    </xf>
    <xf numFmtId="0" fontId="25" fillId="24" borderId="23" xfId="49" applyFont="1" applyFill="1" applyBorder="1" applyAlignment="1">
      <alignment horizontal="center" vertical="center" wrapText="1"/>
    </xf>
    <xf numFmtId="0" fontId="15" fillId="24" borderId="202" xfId="49" applyFont="1" applyFill="1" applyBorder="1" applyAlignment="1">
      <alignment horizontal="center" vertical="center" wrapText="1"/>
    </xf>
    <xf numFmtId="0" fontId="39" fillId="24" borderId="101" xfId="49" applyFont="1" applyFill="1" applyBorder="1" applyAlignment="1">
      <alignment horizontal="center" vertical="center" wrapText="1"/>
    </xf>
    <xf numFmtId="0" fontId="39" fillId="24" borderId="65" xfId="49" applyFont="1" applyFill="1" applyBorder="1" applyAlignment="1">
      <alignment horizontal="center" vertical="center" wrapText="1"/>
    </xf>
    <xf numFmtId="0" fontId="39" fillId="24" borderId="204" xfId="49" applyFont="1" applyFill="1" applyBorder="1" applyAlignment="1">
      <alignment horizontal="center" vertical="center" wrapText="1"/>
    </xf>
    <xf numFmtId="0" fontId="39" fillId="24" borderId="102" xfId="49" applyFont="1" applyFill="1" applyBorder="1" applyAlignment="1">
      <alignment horizontal="center" vertical="center" wrapText="1"/>
    </xf>
    <xf numFmtId="0" fontId="39" fillId="24" borderId="10" xfId="49" applyFont="1" applyFill="1" applyBorder="1" applyAlignment="1">
      <alignment horizontal="center" vertical="center" wrapText="1"/>
    </xf>
    <xf numFmtId="0" fontId="39" fillId="24" borderId="200" xfId="49" applyFont="1" applyFill="1" applyBorder="1" applyAlignment="1">
      <alignment horizontal="center" vertical="center" wrapText="1"/>
    </xf>
    <xf numFmtId="0" fontId="60" fillId="35" borderId="288" xfId="49" applyFont="1" applyFill="1" applyBorder="1" applyAlignment="1">
      <alignment horizontal="left" vertical="top" wrapText="1"/>
    </xf>
    <xf numFmtId="0" fontId="60" fillId="35" borderId="65" xfId="49" applyFont="1" applyFill="1" applyBorder="1" applyAlignment="1">
      <alignment horizontal="left" vertical="top" wrapText="1"/>
    </xf>
    <xf numFmtId="0" fontId="60" fillId="35" borderId="204" xfId="49" applyFont="1" applyFill="1" applyBorder="1" applyAlignment="1">
      <alignment horizontal="left" vertical="top" wrapText="1"/>
    </xf>
    <xf numFmtId="0" fontId="60" fillId="35" borderId="60" xfId="49" applyFont="1" applyFill="1" applyBorder="1" applyAlignment="1">
      <alignment horizontal="left" vertical="top" wrapText="1"/>
    </xf>
    <xf numFmtId="0" fontId="60" fillId="35" borderId="0" xfId="49" applyFont="1" applyFill="1" applyAlignment="1">
      <alignment horizontal="left" vertical="top" wrapText="1"/>
    </xf>
    <xf numFmtId="0" fontId="60" fillId="35" borderId="199" xfId="49" applyFont="1" applyFill="1" applyBorder="1" applyAlignment="1">
      <alignment horizontal="left" vertical="top" wrapText="1"/>
    </xf>
    <xf numFmtId="0" fontId="60" fillId="35" borderId="22" xfId="49" applyFont="1" applyFill="1" applyBorder="1" applyAlignment="1">
      <alignment horizontal="left" vertical="top" wrapText="1"/>
    </xf>
    <xf numFmtId="0" fontId="60" fillId="35" borderId="29" xfId="49" applyFont="1" applyFill="1" applyBorder="1" applyAlignment="1">
      <alignment horizontal="left" vertical="top" wrapText="1"/>
    </xf>
    <xf numFmtId="0" fontId="60" fillId="35" borderId="237" xfId="49" applyFont="1" applyFill="1" applyBorder="1" applyAlignment="1">
      <alignment horizontal="left" vertical="top" wrapText="1"/>
    </xf>
    <xf numFmtId="0" fontId="60" fillId="35" borderId="154" xfId="49" applyFont="1" applyFill="1" applyBorder="1" applyAlignment="1">
      <alignment horizontal="left" vertical="top" wrapText="1"/>
    </xf>
    <xf numFmtId="0" fontId="60" fillId="35" borderId="106" xfId="49" applyFont="1" applyFill="1" applyBorder="1" applyAlignment="1">
      <alignment horizontal="left" vertical="top" wrapText="1"/>
    </xf>
    <xf numFmtId="0" fontId="60" fillId="35" borderId="287" xfId="49" applyFont="1" applyFill="1" applyBorder="1" applyAlignment="1">
      <alignment horizontal="left" vertical="top" wrapText="1"/>
    </xf>
    <xf numFmtId="0" fontId="20" fillId="35" borderId="154" xfId="49" applyFont="1" applyFill="1" applyBorder="1" applyAlignment="1">
      <alignment horizontal="left" vertical="top" wrapText="1"/>
    </xf>
    <xf numFmtId="0" fontId="20" fillId="35" borderId="106" xfId="49" applyFont="1" applyFill="1" applyBorder="1" applyAlignment="1">
      <alignment horizontal="left" vertical="top" wrapText="1"/>
    </xf>
    <xf numFmtId="0" fontId="20" fillId="35" borderId="287" xfId="49" applyFont="1" applyFill="1" applyBorder="1" applyAlignment="1">
      <alignment horizontal="left" vertical="top" wrapText="1"/>
    </xf>
    <xf numFmtId="0" fontId="20" fillId="35" borderId="60" xfId="49" applyFont="1" applyFill="1" applyBorder="1" applyAlignment="1">
      <alignment horizontal="left" vertical="top" wrapText="1"/>
    </xf>
    <xf numFmtId="0" fontId="20" fillId="35" borderId="0" xfId="49" applyFont="1" applyFill="1" applyAlignment="1">
      <alignment horizontal="left" vertical="top" wrapText="1"/>
    </xf>
    <xf numFmtId="0" fontId="20" fillId="35" borderId="199" xfId="49" applyFont="1" applyFill="1" applyBorder="1" applyAlignment="1">
      <alignment horizontal="left" vertical="top" wrapText="1"/>
    </xf>
    <xf numFmtId="0" fontId="20" fillId="35" borderId="22" xfId="49" applyFont="1" applyFill="1" applyBorder="1" applyAlignment="1">
      <alignment horizontal="left" vertical="top" wrapText="1"/>
    </xf>
    <xf numFmtId="0" fontId="20" fillId="35" borderId="29" xfId="49" applyFont="1" applyFill="1" applyBorder="1" applyAlignment="1">
      <alignment horizontal="left" vertical="top" wrapText="1"/>
    </xf>
    <xf numFmtId="0" fontId="20" fillId="35" borderId="237" xfId="49" applyFont="1" applyFill="1" applyBorder="1" applyAlignment="1">
      <alignment horizontal="left" vertical="top" wrapText="1"/>
    </xf>
    <xf numFmtId="0" fontId="20" fillId="35" borderId="154" xfId="63" applyFont="1" applyFill="1" applyBorder="1" applyAlignment="1">
      <alignment horizontal="left" vertical="top" wrapText="1"/>
    </xf>
    <xf numFmtId="0" fontId="20" fillId="35" borderId="106" xfId="63" applyFont="1" applyFill="1" applyBorder="1" applyAlignment="1">
      <alignment horizontal="left" vertical="top" wrapText="1"/>
    </xf>
    <xf numFmtId="0" fontId="20" fillId="35" borderId="287" xfId="63" applyFont="1" applyFill="1" applyBorder="1" applyAlignment="1">
      <alignment horizontal="left" vertical="top" wrapText="1"/>
    </xf>
    <xf numFmtId="0" fontId="20" fillId="35" borderId="60" xfId="63" applyFont="1" applyFill="1" applyBorder="1" applyAlignment="1">
      <alignment horizontal="left" vertical="top" wrapText="1"/>
    </xf>
    <xf numFmtId="0" fontId="20" fillId="35" borderId="0" xfId="63" applyFont="1" applyFill="1" applyAlignment="1">
      <alignment horizontal="left" vertical="top" wrapText="1"/>
    </xf>
    <xf numFmtId="0" fontId="20" fillId="35" borderId="199" xfId="63" applyFont="1" applyFill="1" applyBorder="1" applyAlignment="1">
      <alignment horizontal="left" vertical="top" wrapText="1"/>
    </xf>
    <xf numFmtId="0" fontId="20" fillId="35" borderId="22" xfId="63" applyFont="1" applyFill="1" applyBorder="1" applyAlignment="1">
      <alignment horizontal="left" vertical="top" wrapText="1"/>
    </xf>
    <xf numFmtId="0" fontId="20" fillId="35" borderId="29" xfId="63" applyFont="1" applyFill="1" applyBorder="1" applyAlignment="1">
      <alignment horizontal="left" vertical="top" wrapText="1"/>
    </xf>
    <xf numFmtId="0" fontId="20" fillId="35" borderId="237" xfId="63" applyFont="1" applyFill="1" applyBorder="1" applyAlignment="1">
      <alignment horizontal="left" vertical="top" wrapText="1"/>
    </xf>
    <xf numFmtId="0" fontId="60" fillId="35" borderId="154" xfId="63" applyFont="1" applyFill="1" applyBorder="1" applyAlignment="1">
      <alignment horizontal="left" vertical="top" wrapText="1"/>
    </xf>
    <xf numFmtId="0" fontId="60" fillId="35" borderId="106" xfId="63" applyFont="1" applyFill="1" applyBorder="1" applyAlignment="1">
      <alignment horizontal="left" vertical="top" wrapText="1"/>
    </xf>
    <xf numFmtId="0" fontId="60" fillId="35" borderId="287" xfId="63" applyFont="1" applyFill="1" applyBorder="1" applyAlignment="1">
      <alignment horizontal="left" vertical="top" wrapText="1"/>
    </xf>
    <xf numFmtId="0" fontId="60" fillId="35" borderId="60" xfId="63" applyFont="1" applyFill="1" applyBorder="1" applyAlignment="1">
      <alignment horizontal="left" vertical="top" wrapText="1"/>
    </xf>
    <xf numFmtId="0" fontId="60" fillId="35" borderId="0" xfId="63" applyFont="1" applyFill="1" applyAlignment="1">
      <alignment horizontal="left" vertical="top" wrapText="1"/>
    </xf>
    <xf numFmtId="0" fontId="60" fillId="35" borderId="199" xfId="63" applyFont="1" applyFill="1" applyBorder="1" applyAlignment="1">
      <alignment horizontal="left" vertical="top" wrapText="1"/>
    </xf>
    <xf numFmtId="0" fontId="60" fillId="35" borderId="197" xfId="63" applyFont="1" applyFill="1" applyBorder="1" applyAlignment="1">
      <alignment horizontal="left" vertical="top" wrapText="1"/>
    </xf>
    <xf numFmtId="0" fontId="60" fillId="35" borderId="10" xfId="63" applyFont="1" applyFill="1" applyBorder="1" applyAlignment="1">
      <alignment horizontal="left" vertical="top" wrapText="1"/>
    </xf>
    <xf numFmtId="0" fontId="60" fillId="35" borderId="200" xfId="63" applyFont="1" applyFill="1" applyBorder="1" applyAlignment="1">
      <alignment horizontal="left" vertical="top" wrapText="1"/>
    </xf>
    <xf numFmtId="0" fontId="0" fillId="24" borderId="172" xfId="63" applyFont="1" applyFill="1" applyBorder="1" applyAlignment="1">
      <alignment horizontal="center" shrinkToFit="1"/>
    </xf>
    <xf numFmtId="0" fontId="0" fillId="24" borderId="0" xfId="63" applyFont="1" applyFill="1" applyAlignment="1">
      <alignment horizontal="center" shrinkToFit="1"/>
    </xf>
    <xf numFmtId="0" fontId="20" fillId="24" borderId="105" xfId="63" applyFont="1" applyFill="1" applyBorder="1" applyAlignment="1">
      <alignment horizontal="center" vertical="center" wrapText="1"/>
    </xf>
    <xf numFmtId="0" fontId="20" fillId="24" borderId="161" xfId="63" applyFont="1" applyFill="1" applyBorder="1" applyAlignment="1">
      <alignment horizontal="center" vertical="center" wrapText="1"/>
    </xf>
    <xf numFmtId="0" fontId="20" fillId="24" borderId="198" xfId="63" applyFont="1" applyFill="1" applyBorder="1" applyAlignment="1">
      <alignment horizontal="center" vertical="center" wrapText="1"/>
    </xf>
    <xf numFmtId="0" fontId="20" fillId="35" borderId="197" xfId="49" applyFont="1" applyFill="1" applyBorder="1" applyAlignment="1">
      <alignment horizontal="left" vertical="top" wrapText="1"/>
    </xf>
    <xf numFmtId="0" fontId="20" fillId="35" borderId="10" xfId="49" applyFont="1" applyFill="1" applyBorder="1" applyAlignment="1">
      <alignment horizontal="left" vertical="top" wrapText="1"/>
    </xf>
    <xf numFmtId="0" fontId="20" fillId="35" borderId="200" xfId="49" applyFont="1" applyFill="1" applyBorder="1" applyAlignment="1">
      <alignment horizontal="left" vertical="top" wrapText="1"/>
    </xf>
    <xf numFmtId="0" fontId="60" fillId="35" borderId="197" xfId="49" applyFont="1" applyFill="1" applyBorder="1" applyAlignment="1">
      <alignment horizontal="left" vertical="top" wrapText="1"/>
    </xf>
    <xf numFmtId="0" fontId="60" fillId="35" borderId="10" xfId="49" applyFont="1" applyFill="1" applyBorder="1" applyAlignment="1">
      <alignment horizontal="left" vertical="top" wrapText="1"/>
    </xf>
    <xf numFmtId="0" fontId="60" fillId="35" borderId="200" xfId="49" applyFont="1" applyFill="1" applyBorder="1" applyAlignment="1">
      <alignment horizontal="left" vertical="top" wrapText="1"/>
    </xf>
    <xf numFmtId="0" fontId="9" fillId="35" borderId="122" xfId="49" applyFill="1" applyBorder="1" applyAlignment="1">
      <alignment horizontal="center" vertical="center" wrapText="1"/>
    </xf>
    <xf numFmtId="0" fontId="9" fillId="35" borderId="143" xfId="49" applyFill="1" applyBorder="1" applyAlignment="1">
      <alignment horizontal="center" vertical="center" wrapText="1"/>
    </xf>
    <xf numFmtId="0" fontId="9" fillId="35" borderId="103" xfId="49" applyFill="1" applyBorder="1" applyAlignment="1">
      <alignment horizontal="center" vertical="center" wrapText="1"/>
    </xf>
    <xf numFmtId="0" fontId="9" fillId="35" borderId="78" xfId="49" applyFill="1" applyBorder="1" applyAlignment="1">
      <alignment horizontal="center" vertical="center" wrapText="1"/>
    </xf>
    <xf numFmtId="0" fontId="76" fillId="24" borderId="101" xfId="49" applyFont="1" applyFill="1" applyBorder="1" applyAlignment="1">
      <alignment horizontal="left" shrinkToFit="1"/>
    </xf>
    <xf numFmtId="0" fontId="76" fillId="24" borderId="65" xfId="49" applyFont="1" applyFill="1" applyBorder="1" applyAlignment="1">
      <alignment horizontal="left" shrinkToFit="1"/>
    </xf>
    <xf numFmtId="0" fontId="76" fillId="24" borderId="296" xfId="49" applyFont="1" applyFill="1" applyBorder="1" applyAlignment="1">
      <alignment horizontal="left" shrinkToFit="1"/>
    </xf>
    <xf numFmtId="0" fontId="20" fillId="35" borderId="288" xfId="49" applyFont="1" applyFill="1" applyBorder="1" applyAlignment="1">
      <alignment horizontal="left" vertical="top" wrapText="1"/>
    </xf>
    <xf numFmtId="0" fontId="20" fillId="35" borderId="65" xfId="49" applyFont="1" applyFill="1" applyBorder="1" applyAlignment="1">
      <alignment horizontal="left" vertical="top" wrapText="1"/>
    </xf>
    <xf numFmtId="0" fontId="20" fillId="35" borderId="204" xfId="49" applyFont="1" applyFill="1" applyBorder="1" applyAlignment="1">
      <alignment horizontal="left" vertical="top" wrapText="1"/>
    </xf>
    <xf numFmtId="0" fontId="60" fillId="35" borderId="154" xfId="49" applyFont="1" applyFill="1" applyBorder="1" applyAlignment="1">
      <alignment vertical="top" wrapText="1"/>
    </xf>
    <xf numFmtId="0" fontId="60" fillId="35" borderId="106" xfId="49" applyFont="1" applyFill="1" applyBorder="1" applyAlignment="1">
      <alignment vertical="top" wrapText="1"/>
    </xf>
    <xf numFmtId="0" fontId="60" fillId="35" borderId="287" xfId="49" applyFont="1" applyFill="1" applyBorder="1" applyAlignment="1">
      <alignment vertical="top" wrapText="1"/>
    </xf>
    <xf numFmtId="0" fontId="60" fillId="35" borderId="60" xfId="49" applyFont="1" applyFill="1" applyBorder="1" applyAlignment="1">
      <alignment vertical="top" wrapText="1"/>
    </xf>
    <xf numFmtId="0" fontId="60" fillId="35" borderId="0" xfId="49" applyFont="1" applyFill="1" applyAlignment="1">
      <alignment vertical="top" wrapText="1"/>
    </xf>
    <xf numFmtId="0" fontId="60" fillId="35" borderId="199" xfId="49" applyFont="1" applyFill="1" applyBorder="1" applyAlignment="1">
      <alignment vertical="top" wrapText="1"/>
    </xf>
    <xf numFmtId="0" fontId="60" fillId="35" borderId="197" xfId="49" applyFont="1" applyFill="1" applyBorder="1" applyAlignment="1">
      <alignment vertical="top" wrapText="1"/>
    </xf>
    <xf numFmtId="0" fontId="60" fillId="35" borderId="10" xfId="49" applyFont="1" applyFill="1" applyBorder="1" applyAlignment="1">
      <alignment vertical="top" wrapText="1"/>
    </xf>
    <xf numFmtId="0" fontId="60" fillId="35" borderId="200" xfId="49" applyFont="1" applyFill="1" applyBorder="1" applyAlignment="1">
      <alignment vertical="top" wrapText="1"/>
    </xf>
    <xf numFmtId="0" fontId="0" fillId="35" borderId="78" xfId="49" applyFont="1" applyFill="1" applyBorder="1" applyAlignment="1">
      <alignment horizontal="center" vertical="center" wrapText="1"/>
    </xf>
    <xf numFmtId="0" fontId="77" fillId="24" borderId="101" xfId="49" applyFont="1" applyFill="1" applyBorder="1" applyAlignment="1">
      <alignment horizontal="left"/>
    </xf>
    <xf numFmtId="0" fontId="77" fillId="24" borderId="65" xfId="49" applyFont="1" applyFill="1" applyBorder="1" applyAlignment="1">
      <alignment horizontal="left"/>
    </xf>
    <xf numFmtId="0" fontId="77" fillId="24" borderId="296" xfId="49" applyFont="1" applyFill="1" applyBorder="1" applyAlignment="1">
      <alignment horizontal="left"/>
    </xf>
    <xf numFmtId="0" fontId="20" fillId="35" borderId="288" xfId="63" applyFont="1" applyFill="1" applyBorder="1" applyAlignment="1">
      <alignment horizontal="left" vertical="top" wrapText="1"/>
    </xf>
    <xf numFmtId="0" fontId="20" fillId="35" borderId="65" xfId="63" applyFont="1" applyFill="1" applyBorder="1" applyAlignment="1">
      <alignment horizontal="left" vertical="top" wrapText="1"/>
    </xf>
    <xf numFmtId="0" fontId="20" fillId="35" borderId="204" xfId="63" applyFont="1" applyFill="1" applyBorder="1" applyAlignment="1">
      <alignment horizontal="left" vertical="top" wrapText="1"/>
    </xf>
    <xf numFmtId="0" fontId="20" fillId="35" borderId="289" xfId="49" applyFont="1" applyFill="1" applyBorder="1" applyAlignment="1">
      <alignment vertical="top" wrapText="1"/>
    </xf>
    <xf numFmtId="0" fontId="20" fillId="35" borderId="211" xfId="49" applyFont="1" applyFill="1" applyBorder="1" applyAlignment="1">
      <alignment vertical="top" wrapText="1"/>
    </xf>
    <xf numFmtId="0" fontId="20" fillId="35" borderId="290" xfId="49" applyFont="1" applyFill="1" applyBorder="1" applyAlignment="1">
      <alignment vertical="top" wrapText="1"/>
    </xf>
    <xf numFmtId="0" fontId="20" fillId="35" borderId="226" xfId="49" applyFont="1" applyFill="1" applyBorder="1" applyAlignment="1">
      <alignment vertical="top" wrapText="1"/>
    </xf>
    <xf numFmtId="0" fontId="20" fillId="35" borderId="291" xfId="49" applyFont="1" applyFill="1" applyBorder="1" applyAlignment="1">
      <alignment vertical="top" wrapText="1"/>
    </xf>
    <xf numFmtId="0" fontId="20" fillId="35" borderId="292" xfId="49" applyFont="1" applyFill="1" applyBorder="1" applyAlignment="1">
      <alignment vertical="top" wrapText="1"/>
    </xf>
    <xf numFmtId="0" fontId="20" fillId="24" borderId="202" xfId="49" applyFont="1" applyFill="1" applyBorder="1" applyAlignment="1">
      <alignment horizontal="center" vertical="center" wrapText="1"/>
    </xf>
    <xf numFmtId="0" fontId="20" fillId="24" borderId="161" xfId="49" applyFont="1" applyFill="1" applyBorder="1" applyAlignment="1">
      <alignment horizontal="center" vertical="center" wrapText="1"/>
    </xf>
    <xf numFmtId="0" fontId="20" fillId="24" borderId="198" xfId="49" applyFont="1" applyFill="1" applyBorder="1" applyAlignment="1">
      <alignment horizontal="center" vertical="center" wrapText="1"/>
    </xf>
    <xf numFmtId="0" fontId="20" fillId="35" borderId="293" xfId="49" applyFont="1" applyFill="1" applyBorder="1" applyAlignment="1">
      <alignment vertical="top" wrapText="1"/>
    </xf>
    <xf numFmtId="0" fontId="20" fillId="35" borderId="294" xfId="49" applyFont="1" applyFill="1" applyBorder="1" applyAlignment="1">
      <alignment vertical="top" wrapText="1"/>
    </xf>
    <xf numFmtId="0" fontId="20" fillId="35" borderId="295" xfId="49" applyFont="1" applyFill="1" applyBorder="1" applyAlignment="1">
      <alignment vertical="top" wrapText="1"/>
    </xf>
    <xf numFmtId="0" fontId="24" fillId="24" borderId="202" xfId="49" applyFont="1" applyFill="1" applyBorder="1" applyAlignment="1">
      <alignment horizontal="center" vertical="center" wrapText="1"/>
    </xf>
    <xf numFmtId="0" fontId="24" fillId="24" borderId="202" xfId="63" applyFont="1" applyFill="1" applyBorder="1" applyAlignment="1">
      <alignment horizontal="center" vertical="center" wrapText="1"/>
    </xf>
    <xf numFmtId="0" fontId="24" fillId="24" borderId="161" xfId="63" applyFont="1" applyFill="1" applyBorder="1" applyAlignment="1">
      <alignment horizontal="center" vertical="center" wrapText="1"/>
    </xf>
    <xf numFmtId="0" fontId="24" fillId="24" borderId="23" xfId="63" applyFont="1" applyFill="1" applyBorder="1" applyAlignment="1">
      <alignment horizontal="center" vertical="center" wrapText="1"/>
    </xf>
    <xf numFmtId="0" fontId="60" fillId="35" borderId="60" xfId="63" applyFont="1" applyFill="1" applyBorder="1" applyAlignment="1">
      <alignment horizontal="center" vertical="top" wrapText="1"/>
    </xf>
    <xf numFmtId="0" fontId="60" fillId="35" borderId="0" xfId="63" applyFont="1" applyFill="1" applyAlignment="1">
      <alignment horizontal="center" vertical="top" wrapText="1"/>
    </xf>
    <xf numFmtId="0" fontId="60" fillId="35" borderId="199" xfId="63" applyFont="1" applyFill="1" applyBorder="1" applyAlignment="1">
      <alignment horizontal="center" vertical="top" wrapText="1"/>
    </xf>
    <xf numFmtId="0" fontId="60" fillId="35" borderId="197" xfId="63" applyFont="1" applyFill="1" applyBorder="1" applyAlignment="1">
      <alignment horizontal="center" vertical="top" wrapText="1"/>
    </xf>
    <xf numFmtId="0" fontId="60" fillId="35" borderId="10" xfId="63" applyFont="1" applyFill="1" applyBorder="1" applyAlignment="1">
      <alignment horizontal="center" vertical="top" wrapText="1"/>
    </xf>
    <xf numFmtId="0" fontId="60" fillId="35" borderId="200" xfId="63" applyFont="1" applyFill="1" applyBorder="1" applyAlignment="1">
      <alignment horizontal="center" vertical="top" wrapText="1"/>
    </xf>
    <xf numFmtId="0" fontId="60" fillId="35" borderId="288" xfId="63" applyFont="1" applyFill="1" applyBorder="1" applyAlignment="1">
      <alignment horizontal="left" vertical="top" wrapText="1"/>
    </xf>
    <xf numFmtId="0" fontId="60" fillId="35" borderId="65" xfId="63" applyFont="1" applyFill="1" applyBorder="1" applyAlignment="1">
      <alignment horizontal="left" vertical="top" wrapText="1"/>
    </xf>
    <xf numFmtId="0" fontId="60" fillId="35" borderId="204" xfId="63" applyFont="1" applyFill="1" applyBorder="1" applyAlignment="1">
      <alignment horizontal="left" vertical="top" wrapText="1"/>
    </xf>
    <xf numFmtId="0" fontId="60" fillId="35" borderId="22" xfId="63" applyFont="1" applyFill="1" applyBorder="1" applyAlignment="1">
      <alignment horizontal="left" vertical="top" wrapText="1"/>
    </xf>
    <xf numFmtId="0" fontId="60" fillId="35" borderId="29" xfId="63" applyFont="1" applyFill="1" applyBorder="1" applyAlignment="1">
      <alignment horizontal="left" vertical="top" wrapText="1"/>
    </xf>
    <xf numFmtId="0" fontId="60" fillId="35" borderId="237" xfId="63" applyFont="1" applyFill="1" applyBorder="1" applyAlignment="1">
      <alignment horizontal="left" vertical="top" wrapText="1"/>
    </xf>
    <xf numFmtId="0" fontId="20" fillId="24" borderId="105" xfId="49" applyFont="1" applyFill="1" applyBorder="1" applyAlignment="1">
      <alignment horizontal="center" vertical="center" wrapText="1"/>
    </xf>
    <xf numFmtId="0" fontId="20" fillId="24" borderId="23" xfId="49" applyFont="1" applyFill="1" applyBorder="1" applyAlignment="1">
      <alignment horizontal="center" vertical="center" wrapText="1"/>
    </xf>
    <xf numFmtId="0" fontId="0" fillId="24" borderId="106" xfId="63" applyFont="1" applyFill="1" applyBorder="1" applyAlignment="1">
      <alignment horizontal="left" vertical="top" wrapText="1"/>
    </xf>
    <xf numFmtId="0" fontId="0" fillId="24" borderId="28" xfId="63" applyFont="1" applyFill="1" applyBorder="1" applyAlignment="1">
      <alignment horizontal="left" vertical="top" wrapText="1"/>
    </xf>
    <xf numFmtId="0" fontId="0" fillId="24" borderId="60" xfId="63" applyFont="1" applyFill="1" applyBorder="1" applyAlignment="1">
      <alignment horizontal="left" vertical="top" wrapText="1"/>
    </xf>
    <xf numFmtId="0" fontId="0" fillId="24" borderId="0" xfId="63" applyFont="1" applyFill="1" applyAlignment="1">
      <alignment horizontal="left" vertical="top" wrapText="1"/>
    </xf>
    <xf numFmtId="0" fontId="0" fillId="24" borderId="16" xfId="63" applyFont="1" applyFill="1" applyBorder="1" applyAlignment="1">
      <alignment horizontal="left" vertical="top" wrapText="1"/>
    </xf>
    <xf numFmtId="0" fontId="0" fillId="24" borderId="22" xfId="63" applyFont="1" applyFill="1" applyBorder="1" applyAlignment="1">
      <alignment horizontal="left" vertical="top" wrapText="1"/>
    </xf>
    <xf numFmtId="0" fontId="0" fillId="24" borderId="29" xfId="63" applyFont="1" applyFill="1" applyBorder="1" applyAlignment="1">
      <alignment horizontal="left" vertical="top" wrapText="1"/>
    </xf>
    <xf numFmtId="0" fontId="0" fillId="24" borderId="24" xfId="63" applyFont="1" applyFill="1" applyBorder="1" applyAlignment="1">
      <alignment horizontal="left" vertical="top" wrapText="1"/>
    </xf>
    <xf numFmtId="0" fontId="65" fillId="24" borderId="101" xfId="49" applyFont="1" applyFill="1" applyBorder="1" applyAlignment="1">
      <alignment horizontal="left"/>
    </xf>
    <xf numFmtId="0" fontId="65" fillId="24" borderId="65" xfId="49" applyFont="1" applyFill="1" applyBorder="1" applyAlignment="1">
      <alignment horizontal="left"/>
    </xf>
    <xf numFmtId="0" fontId="65" fillId="24" borderId="296" xfId="49" applyFont="1" applyFill="1" applyBorder="1" applyAlignment="1">
      <alignment horizontal="left"/>
    </xf>
    <xf numFmtId="0" fontId="24" fillId="35" borderId="122" xfId="49" applyFont="1" applyFill="1" applyBorder="1" applyAlignment="1">
      <alignment horizontal="center" vertical="center" textRotation="255" shrinkToFit="1"/>
    </xf>
    <xf numFmtId="0" fontId="24" fillId="35" borderId="143" xfId="49" applyFont="1" applyFill="1" applyBorder="1" applyAlignment="1">
      <alignment horizontal="center" vertical="center" textRotation="255" shrinkToFit="1"/>
    </xf>
    <xf numFmtId="0" fontId="24" fillId="35" borderId="103" xfId="49" applyFont="1" applyFill="1" applyBorder="1" applyAlignment="1">
      <alignment horizontal="center" vertical="center" textRotation="255" shrinkToFit="1"/>
    </xf>
    <xf numFmtId="0" fontId="0" fillId="35" borderId="78" xfId="63" applyFont="1" applyFill="1" applyBorder="1" applyAlignment="1">
      <alignment horizontal="center" vertical="center" textRotation="255" shrinkToFit="1"/>
    </xf>
    <xf numFmtId="0" fontId="8" fillId="35" borderId="78" xfId="63" applyFill="1" applyBorder="1" applyAlignment="1">
      <alignment horizontal="center" vertical="center" textRotation="255" shrinkToFit="1"/>
    </xf>
    <xf numFmtId="0" fontId="20" fillId="35" borderId="418" xfId="63" applyFont="1" applyFill="1" applyBorder="1" applyAlignment="1">
      <alignment horizontal="left" vertical="top" wrapText="1"/>
    </xf>
    <xf numFmtId="0" fontId="20" fillId="35" borderId="419" xfId="63" applyFont="1" applyFill="1" applyBorder="1" applyAlignment="1">
      <alignment horizontal="left" vertical="top" wrapText="1"/>
    </xf>
    <xf numFmtId="0" fontId="20" fillId="35" borderId="421" xfId="63" applyFont="1" applyFill="1" applyBorder="1" applyAlignment="1">
      <alignment horizontal="left" vertical="top" wrapText="1"/>
    </xf>
    <xf numFmtId="0" fontId="4" fillId="0" borderId="18" xfId="82" applyBorder="1" applyAlignment="1">
      <alignment horizontal="left" vertical="center"/>
    </xf>
    <xf numFmtId="0" fontId="4" fillId="0" borderId="30" xfId="82" applyBorder="1" applyAlignment="1">
      <alignment horizontal="left" vertical="center"/>
    </xf>
    <xf numFmtId="0" fontId="4" fillId="0" borderId="19" xfId="82" applyBorder="1" applyAlignment="1">
      <alignment horizontal="left" vertical="center"/>
    </xf>
    <xf numFmtId="0" fontId="4" fillId="0" borderId="18" xfId="82" applyBorder="1">
      <alignment vertical="center"/>
    </xf>
    <xf numFmtId="0" fontId="4" fillId="0" borderId="30" xfId="82" applyBorder="1">
      <alignment vertical="center"/>
    </xf>
    <xf numFmtId="0" fontId="4" fillId="0" borderId="19" xfId="82" applyBorder="1">
      <alignment vertical="center"/>
    </xf>
    <xf numFmtId="0" fontId="4" fillId="0" borderId="29" xfId="82" applyBorder="1" applyAlignment="1">
      <alignment horizontal="right" vertical="center"/>
    </xf>
    <xf numFmtId="0" fontId="4" fillId="0" borderId="154" xfId="82" applyBorder="1" applyAlignment="1">
      <alignment horizontal="left" vertical="top"/>
    </xf>
    <xf numFmtId="0" fontId="4" fillId="0" borderId="106" xfId="82" applyBorder="1" applyAlignment="1">
      <alignment horizontal="left" vertical="top"/>
    </xf>
    <xf numFmtId="0" fontId="4" fillId="0" borderId="28" xfId="82" applyBorder="1" applyAlignment="1">
      <alignment horizontal="left" vertical="top"/>
    </xf>
    <xf numFmtId="0" fontId="4" fillId="0" borderId="60" xfId="82" applyBorder="1" applyAlignment="1">
      <alignment horizontal="left" vertical="top"/>
    </xf>
    <xf numFmtId="0" fontId="4" fillId="0" borderId="0" xfId="82" applyAlignment="1">
      <alignment horizontal="left" vertical="top"/>
    </xf>
    <xf numFmtId="0" fontId="4" fillId="0" borderId="16" xfId="82" applyBorder="1" applyAlignment="1">
      <alignment horizontal="left" vertical="top"/>
    </xf>
    <xf numFmtId="0" fontId="4" fillId="0" borderId="22" xfId="82" applyBorder="1" applyAlignment="1">
      <alignment horizontal="left" vertical="top"/>
    </xf>
    <xf numFmtId="0" fontId="4" fillId="0" borderId="29" xfId="82" applyBorder="1" applyAlignment="1">
      <alignment horizontal="left" vertical="top"/>
    </xf>
    <xf numFmtId="0" fontId="4" fillId="0" borderId="24" xfId="82" applyBorder="1" applyAlignment="1">
      <alignment horizontal="left" vertical="top"/>
    </xf>
    <xf numFmtId="0" fontId="4" fillId="0" borderId="26" xfId="82" applyBorder="1" applyAlignment="1">
      <alignment horizontal="center" vertical="center"/>
    </xf>
    <xf numFmtId="0" fontId="4" fillId="0" borderId="17" xfId="82" applyBorder="1" applyAlignment="1">
      <alignment horizontal="center" vertical="center"/>
    </xf>
    <xf numFmtId="0" fontId="4" fillId="0" borderId="18" xfId="82" applyBorder="1" applyAlignment="1">
      <alignment horizontal="center" vertical="center"/>
    </xf>
    <xf numFmtId="0" fontId="4" fillId="0" borderId="30" xfId="82" applyBorder="1" applyAlignment="1">
      <alignment horizontal="center" vertical="center"/>
    </xf>
    <xf numFmtId="0" fontId="4" fillId="0" borderId="19" xfId="82" applyBorder="1" applyAlignment="1">
      <alignment horizontal="center" vertical="center"/>
    </xf>
    <xf numFmtId="49" fontId="4" fillId="0" borderId="18" xfId="82" applyNumberFormat="1" applyBorder="1" applyAlignment="1">
      <alignment horizontal="center" vertical="center"/>
    </xf>
    <xf numFmtId="49" fontId="4" fillId="0" borderId="30" xfId="82" applyNumberFormat="1" applyBorder="1" applyAlignment="1">
      <alignment horizontal="center" vertical="center"/>
    </xf>
    <xf numFmtId="49" fontId="4" fillId="0" borderId="19" xfId="82" applyNumberFormat="1" applyBorder="1" applyAlignment="1">
      <alignment horizontal="center" vertical="center"/>
    </xf>
    <xf numFmtId="0" fontId="43" fillId="0" borderId="0" xfId="0" applyFont="1" applyAlignment="1">
      <alignment horizontal="center" vertical="center"/>
    </xf>
    <xf numFmtId="31" fontId="44" fillId="0" borderId="29" xfId="0" applyNumberFormat="1" applyFont="1" applyBorder="1" applyAlignment="1">
      <alignment horizontal="left" wrapText="1"/>
    </xf>
    <xf numFmtId="0" fontId="44" fillId="0" borderId="29" xfId="0" applyFont="1" applyBorder="1" applyAlignment="1">
      <alignment horizontal="right" wrapText="1"/>
    </xf>
    <xf numFmtId="31" fontId="44" fillId="0" borderId="29" xfId="0" applyNumberFormat="1" applyFont="1" applyBorder="1" applyAlignment="1">
      <alignment horizontal="center" wrapText="1"/>
    </xf>
    <xf numFmtId="31" fontId="44" fillId="0" borderId="24" xfId="0" applyNumberFormat="1" applyFont="1" applyBorder="1" applyAlignment="1">
      <alignment horizontal="center" wrapText="1"/>
    </xf>
    <xf numFmtId="0" fontId="44" fillId="0" borderId="18" xfId="0" applyFont="1" applyBorder="1" applyAlignment="1">
      <alignment horizontal="center" vertical="center" wrapText="1"/>
    </xf>
    <xf numFmtId="0" fontId="44" fillId="0" borderId="21" xfId="0" applyFont="1" applyBorder="1" applyAlignment="1">
      <alignment horizontal="center" vertical="center" wrapText="1"/>
    </xf>
    <xf numFmtId="0" fontId="44" fillId="0" borderId="105" xfId="0" applyFont="1" applyBorder="1" applyAlignment="1">
      <alignment horizontal="center" vertical="center" wrapText="1"/>
    </xf>
    <xf numFmtId="0" fontId="44" fillId="0" borderId="198" xfId="0" applyFont="1" applyBorder="1" applyAlignment="1">
      <alignment horizontal="center" vertical="center" wrapText="1"/>
    </xf>
    <xf numFmtId="0" fontId="44" fillId="0" borderId="15"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19" xfId="0" applyFont="1" applyBorder="1" applyAlignment="1">
      <alignment horizontal="center" vertical="center" wrapText="1"/>
    </xf>
    <xf numFmtId="0" fontId="44" fillId="0" borderId="25" xfId="0" applyFont="1" applyBorder="1" applyAlignment="1">
      <alignment horizontal="center" vertical="center" wrapText="1"/>
    </xf>
    <xf numFmtId="0" fontId="44" fillId="0" borderId="196" xfId="0" applyFont="1" applyBorder="1" applyAlignment="1">
      <alignment horizontal="center" vertical="center" wrapText="1"/>
    </xf>
    <xf numFmtId="0" fontId="44" fillId="0" borderId="22" xfId="0" applyFont="1" applyBorder="1" applyAlignment="1">
      <alignment horizontal="center" vertical="center" wrapText="1"/>
    </xf>
    <xf numFmtId="0" fontId="44" fillId="0" borderId="23" xfId="0" applyFont="1" applyBorder="1" applyAlignment="1">
      <alignment horizontal="justify" vertical="center" wrapText="1"/>
    </xf>
    <xf numFmtId="0" fontId="44" fillId="0" borderId="17" xfId="0" applyFont="1" applyBorder="1" applyAlignment="1">
      <alignment horizontal="justify" vertical="center" wrapText="1"/>
    </xf>
    <xf numFmtId="0" fontId="44" fillId="0" borderId="25" xfId="0" applyFont="1" applyBorder="1" applyAlignment="1">
      <alignment horizontal="justify" vertical="center" wrapText="1"/>
    </xf>
    <xf numFmtId="0" fontId="44" fillId="0" borderId="15" xfId="0" applyFont="1" applyBorder="1" applyAlignment="1">
      <alignment horizontal="justify" vertical="center" wrapText="1"/>
    </xf>
    <xf numFmtId="0" fontId="43" fillId="0" borderId="106" xfId="0" applyFont="1" applyBorder="1" applyAlignment="1">
      <alignment horizontal="left" vertical="center"/>
    </xf>
    <xf numFmtId="0" fontId="44" fillId="0" borderId="152" xfId="0" applyFont="1" applyBorder="1" applyAlignment="1">
      <alignment horizontal="center" vertical="center" wrapText="1"/>
    </xf>
    <xf numFmtId="0" fontId="44" fillId="0" borderId="153" xfId="0" applyFont="1" applyBorder="1" applyAlignment="1">
      <alignment horizontal="center" vertical="center" wrapText="1"/>
    </xf>
    <xf numFmtId="0" fontId="44" fillId="0" borderId="23" xfId="0" applyFont="1" applyBorder="1" applyAlignment="1">
      <alignment horizontal="center" vertical="center" wrapText="1"/>
    </xf>
    <xf numFmtId="0" fontId="40" fillId="0" borderId="29" xfId="0" applyFont="1" applyBorder="1" applyAlignment="1">
      <alignment horizontal="center" vertical="center"/>
    </xf>
    <xf numFmtId="0" fontId="11" fillId="0" borderId="15" xfId="0" applyFont="1" applyBorder="1" applyAlignment="1">
      <alignment horizontal="left" vertical="center" wrapText="1"/>
    </xf>
    <xf numFmtId="31" fontId="14" fillId="0" borderId="154" xfId="0" applyNumberFormat="1" applyFont="1" applyBorder="1" applyAlignment="1">
      <alignment horizontal="center" vertical="top" wrapText="1"/>
    </xf>
    <xf numFmtId="31" fontId="14" fillId="0" borderId="28" xfId="0" applyNumberFormat="1" applyFont="1" applyBorder="1" applyAlignment="1">
      <alignment horizontal="center" vertical="top" wrapText="1"/>
    </xf>
    <xf numFmtId="0" fontId="13" fillId="0" borderId="15" xfId="0" applyFont="1" applyBorder="1" applyAlignment="1">
      <alignment horizontal="left" vertical="center" wrapText="1"/>
    </xf>
    <xf numFmtId="0" fontId="14" fillId="0" borderId="15" xfId="0" applyFont="1" applyBorder="1" applyAlignment="1">
      <alignment horizontal="left" vertical="center" wrapText="1"/>
    </xf>
    <xf numFmtId="0" fontId="58" fillId="0" borderId="15" xfId="0" applyFont="1" applyBorder="1" applyAlignment="1">
      <alignment horizontal="left" vertical="center" wrapText="1"/>
    </xf>
    <xf numFmtId="0" fontId="38" fillId="0" borderId="15" xfId="0" applyFont="1" applyBorder="1" applyAlignment="1">
      <alignment horizontal="left" vertical="top" wrapText="1"/>
    </xf>
    <xf numFmtId="0" fontId="13" fillId="0" borderId="30" xfId="0" applyFont="1" applyBorder="1" applyAlignment="1">
      <alignment horizontal="center" vertical="center" wrapText="1"/>
    </xf>
    <xf numFmtId="0" fontId="13" fillId="0" borderId="19" xfId="0" applyFont="1" applyBorder="1" applyAlignment="1">
      <alignment horizontal="center" vertical="center" wrapText="1"/>
    </xf>
    <xf numFmtId="0" fontId="38" fillId="0" borderId="15" xfId="0" applyFont="1" applyBorder="1" applyAlignment="1">
      <alignment horizontal="center" vertical="center" wrapText="1"/>
    </xf>
    <xf numFmtId="0" fontId="13" fillId="33" borderId="15" xfId="0" applyFont="1" applyFill="1" applyBorder="1" applyAlignment="1">
      <alignment horizontal="left" vertical="center" wrapText="1"/>
    </xf>
    <xf numFmtId="56" fontId="26" fillId="0" borderId="15" xfId="0" applyNumberFormat="1" applyFont="1" applyBorder="1" applyAlignment="1">
      <alignment horizontal="center" vertical="center" shrinkToFit="1"/>
    </xf>
    <xf numFmtId="0" fontId="26" fillId="0" borderId="15" xfId="0" applyFont="1" applyBorder="1" applyAlignment="1">
      <alignment horizontal="center" vertical="center" shrinkToFit="1"/>
    </xf>
    <xf numFmtId="0" fontId="13" fillId="0" borderId="2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54"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4" xfId="0" applyFont="1" applyBorder="1" applyAlignment="1">
      <alignment horizontal="center" vertical="center" wrapText="1"/>
    </xf>
    <xf numFmtId="0" fontId="13" fillId="33" borderId="154" xfId="0" applyFont="1" applyFill="1" applyBorder="1" applyAlignment="1">
      <alignment horizontal="center" vertical="center" wrapText="1"/>
    </xf>
    <xf numFmtId="0" fontId="13" fillId="33" borderId="28" xfId="0" applyFont="1" applyFill="1" applyBorder="1" applyAlignment="1">
      <alignment horizontal="center" vertical="center" wrapText="1"/>
    </xf>
    <xf numFmtId="0" fontId="13" fillId="33" borderId="22" xfId="0" applyFont="1" applyFill="1" applyBorder="1" applyAlignment="1">
      <alignment horizontal="center" vertical="center" wrapText="1"/>
    </xf>
    <xf numFmtId="0" fontId="13" fillId="33" borderId="24" xfId="0" applyFont="1" applyFill="1" applyBorder="1" applyAlignment="1">
      <alignment horizontal="center" vertical="center" wrapText="1"/>
    </xf>
    <xf numFmtId="0" fontId="11" fillId="0" borderId="15" xfId="0" applyFont="1" applyBorder="1" applyAlignment="1">
      <alignment horizontal="left" vertical="top" wrapText="1"/>
    </xf>
    <xf numFmtId="0" fontId="26" fillId="0" borderId="15"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9" xfId="0" applyFont="1" applyBorder="1" applyAlignment="1">
      <alignment horizontal="center" vertical="center" wrapText="1"/>
    </xf>
    <xf numFmtId="0" fontId="41" fillId="0" borderId="15" xfId="0" applyFont="1" applyBorder="1" applyAlignment="1">
      <alignment horizontal="center" wrapText="1"/>
    </xf>
    <xf numFmtId="0" fontId="105" fillId="0" borderId="15" xfId="0" applyFont="1" applyBorder="1" applyAlignment="1">
      <alignment horizontal="center" vertical="center" wrapText="1"/>
    </xf>
    <xf numFmtId="0" fontId="0" fillId="0" borderId="101" xfId="56" applyFont="1" applyBorder="1" applyAlignment="1">
      <alignment horizontal="left" vertical="top" wrapText="1"/>
    </xf>
    <xf numFmtId="0" fontId="0" fillId="0" borderId="65" xfId="56" applyFont="1" applyBorder="1" applyAlignment="1">
      <alignment horizontal="left" vertical="top" wrapText="1"/>
    </xf>
    <xf numFmtId="0" fontId="0" fillId="0" borderId="204" xfId="56" applyFont="1" applyBorder="1" applyAlignment="1">
      <alignment horizontal="left" vertical="top" wrapText="1"/>
    </xf>
    <xf numFmtId="0" fontId="0" fillId="0" borderId="172" xfId="56" applyFont="1" applyBorder="1" applyAlignment="1">
      <alignment horizontal="left" vertical="top" wrapText="1"/>
    </xf>
    <xf numFmtId="0" fontId="0" fillId="0" borderId="0" xfId="56" applyFont="1" applyAlignment="1">
      <alignment horizontal="left" vertical="top" wrapText="1"/>
    </xf>
    <xf numFmtId="0" fontId="0" fillId="0" borderId="199" xfId="56" applyFont="1" applyBorder="1" applyAlignment="1">
      <alignment horizontal="left" vertical="top" wrapText="1"/>
    </xf>
    <xf numFmtId="0" fontId="0" fillId="0" borderId="102" xfId="56" applyFont="1" applyBorder="1" applyAlignment="1">
      <alignment horizontal="left" vertical="top" wrapText="1"/>
    </xf>
    <xf numFmtId="0" fontId="0" fillId="0" borderId="10" xfId="56" applyFont="1" applyBorder="1" applyAlignment="1">
      <alignment horizontal="left" vertical="top" wrapText="1"/>
    </xf>
    <xf numFmtId="0" fontId="0" fillId="0" borderId="200" xfId="56" applyFont="1" applyBorder="1" applyAlignment="1">
      <alignment horizontal="left" vertical="top" wrapText="1"/>
    </xf>
    <xf numFmtId="0" fontId="0" fillId="0" borderId="15" xfId="56" applyFont="1" applyBorder="1" applyAlignment="1">
      <alignment horizontal="left" vertical="top" wrapText="1"/>
    </xf>
    <xf numFmtId="0" fontId="9" fillId="0" borderId="18" xfId="56" applyBorder="1" applyAlignment="1">
      <alignment wrapText="1"/>
    </xf>
    <xf numFmtId="0" fontId="9" fillId="0" borderId="19" xfId="56" applyBorder="1" applyAlignment="1">
      <alignment wrapText="1"/>
    </xf>
    <xf numFmtId="0" fontId="9" fillId="0" borderId="26" xfId="56" applyBorder="1" applyAlignment="1">
      <alignment horizontal="center" vertical="center"/>
    </xf>
    <xf numFmtId="0" fontId="9" fillId="0" borderId="27" xfId="56" applyBorder="1" applyAlignment="1">
      <alignment horizontal="center" vertical="center"/>
    </xf>
    <xf numFmtId="0" fontId="61" fillId="0" borderId="60" xfId="56" applyFont="1" applyBorder="1" applyAlignment="1">
      <alignment horizontal="left" vertical="top" wrapText="1"/>
    </xf>
    <xf numFmtId="0" fontId="61" fillId="0" borderId="16" xfId="56" applyFont="1" applyBorder="1" applyAlignment="1">
      <alignment horizontal="left" vertical="top" wrapText="1"/>
    </xf>
    <xf numFmtId="0" fontId="61" fillId="0" borderId="60" xfId="56" applyFont="1" applyBorder="1" applyAlignment="1">
      <alignment vertical="top" wrapText="1"/>
    </xf>
    <xf numFmtId="0" fontId="61" fillId="0" borderId="0" xfId="56" applyFont="1" applyAlignment="1">
      <alignment vertical="top" wrapText="1"/>
    </xf>
    <xf numFmtId="0" fontId="61" fillId="0" borderId="16" xfId="56" applyFont="1" applyBorder="1" applyAlignment="1">
      <alignment vertical="top" wrapText="1"/>
    </xf>
    <xf numFmtId="0" fontId="9" fillId="0" borderId="22" xfId="56" applyBorder="1" applyAlignment="1">
      <alignment horizontal="left" vertical="center"/>
    </xf>
    <xf numFmtId="0" fontId="9" fillId="0" borderId="29" xfId="56" applyBorder="1" applyAlignment="1">
      <alignment horizontal="left" vertical="center"/>
    </xf>
    <xf numFmtId="0" fontId="9" fillId="0" borderId="24" xfId="56" applyBorder="1" applyAlignment="1">
      <alignment horizontal="left" vertical="center"/>
    </xf>
    <xf numFmtId="0" fontId="61" fillId="0" borderId="154" xfId="56" applyFont="1" applyBorder="1" applyAlignment="1">
      <alignment horizontal="left" vertical="top" wrapText="1"/>
    </xf>
    <xf numFmtId="0" fontId="61" fillId="0" borderId="106" xfId="56" applyFont="1" applyBorder="1" applyAlignment="1">
      <alignment horizontal="left" vertical="top" wrapText="1"/>
    </xf>
    <xf numFmtId="0" fontId="61" fillId="0" borderId="28" xfId="56" applyFont="1" applyBorder="1" applyAlignment="1">
      <alignment horizontal="left" vertical="top" wrapText="1"/>
    </xf>
    <xf numFmtId="0" fontId="61" fillId="0" borderId="0" xfId="56" applyFont="1" applyAlignment="1">
      <alignment horizontal="left" vertical="top" wrapText="1"/>
    </xf>
    <xf numFmtId="0" fontId="61" fillId="0" borderId="22" xfId="56" applyFont="1" applyBorder="1" applyAlignment="1">
      <alignment horizontal="left" vertical="top" wrapText="1"/>
    </xf>
    <xf numFmtId="0" fontId="61" fillId="0" borderId="29" xfId="56" applyFont="1" applyBorder="1" applyAlignment="1">
      <alignment horizontal="left" vertical="top" wrapText="1"/>
    </xf>
    <xf numFmtId="0" fontId="61" fillId="0" borderId="24" xfId="56" applyFont="1" applyBorder="1" applyAlignment="1">
      <alignment horizontal="left" vertical="top" wrapText="1"/>
    </xf>
    <xf numFmtId="0" fontId="74" fillId="0" borderId="28" xfId="56" applyFont="1" applyBorder="1" applyAlignment="1">
      <alignment horizontal="center" vertical="center"/>
    </xf>
    <xf numFmtId="0" fontId="74" fillId="0" borderId="16" xfId="56" applyFont="1" applyBorder="1" applyAlignment="1">
      <alignment horizontal="center" vertical="center"/>
    </xf>
    <xf numFmtId="0" fontId="74" fillId="0" borderId="26" xfId="56" applyFont="1" applyBorder="1" applyAlignment="1">
      <alignment horizontal="center" vertical="center"/>
    </xf>
    <xf numFmtId="0" fontId="74" fillId="0" borderId="27" xfId="56" applyFont="1" applyBorder="1" applyAlignment="1">
      <alignment horizontal="center" vertical="center"/>
    </xf>
    <xf numFmtId="0" fontId="61" fillId="0" borderId="154" xfId="56" applyFont="1" applyBorder="1" applyAlignment="1">
      <alignment horizontal="left" vertical="top"/>
    </xf>
    <xf numFmtId="0" fontId="61" fillId="0" borderId="106" xfId="56" applyFont="1" applyBorder="1" applyAlignment="1">
      <alignment horizontal="left" vertical="top"/>
    </xf>
    <xf numFmtId="0" fontId="61" fillId="0" borderId="28" xfId="56" applyFont="1" applyBorder="1" applyAlignment="1">
      <alignment horizontal="left" vertical="top"/>
    </xf>
    <xf numFmtId="0" fontId="61" fillId="0" borderId="60" xfId="56" applyFont="1" applyBorder="1" applyAlignment="1">
      <alignment horizontal="left" vertical="top"/>
    </xf>
    <xf numFmtId="0" fontId="61" fillId="0" borderId="0" xfId="56" applyFont="1" applyAlignment="1">
      <alignment horizontal="left" vertical="top"/>
    </xf>
    <xf numFmtId="0" fontId="61" fillId="0" borderId="16" xfId="56" applyFont="1" applyBorder="1" applyAlignment="1">
      <alignment horizontal="left" vertical="top"/>
    </xf>
    <xf numFmtId="0" fontId="61" fillId="0" borderId="22" xfId="56" applyFont="1" applyBorder="1" applyAlignment="1">
      <alignment horizontal="left" vertical="top"/>
    </xf>
    <xf numFmtId="0" fontId="61" fillId="0" borderId="29" xfId="56" applyFont="1" applyBorder="1" applyAlignment="1">
      <alignment horizontal="left" vertical="top"/>
    </xf>
    <xf numFmtId="0" fontId="61" fillId="0" borderId="24" xfId="56" applyFont="1" applyBorder="1" applyAlignment="1">
      <alignment horizontal="left" vertical="top"/>
    </xf>
    <xf numFmtId="0" fontId="9" fillId="0" borderId="18" xfId="56" applyBorder="1" applyAlignment="1">
      <alignment horizontal="left" vertical="center" wrapText="1"/>
    </xf>
    <xf numFmtId="0" fontId="9" fillId="0" borderId="30" xfId="56" applyBorder="1" applyAlignment="1">
      <alignment horizontal="left" vertical="center" wrapText="1"/>
    </xf>
    <xf numFmtId="0" fontId="9" fillId="0" borderId="19" xfId="56" applyBorder="1" applyAlignment="1">
      <alignment horizontal="left" vertical="center" wrapText="1"/>
    </xf>
    <xf numFmtId="0" fontId="61" fillId="0" borderId="16" xfId="56" applyFont="1" applyBorder="1" applyAlignment="1">
      <alignment vertical="top"/>
    </xf>
    <xf numFmtId="0" fontId="61" fillId="0" borderId="60" xfId="56" applyFont="1" applyBorder="1" applyAlignment="1">
      <alignment vertical="top"/>
    </xf>
    <xf numFmtId="0" fontId="9" fillId="0" borderId="18" xfId="56" applyBorder="1" applyAlignment="1">
      <alignment horizontal="left" vertical="top"/>
    </xf>
    <xf numFmtId="0" fontId="9" fillId="0" borderId="30" xfId="56" applyBorder="1" applyAlignment="1">
      <alignment horizontal="left" vertical="top"/>
    </xf>
    <xf numFmtId="0" fontId="9" fillId="0" borderId="18" xfId="56" applyBorder="1" applyAlignment="1">
      <alignment horizontal="left" vertical="top" wrapText="1"/>
    </xf>
    <xf numFmtId="0" fontId="9" fillId="0" borderId="19" xfId="56" applyBorder="1" applyAlignment="1">
      <alignment horizontal="left" vertical="top" wrapText="1"/>
    </xf>
    <xf numFmtId="31" fontId="61" fillId="0" borderId="18" xfId="56" applyNumberFormat="1" applyFont="1" applyBorder="1" applyAlignment="1">
      <alignment horizontal="left" vertical="center"/>
    </xf>
    <xf numFmtId="31" fontId="61" fillId="0" borderId="19" xfId="56" applyNumberFormat="1" applyFont="1" applyBorder="1" applyAlignment="1">
      <alignment horizontal="left" vertical="center"/>
    </xf>
    <xf numFmtId="0" fontId="61" fillId="0" borderId="18" xfId="56" applyFont="1" applyBorder="1" applyAlignment="1">
      <alignment vertical="center" wrapText="1"/>
    </xf>
    <xf numFmtId="0" fontId="61" fillId="0" borderId="30" xfId="56" applyFont="1" applyBorder="1" applyAlignment="1">
      <alignment wrapText="1"/>
    </xf>
    <xf numFmtId="0" fontId="61" fillId="0" borderId="19" xfId="56" applyFont="1" applyBorder="1" applyAlignment="1">
      <alignment wrapText="1"/>
    </xf>
    <xf numFmtId="0" fontId="9" fillId="0" borderId="18" xfId="56" applyBorder="1" applyAlignment="1">
      <alignment horizontal="left" vertical="center"/>
    </xf>
    <xf numFmtId="0" fontId="9" fillId="0" borderId="19" xfId="56" applyBorder="1" applyAlignment="1">
      <alignment horizontal="left" vertical="center"/>
    </xf>
    <xf numFmtId="0" fontId="9" fillId="0" borderId="154" xfId="56" applyBorder="1" applyAlignment="1">
      <alignment horizontal="left"/>
    </xf>
    <xf numFmtId="0" fontId="9" fillId="0" borderId="106" xfId="56" applyBorder="1" applyAlignment="1">
      <alignment horizontal="left"/>
    </xf>
    <xf numFmtId="0" fontId="9" fillId="0" borderId="28" xfId="56" applyBorder="1" applyAlignment="1">
      <alignment horizontal="left"/>
    </xf>
    <xf numFmtId="0" fontId="61" fillId="0" borderId="22" xfId="56" applyFont="1" applyBorder="1" applyAlignment="1">
      <alignment vertical="top" wrapText="1"/>
    </xf>
    <xf numFmtId="0" fontId="61" fillId="0" borderId="29" xfId="56" applyFont="1" applyBorder="1" applyAlignment="1">
      <alignment vertical="top" wrapText="1"/>
    </xf>
    <xf numFmtId="0" fontId="61" fillId="0" borderId="24" xfId="56" applyFont="1" applyBorder="1" applyAlignment="1">
      <alignment vertical="top" wrapText="1"/>
    </xf>
    <xf numFmtId="0" fontId="0" fillId="0" borderId="154" xfId="56" applyFont="1" applyBorder="1" applyAlignment="1">
      <alignment horizontal="left" vertical="top" wrapText="1"/>
    </xf>
    <xf numFmtId="0" fontId="9" fillId="0" borderId="106" xfId="56" applyBorder="1" applyAlignment="1">
      <alignment horizontal="left" vertical="top"/>
    </xf>
    <xf numFmtId="0" fontId="9" fillId="0" borderId="28" xfId="56" applyBorder="1" applyAlignment="1">
      <alignment horizontal="left" vertical="top"/>
    </xf>
    <xf numFmtId="0" fontId="9" fillId="0" borderId="60" xfId="56" applyBorder="1" applyAlignment="1">
      <alignment horizontal="left" vertical="top"/>
    </xf>
    <xf numFmtId="0" fontId="9" fillId="0" borderId="0" xfId="56" applyAlignment="1">
      <alignment horizontal="left" vertical="top"/>
    </xf>
    <xf numFmtId="0" fontId="9" fillId="0" borderId="16" xfId="56" applyBorder="1" applyAlignment="1">
      <alignment horizontal="left" vertical="top"/>
    </xf>
    <xf numFmtId="0" fontId="9" fillId="0" borderId="22" xfId="56" applyBorder="1" applyAlignment="1">
      <alignment horizontal="left" vertical="top"/>
    </xf>
    <xf numFmtId="0" fontId="9" fillId="0" borderId="29" xfId="56" applyBorder="1" applyAlignment="1">
      <alignment horizontal="left" vertical="top"/>
    </xf>
    <xf numFmtId="0" fontId="9" fillId="0" borderId="24" xfId="56" applyBorder="1" applyAlignment="1">
      <alignment horizontal="left" vertical="top"/>
    </xf>
    <xf numFmtId="0" fontId="11" fillId="0" borderId="20" xfId="55" applyFont="1" applyBorder="1" applyAlignment="1">
      <alignment horizontal="center" vertical="top" wrapText="1"/>
    </xf>
    <xf numFmtId="0" fontId="11" fillId="0" borderId="12" xfId="55" applyFont="1" applyBorder="1" applyAlignment="1">
      <alignment horizontal="center" vertical="top" wrapText="1"/>
    </xf>
    <xf numFmtId="0" fontId="11" fillId="0" borderId="60" xfId="55" applyFont="1" applyBorder="1" applyAlignment="1">
      <alignment horizontal="left" vertical="center" wrapText="1"/>
    </xf>
    <xf numFmtId="0" fontId="11" fillId="0" borderId="16" xfId="55" applyFont="1" applyBorder="1" applyAlignment="1">
      <alignment horizontal="left" vertical="center" wrapText="1"/>
    </xf>
    <xf numFmtId="0" fontId="11" fillId="0" borderId="22" xfId="55" applyFont="1" applyBorder="1" applyAlignment="1">
      <alignment horizontal="left" vertical="top" wrapText="1"/>
    </xf>
    <xf numFmtId="0" fontId="11" fillId="0" borderId="24" xfId="55" applyFont="1" applyBorder="1" applyAlignment="1">
      <alignment horizontal="left" vertical="top" wrapText="1"/>
    </xf>
    <xf numFmtId="0" fontId="9" fillId="0" borderId="22" xfId="55" applyBorder="1" applyAlignment="1">
      <alignment horizontal="left" wrapText="1"/>
    </xf>
    <xf numFmtId="0" fontId="9" fillId="0" borderId="29" xfId="55" applyBorder="1" applyAlignment="1">
      <alignment horizontal="left"/>
    </xf>
    <xf numFmtId="0" fontId="9" fillId="0" borderId="237" xfId="55" applyBorder="1" applyAlignment="1">
      <alignment horizontal="left"/>
    </xf>
    <xf numFmtId="0" fontId="11" fillId="0" borderId="22" xfId="55" applyFont="1" applyBorder="1" applyAlignment="1">
      <alignment horizontal="left" vertical="center" wrapText="1"/>
    </xf>
    <xf numFmtId="0" fontId="11" fillId="0" borderId="24" xfId="55" applyFont="1" applyBorder="1" applyAlignment="1">
      <alignment horizontal="left" vertical="center" wrapText="1"/>
    </xf>
    <xf numFmtId="0" fontId="11" fillId="0" borderId="29" xfId="55" applyFont="1" applyBorder="1" applyAlignment="1">
      <alignment horizontal="left" vertical="center" wrapText="1"/>
    </xf>
    <xf numFmtId="0" fontId="11" fillId="0" borderId="237" xfId="55" applyFont="1" applyBorder="1" applyAlignment="1">
      <alignment horizontal="left" vertical="center" wrapText="1"/>
    </xf>
    <xf numFmtId="0" fontId="11" fillId="0" borderId="0" xfId="55" applyFont="1" applyAlignment="1">
      <alignment horizontal="left" vertical="center" wrapText="1"/>
    </xf>
    <xf numFmtId="0" fontId="11" fillId="0" borderId="199" xfId="55" applyFont="1" applyBorder="1" applyAlignment="1">
      <alignment horizontal="left" vertical="center" wrapText="1"/>
    </xf>
    <xf numFmtId="0" fontId="11" fillId="0" borderId="192" xfId="55" applyFont="1" applyBorder="1" applyAlignment="1">
      <alignment horizontal="center" vertical="center" wrapText="1"/>
    </xf>
    <xf numFmtId="0" fontId="11" fillId="0" borderId="298" xfId="55" applyFont="1" applyBorder="1" applyAlignment="1">
      <alignment horizontal="center" vertical="center" wrapText="1"/>
    </xf>
    <xf numFmtId="0" fontId="11" fillId="0" borderId="15" xfId="55" applyFont="1" applyBorder="1" applyAlignment="1">
      <alignment horizontal="center" vertical="top" wrapText="1"/>
    </xf>
    <xf numFmtId="0" fontId="11" fillId="0" borderId="149" xfId="55" applyFont="1" applyBorder="1" applyAlignment="1">
      <alignment horizontal="center" vertical="top" wrapText="1"/>
    </xf>
    <xf numFmtId="0" fontId="70" fillId="0" borderId="60" xfId="55" applyFont="1" applyBorder="1" applyAlignment="1">
      <alignment horizontal="left" vertical="center" wrapText="1"/>
    </xf>
    <xf numFmtId="0" fontId="70" fillId="0" borderId="0" xfId="55" applyFont="1" applyAlignment="1">
      <alignment horizontal="left" vertical="center" wrapText="1"/>
    </xf>
    <xf numFmtId="0" fontId="70" fillId="0" borderId="199" xfId="55" applyFont="1" applyBorder="1" applyAlignment="1">
      <alignment horizontal="left" vertical="center" wrapText="1"/>
    </xf>
    <xf numFmtId="0" fontId="70" fillId="0" borderId="22" xfId="55" applyFont="1" applyBorder="1" applyAlignment="1">
      <alignment horizontal="left" vertical="center" wrapText="1"/>
    </xf>
    <xf numFmtId="0" fontId="70" fillId="0" borderId="29" xfId="55" applyFont="1" applyBorder="1" applyAlignment="1">
      <alignment horizontal="left" vertical="center" wrapText="1"/>
    </xf>
    <xf numFmtId="0" fontId="70" fillId="0" borderId="237" xfId="55" applyFont="1" applyBorder="1" applyAlignment="1">
      <alignment horizontal="left" vertical="center" wrapText="1"/>
    </xf>
    <xf numFmtId="0" fontId="11" fillId="0" borderId="0" xfId="55" applyFont="1" applyAlignment="1">
      <alignment horizontal="center"/>
    </xf>
    <xf numFmtId="0" fontId="11" fillId="0" borderId="0" xfId="55" applyFont="1" applyAlignment="1">
      <alignment horizontal="justify" wrapText="1"/>
    </xf>
    <xf numFmtId="0" fontId="11" fillId="0" borderId="16" xfId="55" applyFont="1" applyBorder="1" applyAlignment="1">
      <alignment horizontal="justify" wrapText="1"/>
    </xf>
    <xf numFmtId="0" fontId="11" fillId="0" borderId="299" xfId="55" applyFont="1" applyBorder="1" applyAlignment="1">
      <alignment horizontal="center" vertical="center" wrapText="1"/>
    </xf>
    <xf numFmtId="0" fontId="58" fillId="0" borderId="300" xfId="55" applyFont="1" applyBorder="1" applyAlignment="1">
      <alignment horizontal="center" vertical="center" wrapText="1"/>
    </xf>
    <xf numFmtId="0" fontId="23" fillId="0" borderId="65" xfId="55" applyFont="1" applyBorder="1" applyAlignment="1">
      <alignment horizontal="center" vertical="center" wrapText="1"/>
    </xf>
    <xf numFmtId="0" fontId="71" fillId="0" borderId="296" xfId="55" applyFont="1" applyBorder="1" applyAlignment="1">
      <alignment horizontal="center" vertical="center" wrapText="1"/>
    </xf>
    <xf numFmtId="0" fontId="71" fillId="0" borderId="0" xfId="55" applyFont="1" applyAlignment="1">
      <alignment horizontal="center" vertical="center" wrapText="1"/>
    </xf>
    <xf numFmtId="0" fontId="71" fillId="0" borderId="16" xfId="55" applyFont="1" applyBorder="1" applyAlignment="1">
      <alignment horizontal="center" vertical="center" wrapText="1"/>
    </xf>
    <xf numFmtId="0" fontId="71" fillId="0" borderId="301" xfId="55" applyFont="1" applyBorder="1" applyAlignment="1">
      <alignment horizontal="center" vertical="center" wrapText="1"/>
    </xf>
    <xf numFmtId="0" fontId="71" fillId="0" borderId="302" xfId="55" applyFont="1" applyBorder="1" applyAlignment="1">
      <alignment horizontal="center" vertical="center" wrapText="1"/>
    </xf>
    <xf numFmtId="0" fontId="11" fillId="0" borderId="193" xfId="55" applyFont="1" applyBorder="1" applyAlignment="1">
      <alignment horizontal="center" vertical="center" wrapText="1"/>
    </xf>
    <xf numFmtId="0" fontId="11" fillId="0" borderId="194" xfId="55" applyFont="1" applyBorder="1" applyAlignment="1">
      <alignment horizontal="center" vertical="center" wrapText="1"/>
    </xf>
    <xf numFmtId="0" fontId="11" fillId="0" borderId="303" xfId="55" applyFont="1" applyBorder="1" applyAlignment="1">
      <alignment horizontal="center" vertical="center" wrapText="1"/>
    </xf>
    <xf numFmtId="0" fontId="11" fillId="0" borderId="283" xfId="55" applyFont="1" applyBorder="1" applyAlignment="1">
      <alignment horizontal="center" vertical="center" wrapText="1"/>
    </xf>
    <xf numFmtId="0" fontId="11" fillId="0" borderId="303" xfId="55" applyFont="1" applyBorder="1" applyAlignment="1">
      <alignment horizontal="left" vertical="center" wrapText="1"/>
    </xf>
    <xf numFmtId="0" fontId="11" fillId="0" borderId="304" xfId="55" applyFont="1" applyBorder="1" applyAlignment="1">
      <alignment horizontal="left" vertical="center" wrapText="1"/>
    </xf>
    <xf numFmtId="49" fontId="44" fillId="0" borderId="15" xfId="0" applyNumberFormat="1" applyFont="1" applyBorder="1" applyAlignment="1">
      <alignment horizontal="center" vertical="center" wrapText="1"/>
    </xf>
    <xf numFmtId="49" fontId="44" fillId="0" borderId="149" xfId="0" applyNumberFormat="1" applyFont="1" applyBorder="1" applyAlignment="1">
      <alignment horizontal="center" vertical="center" wrapText="1"/>
    </xf>
    <xf numFmtId="0" fontId="72" fillId="0" borderId="197" xfId="55" applyFont="1" applyBorder="1" applyAlignment="1">
      <alignment horizontal="justify" vertical="center" wrapText="1"/>
    </xf>
    <xf numFmtId="0" fontId="62" fillId="0" borderId="10" xfId="55" applyFont="1" applyBorder="1" applyAlignment="1">
      <alignment horizontal="justify" vertical="center" wrapText="1"/>
    </xf>
    <xf numFmtId="0" fontId="62" fillId="0" borderId="200" xfId="55" applyFont="1" applyBorder="1" applyAlignment="1">
      <alignment horizontal="justify" vertical="center" wrapText="1"/>
    </xf>
    <xf numFmtId="0" fontId="11" fillId="0" borderId="22" xfId="55" applyFont="1" applyBorder="1" applyAlignment="1">
      <alignment horizontal="center" vertical="center" wrapText="1"/>
    </xf>
    <xf numFmtId="0" fontId="11" fillId="0" borderId="24" xfId="55" applyFont="1" applyBorder="1" applyAlignment="1">
      <alignment horizontal="center" vertical="center" wrapText="1"/>
    </xf>
    <xf numFmtId="0" fontId="11" fillId="0" borderId="29" xfId="55" applyFont="1" applyBorder="1" applyAlignment="1">
      <alignment horizontal="center" vertical="center" wrapText="1"/>
    </xf>
    <xf numFmtId="0" fontId="11" fillId="0" borderId="237" xfId="55" applyFont="1" applyBorder="1" applyAlignment="1">
      <alignment horizontal="center" vertical="center" wrapText="1"/>
    </xf>
    <xf numFmtId="0" fontId="11" fillId="0" borderId="154" xfId="55" applyFont="1" applyBorder="1" applyAlignment="1">
      <alignment horizontal="left" vertical="center" wrapText="1"/>
    </xf>
    <xf numFmtId="0" fontId="11" fillId="0" borderId="28" xfId="55" applyFont="1" applyBorder="1" applyAlignment="1">
      <alignment horizontal="left" vertical="center" wrapText="1"/>
    </xf>
    <xf numFmtId="0" fontId="11" fillId="0" borderId="106" xfId="55" applyFont="1" applyBorder="1" applyAlignment="1">
      <alignment horizontal="left" vertical="center" wrapText="1"/>
    </xf>
    <xf numFmtId="0" fontId="11" fillId="0" borderId="287" xfId="55" applyFont="1" applyBorder="1" applyAlignment="1">
      <alignment horizontal="left" vertical="center" wrapText="1"/>
    </xf>
    <xf numFmtId="0" fontId="11" fillId="0" borderId="20" xfId="55" applyFont="1" applyBorder="1" applyAlignment="1">
      <alignment horizontal="left" vertical="top" wrapText="1"/>
    </xf>
    <xf numFmtId="0" fontId="11" fillId="0" borderId="12" xfId="55" applyFont="1" applyBorder="1" applyAlignment="1">
      <alignment horizontal="left" vertical="top" wrapText="1"/>
    </xf>
    <xf numFmtId="0" fontId="11" fillId="0" borderId="18" xfId="55" applyFont="1" applyBorder="1" applyAlignment="1">
      <alignment horizontal="left" vertical="center" shrinkToFit="1"/>
    </xf>
    <xf numFmtId="0" fontId="11" fillId="0" borderId="19" xfId="55" applyFont="1" applyBorder="1" applyAlignment="1">
      <alignment horizontal="left" vertical="center" shrinkToFit="1"/>
    </xf>
    <xf numFmtId="0" fontId="11" fillId="0" borderId="18" xfId="55" applyFont="1" applyBorder="1" applyAlignment="1">
      <alignment horizontal="left" vertical="center" wrapText="1"/>
    </xf>
    <xf numFmtId="0" fontId="11" fillId="0" borderId="30" xfId="55" applyFont="1" applyBorder="1" applyAlignment="1">
      <alignment horizontal="left" vertical="center" wrapText="1"/>
    </xf>
    <xf numFmtId="0" fontId="11" fillId="0" borderId="201" xfId="55" applyFont="1" applyBorder="1" applyAlignment="1">
      <alignment horizontal="left" vertical="center" wrapText="1"/>
    </xf>
    <xf numFmtId="0" fontId="11" fillId="0" borderId="197" xfId="55" applyFont="1" applyBorder="1" applyAlignment="1">
      <alignment horizontal="left" vertical="center" wrapText="1"/>
    </xf>
    <xf numFmtId="0" fontId="11" fillId="0" borderId="174" xfId="55" applyFont="1" applyBorder="1" applyAlignment="1">
      <alignment horizontal="left" vertical="center" wrapText="1"/>
    </xf>
    <xf numFmtId="0" fontId="11" fillId="0" borderId="10" xfId="55" applyFont="1" applyBorder="1" applyAlignment="1">
      <alignment horizontal="left" vertical="center" wrapText="1"/>
    </xf>
    <xf numFmtId="0" fontId="11" fillId="0" borderId="200" xfId="55" applyFont="1" applyBorder="1" applyAlignment="1">
      <alignment horizontal="left" vertical="center" wrapText="1"/>
    </xf>
    <xf numFmtId="0" fontId="11" fillId="0" borderId="15" xfId="55" applyFont="1" applyBorder="1" applyAlignment="1">
      <alignment horizontal="left" vertical="top" wrapText="1"/>
    </xf>
    <xf numFmtId="0" fontId="11" fillId="0" borderId="149" xfId="55" applyFont="1" applyBorder="1" applyAlignment="1">
      <alignment horizontal="left" vertical="top" wrapText="1"/>
    </xf>
    <xf numFmtId="0" fontId="44" fillId="0" borderId="15" xfId="0" applyFont="1" applyBorder="1" applyAlignment="1">
      <alignment horizontal="center" vertical="center" shrinkToFit="1"/>
    </xf>
    <xf numFmtId="0" fontId="44" fillId="0" borderId="149" xfId="0" applyFont="1" applyBorder="1" applyAlignment="1">
      <alignment horizontal="center" vertical="center" shrinkToFit="1"/>
    </xf>
    <xf numFmtId="0" fontId="0" fillId="0" borderId="154" xfId="55" applyFont="1" applyBorder="1" applyAlignment="1">
      <alignment horizontal="left" vertical="top" wrapText="1"/>
    </xf>
    <xf numFmtId="0" fontId="9" fillId="0" borderId="106" xfId="55" applyBorder="1" applyAlignment="1">
      <alignment horizontal="left" vertical="top"/>
    </xf>
    <xf numFmtId="0" fontId="9" fillId="0" borderId="28" xfId="55" applyBorder="1" applyAlignment="1">
      <alignment horizontal="left" vertical="top"/>
    </xf>
    <xf numFmtId="0" fontId="9" fillId="0" borderId="60" xfId="55" applyBorder="1" applyAlignment="1">
      <alignment horizontal="left" vertical="top"/>
    </xf>
    <xf numFmtId="0" fontId="9" fillId="0" borderId="0" xfId="55" applyAlignment="1">
      <alignment horizontal="left" vertical="top"/>
    </xf>
    <xf numFmtId="0" fontId="9" fillId="0" borderId="16" xfId="55" applyBorder="1" applyAlignment="1">
      <alignment horizontal="left" vertical="top"/>
    </xf>
    <xf numFmtId="0" fontId="9" fillId="0" borderId="22" xfId="55" applyBorder="1" applyAlignment="1">
      <alignment horizontal="left" vertical="top"/>
    </xf>
    <xf numFmtId="0" fontId="9" fillId="0" borderId="29" xfId="55" applyBorder="1" applyAlignment="1">
      <alignment horizontal="left" vertical="top"/>
    </xf>
    <xf numFmtId="0" fontId="9" fillId="0" borderId="24" xfId="55" applyBorder="1" applyAlignment="1">
      <alignment horizontal="left" vertical="top"/>
    </xf>
    <xf numFmtId="0" fontId="0" fillId="0" borderId="106" xfId="56" applyFont="1" applyBorder="1" applyAlignment="1">
      <alignment horizontal="left" vertical="top" wrapText="1"/>
    </xf>
    <xf numFmtId="0" fontId="0" fillId="0" borderId="28" xfId="56" applyFont="1" applyBorder="1" applyAlignment="1">
      <alignment horizontal="left" vertical="top" wrapText="1"/>
    </xf>
    <xf numFmtId="0" fontId="0" fillId="0" borderId="60" xfId="56" applyFont="1" applyBorder="1" applyAlignment="1">
      <alignment horizontal="left" vertical="top" wrapText="1"/>
    </xf>
    <xf numFmtId="0" fontId="0" fillId="0" borderId="16" xfId="56" applyFont="1" applyBorder="1" applyAlignment="1">
      <alignment horizontal="left" vertical="top" wrapText="1"/>
    </xf>
    <xf numFmtId="0" fontId="0" fillId="0" borderId="22" xfId="56" applyFont="1" applyBorder="1" applyAlignment="1">
      <alignment horizontal="left" vertical="top" wrapText="1"/>
    </xf>
    <xf numFmtId="0" fontId="0" fillId="0" borderId="29" xfId="56" applyFont="1" applyBorder="1" applyAlignment="1">
      <alignment horizontal="left" vertical="top" wrapText="1"/>
    </xf>
    <xf numFmtId="0" fontId="0" fillId="0" borderId="24" xfId="56" applyFont="1" applyBorder="1" applyAlignment="1">
      <alignment horizontal="left" vertical="top" wrapText="1"/>
    </xf>
    <xf numFmtId="0" fontId="11" fillId="0" borderId="19" xfId="55" applyFont="1" applyBorder="1" applyAlignment="1">
      <alignment horizontal="left" vertical="center" wrapText="1"/>
    </xf>
    <xf numFmtId="0" fontId="0" fillId="0" borderId="101" xfId="56" applyFont="1" applyBorder="1" applyAlignment="1">
      <alignment horizontal="left" vertical="center" wrapText="1"/>
    </xf>
    <xf numFmtId="0" fontId="0" fillId="0" borderId="65" xfId="56" applyFont="1" applyBorder="1" applyAlignment="1">
      <alignment horizontal="left" vertical="center" wrapText="1"/>
    </xf>
    <xf numFmtId="0" fontId="0" fillId="0" borderId="204" xfId="56" applyFont="1" applyBorder="1" applyAlignment="1">
      <alignment horizontal="left" vertical="center" wrapText="1"/>
    </xf>
    <xf numFmtId="0" fontId="0" fillId="0" borderId="172" xfId="56" applyFont="1" applyBorder="1" applyAlignment="1">
      <alignment horizontal="left" vertical="center" wrapText="1"/>
    </xf>
    <xf numFmtId="0" fontId="0" fillId="0" borderId="0" xfId="56" applyFont="1" applyAlignment="1">
      <alignment horizontal="left" vertical="center" wrapText="1"/>
    </xf>
    <xf numFmtId="0" fontId="0" fillId="0" borderId="199" xfId="56" applyFont="1" applyBorder="1" applyAlignment="1">
      <alignment horizontal="left" vertical="center" wrapText="1"/>
    </xf>
    <xf numFmtId="0" fontId="0" fillId="0" borderId="102" xfId="56" applyFont="1" applyBorder="1" applyAlignment="1">
      <alignment horizontal="left" vertical="center" wrapText="1"/>
    </xf>
    <xf numFmtId="0" fontId="0" fillId="0" borderId="10" xfId="56" applyFont="1" applyBorder="1" applyAlignment="1">
      <alignment horizontal="left" vertical="center" wrapText="1"/>
    </xf>
    <xf numFmtId="0" fontId="0" fillId="0" borderId="200" xfId="56" applyFont="1" applyBorder="1" applyAlignment="1">
      <alignment horizontal="left" vertical="center" wrapText="1"/>
    </xf>
    <xf numFmtId="0" fontId="0" fillId="0" borderId="101" xfId="55" applyFont="1" applyBorder="1" applyAlignment="1">
      <alignment horizontal="left" vertical="center" wrapText="1"/>
    </xf>
    <xf numFmtId="0" fontId="0" fillId="0" borderId="65" xfId="55" applyFont="1" applyBorder="1" applyAlignment="1">
      <alignment horizontal="left" vertical="center" wrapText="1"/>
    </xf>
    <xf numFmtId="0" fontId="0" fillId="0" borderId="204" xfId="55" applyFont="1" applyBorder="1" applyAlignment="1">
      <alignment horizontal="left" vertical="center" wrapText="1"/>
    </xf>
    <xf numFmtId="0" fontId="0" fillId="0" borderId="172" xfId="55" applyFont="1" applyBorder="1" applyAlignment="1">
      <alignment horizontal="left" vertical="center" wrapText="1"/>
    </xf>
    <xf numFmtId="0" fontId="0" fillId="0" borderId="0" xfId="55" applyFont="1" applyAlignment="1">
      <alignment horizontal="left" vertical="center" wrapText="1"/>
    </xf>
    <xf numFmtId="0" fontId="0" fillId="0" borderId="199" xfId="55" applyFont="1" applyBorder="1" applyAlignment="1">
      <alignment horizontal="left" vertical="center" wrapText="1"/>
    </xf>
    <xf numFmtId="0" fontId="0" fillId="0" borderId="102" xfId="55" applyFont="1" applyBorder="1" applyAlignment="1">
      <alignment horizontal="left" vertical="center" wrapText="1"/>
    </xf>
    <xf numFmtId="0" fontId="0" fillId="0" borderId="10" xfId="55" applyFont="1" applyBorder="1" applyAlignment="1">
      <alignment horizontal="left" vertical="center" wrapText="1"/>
    </xf>
    <xf numFmtId="0" fontId="0" fillId="0" borderId="200" xfId="55" applyFont="1" applyBorder="1" applyAlignment="1">
      <alignment horizontal="left" vertical="center" wrapText="1"/>
    </xf>
    <xf numFmtId="0" fontId="0" fillId="0" borderId="154" xfId="56" applyFont="1" applyBorder="1" applyAlignment="1">
      <alignment horizontal="left" vertical="center" wrapText="1"/>
    </xf>
    <xf numFmtId="0" fontId="0" fillId="0" borderId="106" xfId="56" applyFont="1" applyBorder="1" applyAlignment="1">
      <alignment horizontal="left" vertical="center" wrapText="1"/>
    </xf>
    <xf numFmtId="0" fontId="0" fillId="0" borderId="28" xfId="56" applyFont="1" applyBorder="1" applyAlignment="1">
      <alignment horizontal="left" vertical="center" wrapText="1"/>
    </xf>
    <xf numFmtId="0" fontId="0" fillId="0" borderId="60" xfId="56" applyFont="1" applyBorder="1" applyAlignment="1">
      <alignment horizontal="left" vertical="center" wrapText="1"/>
    </xf>
    <xf numFmtId="0" fontId="0" fillId="0" borderId="16" xfId="56" applyFont="1" applyBorder="1" applyAlignment="1">
      <alignment horizontal="left" vertical="center" wrapText="1"/>
    </xf>
    <xf numFmtId="0" fontId="0" fillId="0" borderId="22" xfId="56" applyFont="1" applyBorder="1" applyAlignment="1">
      <alignment horizontal="left" vertical="center" wrapText="1"/>
    </xf>
    <xf numFmtId="0" fontId="0" fillId="0" borderId="29" xfId="56" applyFont="1" applyBorder="1" applyAlignment="1">
      <alignment horizontal="left" vertical="center" wrapText="1"/>
    </xf>
    <xf numFmtId="0" fontId="0" fillId="0" borderId="24" xfId="56" applyFont="1" applyBorder="1" applyAlignment="1">
      <alignment horizontal="left" vertical="center" wrapText="1"/>
    </xf>
    <xf numFmtId="0" fontId="11" fillId="0" borderId="0" xfId="55" applyFont="1" applyAlignment="1">
      <alignment horizontal="center" wrapText="1"/>
    </xf>
    <xf numFmtId="0" fontId="11" fillId="0" borderId="0" xfId="55" applyFont="1" applyAlignment="1">
      <alignment horizontal="left" wrapText="1"/>
    </xf>
    <xf numFmtId="0" fontId="11" fillId="0" borderId="16" xfId="55" applyFont="1" applyBorder="1" applyAlignment="1">
      <alignment horizontal="left" wrapText="1"/>
    </xf>
    <xf numFmtId="0" fontId="70" fillId="0" borderId="16" xfId="55" applyFont="1" applyBorder="1" applyAlignment="1">
      <alignment horizontal="left" vertical="center" wrapText="1"/>
    </xf>
    <xf numFmtId="0" fontId="13" fillId="0" borderId="22" xfId="55" applyFont="1" applyBorder="1" applyAlignment="1">
      <alignment horizontal="justify" vertical="center" wrapText="1"/>
    </xf>
    <xf numFmtId="0" fontId="13" fillId="0" borderId="29" xfId="55" applyFont="1" applyBorder="1" applyAlignment="1">
      <alignment horizontal="justify" vertical="center" wrapText="1"/>
    </xf>
    <xf numFmtId="0" fontId="13" fillId="0" borderId="24" xfId="55" applyFont="1" applyBorder="1" applyAlignment="1">
      <alignment horizontal="justify" vertical="center" wrapText="1"/>
    </xf>
    <xf numFmtId="0" fontId="11" fillId="0" borderId="18" xfId="55" applyFont="1" applyBorder="1" applyAlignment="1">
      <alignment horizontal="center" vertical="center" wrapText="1"/>
    </xf>
    <xf numFmtId="0" fontId="11" fillId="0" borderId="19" xfId="55" applyFont="1" applyBorder="1" applyAlignment="1">
      <alignment horizontal="center" vertical="center" wrapText="1"/>
    </xf>
    <xf numFmtId="0" fontId="11" fillId="0" borderId="30" xfId="55" applyFont="1" applyBorder="1" applyAlignment="1">
      <alignment horizontal="center" vertical="center" wrapText="1"/>
    </xf>
    <xf numFmtId="0" fontId="11" fillId="0" borderId="418" xfId="75" applyFont="1" applyBorder="1" applyAlignment="1">
      <alignment horizontal="left" vertical="center" wrapText="1"/>
    </xf>
    <xf numFmtId="0" fontId="11" fillId="0" borderId="420" xfId="75" applyFont="1" applyBorder="1" applyAlignment="1">
      <alignment horizontal="left" vertical="center" wrapText="1"/>
    </xf>
    <xf numFmtId="0" fontId="11" fillId="0" borderId="419" xfId="75" applyFont="1" applyBorder="1" applyAlignment="1">
      <alignment horizontal="left" vertical="center" wrapText="1"/>
    </xf>
    <xf numFmtId="0" fontId="70" fillId="0" borderId="154" xfId="55" applyFont="1" applyBorder="1" applyAlignment="1">
      <alignment horizontal="left" vertical="center" wrapText="1"/>
    </xf>
    <xf numFmtId="0" fontId="70" fillId="0" borderId="28" xfId="55" applyFont="1" applyBorder="1" applyAlignment="1">
      <alignment horizontal="left" vertical="center" wrapText="1"/>
    </xf>
    <xf numFmtId="0" fontId="11" fillId="0" borderId="282" xfId="55" applyFont="1" applyBorder="1" applyAlignment="1">
      <alignment horizontal="center" vertical="center" wrapText="1"/>
    </xf>
    <xf numFmtId="0" fontId="11" fillId="38" borderId="282" xfId="75" applyFont="1" applyFill="1" applyBorder="1" applyAlignment="1">
      <alignment horizontal="left" vertical="center" wrapText="1"/>
    </xf>
    <xf numFmtId="0" fontId="11" fillId="38" borderId="304" xfId="75" applyFont="1" applyFill="1" applyBorder="1" applyAlignment="1">
      <alignment horizontal="left" vertical="center" wrapText="1"/>
    </xf>
    <xf numFmtId="0" fontId="58" fillId="0" borderId="283" xfId="55" applyFont="1" applyBorder="1" applyAlignment="1">
      <alignment horizontal="center" vertical="center" wrapText="1"/>
    </xf>
    <xf numFmtId="0" fontId="23" fillId="0" borderId="106" xfId="55" applyFont="1" applyBorder="1" applyAlignment="1">
      <alignment horizontal="center" vertical="center" wrapText="1"/>
    </xf>
    <xf numFmtId="0" fontId="71" fillId="0" borderId="28" xfId="55" applyFont="1" applyBorder="1" applyAlignment="1">
      <alignment horizontal="center" vertical="center" wrapText="1"/>
    </xf>
    <xf numFmtId="0" fontId="70" fillId="0" borderId="24" xfId="55" applyFont="1" applyBorder="1" applyAlignment="1">
      <alignment horizontal="left" vertical="center" wrapText="1"/>
    </xf>
    <xf numFmtId="0" fontId="26" fillId="0" borderId="60" xfId="55" applyFont="1" applyBorder="1" applyAlignment="1">
      <alignment horizontal="left" vertical="center" wrapText="1"/>
    </xf>
    <xf numFmtId="0" fontId="26" fillId="0" borderId="0" xfId="55" applyFont="1" applyAlignment="1">
      <alignment horizontal="left" vertical="center" wrapText="1"/>
    </xf>
    <xf numFmtId="0" fontId="26" fillId="0" borderId="16" xfId="55" applyFont="1" applyBorder="1" applyAlignment="1">
      <alignment horizontal="left" vertical="center" wrapText="1"/>
    </xf>
    <xf numFmtId="0" fontId="26" fillId="0" borderId="22" xfId="55" applyFont="1" applyBorder="1" applyAlignment="1">
      <alignment horizontal="left" vertical="center" wrapText="1"/>
    </xf>
    <xf numFmtId="0" fontId="26" fillId="0" borderId="29" xfId="55" applyFont="1" applyBorder="1" applyAlignment="1">
      <alignment horizontal="left" vertical="center" wrapText="1"/>
    </xf>
    <xf numFmtId="0" fontId="26" fillId="0" borderId="24" xfId="55" applyFont="1" applyBorder="1" applyAlignment="1">
      <alignment horizontal="left" vertical="center" wrapText="1"/>
    </xf>
    <xf numFmtId="0" fontId="11" fillId="0" borderId="26" xfId="55" applyFont="1" applyBorder="1" applyAlignment="1">
      <alignment horizontal="center" wrapText="1"/>
    </xf>
    <xf numFmtId="0" fontId="11" fillId="0" borderId="17" xfId="55" applyFont="1" applyBorder="1" applyAlignment="1">
      <alignment horizontal="center" wrapText="1"/>
    </xf>
    <xf numFmtId="0" fontId="11" fillId="0" borderId="15" xfId="55" applyFont="1" applyBorder="1" applyAlignment="1">
      <alignment horizontal="center" wrapText="1"/>
    </xf>
    <xf numFmtId="0" fontId="11" fillId="0" borderId="15" xfId="55" applyFont="1" applyBorder="1" applyAlignment="1">
      <alignment horizontal="center" vertical="center" wrapText="1"/>
    </xf>
    <xf numFmtId="0" fontId="38" fillId="0" borderId="15" xfId="55" applyFont="1" applyBorder="1" applyAlignment="1">
      <alignment vertical="center"/>
    </xf>
    <xf numFmtId="0" fontId="44" fillId="0" borderId="15" xfId="0" applyFont="1" applyBorder="1" applyAlignment="1">
      <alignment horizontal="center" vertical="top" wrapText="1"/>
    </xf>
    <xf numFmtId="0" fontId="44" fillId="0" borderId="289" xfId="0" applyFont="1" applyBorder="1" applyAlignment="1">
      <alignment horizontal="justify" vertical="center" wrapText="1"/>
    </xf>
    <xf numFmtId="0" fontId="44" fillId="0" borderId="337" xfId="0" applyFont="1" applyBorder="1" applyAlignment="1">
      <alignment horizontal="justify" vertical="center" wrapText="1"/>
    </xf>
    <xf numFmtId="0" fontId="48" fillId="0" borderId="173" xfId="0" applyFont="1" applyBorder="1" applyAlignment="1">
      <alignment horizontal="justify" vertical="center" wrapText="1"/>
    </xf>
    <xf numFmtId="0" fontId="44" fillId="0" borderId="173" xfId="0" applyFont="1" applyBorder="1" applyAlignment="1">
      <alignment horizontal="justify" vertical="center" wrapText="1"/>
    </xf>
    <xf numFmtId="0" fontId="44" fillId="0" borderId="338" xfId="0" applyFont="1" applyBorder="1" applyAlignment="1">
      <alignment horizontal="justify" vertical="center" wrapText="1"/>
    </xf>
    <xf numFmtId="0" fontId="44" fillId="0" borderId="339" xfId="0" applyFont="1" applyBorder="1" applyAlignment="1">
      <alignment horizontal="justify" vertical="center" wrapText="1"/>
    </xf>
    <xf numFmtId="0" fontId="44" fillId="0" borderId="148" xfId="0" applyFont="1" applyBorder="1" applyAlignment="1">
      <alignment horizontal="justify" vertical="center" wrapText="1"/>
    </xf>
    <xf numFmtId="0" fontId="44" fillId="0" borderId="18" xfId="0" applyFont="1" applyBorder="1" applyAlignment="1">
      <alignment horizontal="justify" vertical="center" wrapText="1"/>
    </xf>
    <xf numFmtId="0" fontId="44" fillId="0" borderId="30" xfId="0" applyFont="1" applyBorder="1" applyAlignment="1">
      <alignment horizontal="justify" vertical="center" wrapText="1"/>
    </xf>
    <xf numFmtId="0" fontId="44" fillId="0" borderId="19" xfId="0" applyFont="1" applyBorder="1" applyAlignment="1">
      <alignment horizontal="justify" vertical="center" wrapText="1"/>
    </xf>
    <xf numFmtId="0" fontId="44" fillId="0" borderId="335" xfId="0" applyFont="1" applyBorder="1" applyAlignment="1">
      <alignment horizontal="justify" vertical="center" wrapText="1"/>
    </xf>
    <xf numFmtId="0" fontId="44" fillId="0" borderId="336" xfId="0" applyFont="1" applyBorder="1" applyAlignment="1">
      <alignment horizontal="justify" vertical="center" wrapText="1"/>
    </xf>
    <xf numFmtId="0" fontId="44" fillId="0" borderId="147" xfId="0" applyFont="1" applyBorder="1" applyAlignment="1">
      <alignment horizontal="justify" vertical="center" wrapText="1"/>
    </xf>
    <xf numFmtId="0" fontId="10" fillId="0" borderId="0" xfId="0" applyFont="1" applyAlignment="1">
      <alignment horizontal="justify" vertical="center" wrapText="1"/>
    </xf>
    <xf numFmtId="0" fontId="148" fillId="0" borderId="154" xfId="0" applyFont="1" applyBorder="1" applyAlignment="1">
      <alignment horizontal="center" vertical="center" wrapText="1"/>
    </xf>
    <xf numFmtId="0" fontId="148" fillId="0" borderId="28" xfId="0" applyFont="1" applyBorder="1" applyAlignment="1">
      <alignment horizontal="center" vertical="center" wrapText="1"/>
    </xf>
    <xf numFmtId="0" fontId="148" fillId="0" borderId="60" xfId="0" applyFont="1" applyBorder="1" applyAlignment="1">
      <alignment horizontal="center" vertical="center" wrapText="1"/>
    </xf>
    <xf numFmtId="0" fontId="148" fillId="0" borderId="16" xfId="0" applyFont="1" applyBorder="1" applyAlignment="1">
      <alignment horizontal="center" vertical="center" wrapText="1"/>
    </xf>
    <xf numFmtId="0" fontId="148" fillId="0" borderId="22" xfId="0" applyFont="1" applyBorder="1" applyAlignment="1">
      <alignment horizontal="center" vertical="center" wrapText="1"/>
    </xf>
    <xf numFmtId="0" fontId="148" fillId="0" borderId="24" xfId="0" applyFont="1" applyBorder="1" applyAlignment="1">
      <alignment horizontal="center" vertical="center" wrapText="1"/>
    </xf>
    <xf numFmtId="0" fontId="10" fillId="0" borderId="22" xfId="0" applyFont="1" applyBorder="1" applyAlignment="1">
      <alignment horizontal="justify" vertical="top" wrapText="1"/>
    </xf>
    <xf numFmtId="0" fontId="10" fillId="0" borderId="29" xfId="0" applyFont="1" applyBorder="1" applyAlignment="1">
      <alignment horizontal="justify" vertical="top" wrapText="1"/>
    </xf>
    <xf numFmtId="0" fontId="10" fillId="0" borderId="24" xfId="0" applyFont="1" applyBorder="1" applyAlignment="1">
      <alignment horizontal="justify" vertical="top" wrapText="1"/>
    </xf>
    <xf numFmtId="0" fontId="34" fillId="0" borderId="106" xfId="0" applyFont="1" applyBorder="1" applyAlignment="1">
      <alignment horizontal="left" vertical="center"/>
    </xf>
    <xf numFmtId="0" fontId="34" fillId="0" borderId="0" xfId="0" applyFont="1" applyAlignment="1">
      <alignment horizontal="left" vertical="center"/>
    </xf>
    <xf numFmtId="0" fontId="66" fillId="0" borderId="60" xfId="0" applyFont="1" applyBorder="1" applyAlignment="1">
      <alignment horizontal="justify" vertical="top" wrapText="1"/>
    </xf>
    <xf numFmtId="0" fontId="66" fillId="0" borderId="0" xfId="0" applyFont="1" applyAlignment="1">
      <alignment horizontal="justify" vertical="top" wrapText="1"/>
    </xf>
    <xf numFmtId="0" fontId="66" fillId="0" borderId="16" xfId="0" applyFont="1" applyBorder="1" applyAlignment="1">
      <alignment horizontal="justify" vertical="top" wrapText="1"/>
    </xf>
    <xf numFmtId="0" fontId="66" fillId="0" borderId="22" xfId="0" applyFont="1" applyBorder="1" applyAlignment="1">
      <alignment horizontal="justify" vertical="top" wrapText="1"/>
    </xf>
    <xf numFmtId="0" fontId="66" fillId="0" borderId="29" xfId="0" applyFont="1" applyBorder="1" applyAlignment="1">
      <alignment horizontal="justify" vertical="top" wrapText="1"/>
    </xf>
    <xf numFmtId="0" fontId="66" fillId="0" borderId="24" xfId="0" applyFont="1" applyBorder="1" applyAlignment="1">
      <alignment horizontal="justify" vertical="top" wrapText="1"/>
    </xf>
    <xf numFmtId="0" fontId="66" fillId="0" borderId="154" xfId="0" applyFont="1" applyBorder="1" applyAlignment="1">
      <alignment horizontal="justify" vertical="top" wrapText="1"/>
    </xf>
    <xf numFmtId="0" fontId="66" fillId="0" borderId="106" xfId="0" applyFont="1" applyBorder="1" applyAlignment="1">
      <alignment horizontal="justify" vertical="top" wrapText="1"/>
    </xf>
    <xf numFmtId="0" fontId="66" fillId="0" borderId="28" xfId="0" applyFont="1" applyBorder="1" applyAlignment="1">
      <alignment horizontal="justify" vertical="top" wrapText="1"/>
    </xf>
    <xf numFmtId="0" fontId="83" fillId="0" borderId="27" xfId="0" applyFont="1" applyBorder="1" applyAlignment="1">
      <alignment horizontal="center" vertical="center" wrapText="1"/>
    </xf>
    <xf numFmtId="0" fontId="83" fillId="0" borderId="17" xfId="0" applyFont="1" applyBorder="1" applyAlignment="1">
      <alignment horizontal="center" vertical="center" wrapText="1"/>
    </xf>
    <xf numFmtId="0" fontId="83" fillId="0" borderId="154" xfId="0" applyFont="1" applyBorder="1" applyAlignment="1">
      <alignment horizontal="justify" vertical="top" wrapText="1"/>
    </xf>
    <xf numFmtId="0" fontId="83" fillId="0" borderId="106" xfId="0" applyFont="1" applyBorder="1" applyAlignment="1">
      <alignment horizontal="justify" vertical="top" wrapText="1"/>
    </xf>
    <xf numFmtId="0" fontId="83" fillId="0" borderId="28" xfId="0" applyFont="1" applyBorder="1" applyAlignment="1">
      <alignment horizontal="justify" vertical="top" wrapText="1"/>
    </xf>
    <xf numFmtId="0" fontId="86" fillId="0" borderId="0" xfId="0" applyFont="1" applyAlignment="1">
      <alignment horizontal="center" vertical="top" wrapText="1"/>
    </xf>
    <xf numFmtId="0" fontId="80" fillId="0" borderId="0" xfId="0" applyFont="1" applyAlignment="1">
      <alignment horizontal="center" vertical="top" wrapText="1"/>
    </xf>
    <xf numFmtId="0" fontId="81" fillId="0" borderId="0" xfId="0" applyFont="1" applyAlignment="1">
      <alignment horizontal="center" vertical="top" wrapText="1"/>
    </xf>
    <xf numFmtId="0" fontId="66" fillId="0" borderId="154" xfId="0" applyFont="1" applyBorder="1" applyAlignment="1">
      <alignment horizontal="justify" vertical="center" wrapText="1"/>
    </xf>
    <xf numFmtId="0" fontId="66" fillId="0" borderId="106" xfId="0" applyFont="1" applyBorder="1" applyAlignment="1">
      <alignment horizontal="justify" vertical="center" wrapText="1"/>
    </xf>
    <xf numFmtId="0" fontId="66" fillId="0" borderId="28" xfId="0" applyFont="1" applyBorder="1" applyAlignment="1">
      <alignment horizontal="justify" vertical="center" wrapText="1"/>
    </xf>
    <xf numFmtId="0" fontId="66" fillId="0" borderId="154" xfId="0" applyFont="1" applyBorder="1" applyAlignment="1">
      <alignment horizontal="center" vertical="top" wrapText="1"/>
    </xf>
    <xf numFmtId="0" fontId="66" fillId="0" borderId="106" xfId="0" applyFont="1" applyBorder="1" applyAlignment="1">
      <alignment horizontal="center" vertical="top" wrapText="1"/>
    </xf>
    <xf numFmtId="0" fontId="66" fillId="0" borderId="28" xfId="0" applyFont="1" applyBorder="1" applyAlignment="1">
      <alignment horizontal="center" vertical="top" wrapText="1"/>
    </xf>
    <xf numFmtId="0" fontId="66" fillId="0" borderId="60" xfId="0" applyFont="1" applyBorder="1" applyAlignment="1">
      <alignment horizontal="center" vertical="top" wrapText="1"/>
    </xf>
    <xf numFmtId="0" fontId="66" fillId="0" borderId="0" xfId="0" applyFont="1" applyAlignment="1">
      <alignment horizontal="center" vertical="top" wrapText="1"/>
    </xf>
    <xf numFmtId="0" fontId="66" fillId="0" borderId="16" xfId="0" applyFont="1" applyBorder="1" applyAlignment="1">
      <alignment horizontal="center" vertical="top" wrapText="1"/>
    </xf>
    <xf numFmtId="0" fontId="83" fillId="0" borderId="22" xfId="0" applyFont="1" applyBorder="1" applyAlignment="1">
      <alignment horizontal="left" vertical="top" wrapText="1"/>
    </xf>
    <xf numFmtId="0" fontId="83" fillId="0" borderId="29" xfId="0" applyFont="1" applyBorder="1" applyAlignment="1">
      <alignment horizontal="left" vertical="top" wrapText="1"/>
    </xf>
    <xf numFmtId="0" fontId="83" fillId="0" borderId="24" xfId="0" applyFont="1" applyBorder="1" applyAlignment="1">
      <alignment horizontal="left" vertical="top" wrapText="1"/>
    </xf>
    <xf numFmtId="0" fontId="83" fillId="0" borderId="18" xfId="0" applyFont="1" applyBorder="1" applyAlignment="1">
      <alignment horizontal="justify" vertical="top" wrapText="1"/>
    </xf>
    <xf numFmtId="0" fontId="83" fillId="0" borderId="30" xfId="0" applyFont="1" applyBorder="1" applyAlignment="1">
      <alignment horizontal="justify" vertical="top" wrapText="1"/>
    </xf>
    <xf numFmtId="0" fontId="83" fillId="0" borderId="19" xfId="0" applyFont="1" applyBorder="1" applyAlignment="1">
      <alignment horizontal="justify" vertical="top" wrapText="1"/>
    </xf>
    <xf numFmtId="0" fontId="0" fillId="0" borderId="154" xfId="55" applyFont="1" applyBorder="1" applyAlignment="1">
      <alignment horizontal="left" vertical="center" wrapText="1"/>
    </xf>
    <xf numFmtId="0" fontId="0" fillId="0" borderId="106" xfId="55" applyFont="1" applyBorder="1" applyAlignment="1">
      <alignment horizontal="left" vertical="center" wrapText="1"/>
    </xf>
    <xf numFmtId="0" fontId="0" fillId="0" borderId="28" xfId="55" applyFont="1" applyBorder="1" applyAlignment="1">
      <alignment horizontal="left" vertical="center" wrapText="1"/>
    </xf>
    <xf numFmtId="0" fontId="0" fillId="0" borderId="60" xfId="55" applyFont="1" applyBorder="1" applyAlignment="1">
      <alignment horizontal="left" vertical="center" wrapText="1"/>
    </xf>
    <xf numFmtId="0" fontId="0" fillId="0" borderId="16" xfId="55" applyFont="1" applyBorder="1" applyAlignment="1">
      <alignment horizontal="left" vertical="center" wrapText="1"/>
    </xf>
    <xf numFmtId="0" fontId="0" fillId="0" borderId="22" xfId="55" applyFont="1" applyBorder="1" applyAlignment="1">
      <alignment horizontal="left" vertical="center" wrapText="1"/>
    </xf>
    <xf numFmtId="0" fontId="0" fillId="0" borderId="29" xfId="55" applyFont="1" applyBorder="1" applyAlignment="1">
      <alignment horizontal="left" vertical="center" wrapText="1"/>
    </xf>
    <xf numFmtId="0" fontId="0" fillId="0" borderId="24" xfId="55" applyFont="1" applyBorder="1" applyAlignment="1">
      <alignment horizontal="left" vertical="center" wrapText="1"/>
    </xf>
    <xf numFmtId="0" fontId="0" fillId="0" borderId="179" xfId="0" applyBorder="1" applyAlignment="1">
      <alignment horizontal="left" vertical="center"/>
    </xf>
    <xf numFmtId="0" fontId="0" fillId="0" borderId="34" xfId="0" applyBorder="1" applyAlignment="1">
      <alignment horizontal="left" vertical="center"/>
    </xf>
    <xf numFmtId="0" fontId="0" fillId="0" borderId="195" xfId="0" applyBorder="1" applyAlignment="1">
      <alignment horizontal="left" vertical="center"/>
    </xf>
    <xf numFmtId="0" fontId="0" fillId="0" borderId="68" xfId="0" applyBorder="1" applyAlignment="1">
      <alignment horizontal="left" vertical="center"/>
    </xf>
    <xf numFmtId="0" fontId="0" fillId="0" borderId="109" xfId="0" applyBorder="1" applyAlignment="1">
      <alignment horizontal="left" vertical="center"/>
    </xf>
    <xf numFmtId="0" fontId="0" fillId="0" borderId="113" xfId="0" applyBorder="1" applyAlignment="1">
      <alignment horizontal="left" vertical="center"/>
    </xf>
    <xf numFmtId="0" fontId="0" fillId="0" borderId="179" xfId="57" applyFont="1" applyBorder="1" applyAlignment="1">
      <alignment horizontal="left" vertical="center"/>
    </xf>
    <xf numFmtId="0" fontId="0" fillId="0" borderId="34" xfId="57" applyFont="1" applyBorder="1" applyAlignment="1">
      <alignment horizontal="left" vertical="center"/>
    </xf>
    <xf numFmtId="0" fontId="9" fillId="0" borderId="18" xfId="57" applyBorder="1" applyAlignment="1">
      <alignment horizontal="left" vertical="center"/>
    </xf>
    <xf numFmtId="0" fontId="9" fillId="0" borderId="19" xfId="57" applyBorder="1" applyAlignment="1">
      <alignment horizontal="left" vertical="center"/>
    </xf>
    <xf numFmtId="0" fontId="37" fillId="0" borderId="0" xfId="57" applyFont="1" applyAlignment="1">
      <alignment horizontal="center"/>
    </xf>
    <xf numFmtId="0" fontId="39" fillId="0" borderId="18" xfId="57" applyFont="1" applyBorder="1" applyAlignment="1">
      <alignment horizontal="center" vertical="center"/>
    </xf>
    <xf numFmtId="0" fontId="39" fillId="0" borderId="19" xfId="57" applyFont="1" applyBorder="1" applyAlignment="1">
      <alignment horizontal="center" vertical="center"/>
    </xf>
    <xf numFmtId="0" fontId="0" fillId="0" borderId="179" xfId="0" applyBorder="1">
      <alignment vertical="center"/>
    </xf>
    <xf numFmtId="0" fontId="0" fillId="0" borderId="34" xfId="0" applyBorder="1">
      <alignment vertical="center"/>
    </xf>
    <xf numFmtId="0" fontId="0" fillId="0" borderId="16" xfId="0" applyBorder="1">
      <alignment vertical="center"/>
    </xf>
    <xf numFmtId="0" fontId="9" fillId="0" borderId="22" xfId="57" applyBorder="1" applyAlignment="1">
      <alignment vertical="center"/>
    </xf>
    <xf numFmtId="0" fontId="9" fillId="0" borderId="24" xfId="57" applyBorder="1" applyAlignment="1">
      <alignment vertical="center"/>
    </xf>
    <xf numFmtId="0" fontId="8" fillId="0" borderId="18" xfId="57" applyFont="1" applyBorder="1" applyAlignment="1">
      <alignment horizontal="left" vertical="center"/>
    </xf>
    <xf numFmtId="0" fontId="8" fillId="0" borderId="19" xfId="57" applyFont="1" applyBorder="1" applyAlignment="1">
      <alignment horizontal="left" vertical="center"/>
    </xf>
    <xf numFmtId="0" fontId="9" fillId="0" borderId="195" xfId="57" applyBorder="1" applyAlignment="1">
      <alignment vertical="center"/>
    </xf>
    <xf numFmtId="0" fontId="9" fillId="0" borderId="35" xfId="57" applyBorder="1" applyAlignment="1">
      <alignment vertical="center"/>
    </xf>
    <xf numFmtId="0" fontId="0" fillId="0" borderId="22" xfId="67" applyFont="1" applyBorder="1" applyAlignment="1">
      <alignment horizontal="left" vertical="center"/>
    </xf>
    <xf numFmtId="0" fontId="0" fillId="0" borderId="24" xfId="67" applyFont="1" applyBorder="1" applyAlignment="1">
      <alignment horizontal="left" vertical="center"/>
    </xf>
    <xf numFmtId="0" fontId="0" fillId="0" borderId="18" xfId="57" applyFont="1" applyBorder="1" applyAlignment="1">
      <alignment horizontal="left" vertical="center"/>
    </xf>
    <xf numFmtId="0" fontId="0" fillId="0" borderId="19" xfId="57" applyFont="1" applyBorder="1" applyAlignment="1">
      <alignment horizontal="left" vertical="center"/>
    </xf>
    <xf numFmtId="0" fontId="0" fillId="0" borderId="35" xfId="0" applyBorder="1" applyAlignment="1">
      <alignment horizontal="left" vertical="center"/>
    </xf>
    <xf numFmtId="0" fontId="0" fillId="0" borderId="0" xfId="57" applyFont="1" applyAlignment="1">
      <alignment horizontal="left" vertical="center"/>
    </xf>
    <xf numFmtId="0" fontId="9" fillId="0" borderId="0" xfId="57" applyAlignment="1">
      <alignment horizontal="left" vertical="center"/>
    </xf>
    <xf numFmtId="0" fontId="0" fillId="0" borderId="18" xfId="57" applyFont="1" applyBorder="1" applyAlignment="1">
      <alignment horizontal="left" vertical="center" shrinkToFit="1"/>
    </xf>
    <xf numFmtId="0" fontId="9" fillId="0" borderId="18" xfId="57" applyBorder="1" applyAlignment="1">
      <alignment horizontal="left" vertical="center" shrinkToFit="1"/>
    </xf>
    <xf numFmtId="0" fontId="0" fillId="0" borderId="22" xfId="0" applyBorder="1">
      <alignment vertical="center"/>
    </xf>
    <xf numFmtId="0" fontId="0" fillId="0" borderId="24" xfId="0" applyBorder="1">
      <alignment vertical="center"/>
    </xf>
    <xf numFmtId="0" fontId="9" fillId="0" borderId="22" xfId="57" applyBorder="1" applyAlignment="1">
      <alignment horizontal="left" vertical="center"/>
    </xf>
    <xf numFmtId="0" fontId="9" fillId="0" borderId="24" xfId="57" applyBorder="1" applyAlignment="1">
      <alignment horizontal="left" vertical="center"/>
    </xf>
    <xf numFmtId="0" fontId="0" fillId="0" borderId="18" xfId="0" applyBorder="1" applyAlignment="1">
      <alignment horizontal="left" vertical="center"/>
    </xf>
    <xf numFmtId="0" fontId="0" fillId="0" borderId="30" xfId="0" applyBorder="1" applyAlignment="1">
      <alignment horizontal="left" vertical="center"/>
    </xf>
    <xf numFmtId="0" fontId="39" fillId="0" borderId="18" xfId="57" applyFont="1" applyBorder="1" applyAlignment="1">
      <alignment horizontal="left" vertical="center"/>
    </xf>
    <xf numFmtId="0" fontId="39" fillId="0" borderId="19" xfId="57" applyFont="1" applyBorder="1" applyAlignment="1">
      <alignment horizontal="left" vertical="center"/>
    </xf>
    <xf numFmtId="0" fontId="0" fillId="0" borderId="195" xfId="57" applyFont="1" applyBorder="1" applyAlignment="1">
      <alignment horizontal="left" vertical="center"/>
    </xf>
    <xf numFmtId="0" fontId="0" fillId="0" borderId="35" xfId="57" applyFont="1" applyBorder="1" applyAlignment="1">
      <alignment horizontal="left" vertical="center"/>
    </xf>
    <xf numFmtId="0" fontId="0" fillId="0" borderId="26" xfId="57" applyFont="1" applyBorder="1" applyAlignment="1">
      <alignment horizontal="left" vertical="center" wrapText="1" shrinkToFit="1"/>
    </xf>
    <xf numFmtId="0" fontId="0" fillId="0" borderId="17" xfId="57" applyFont="1" applyBorder="1" applyAlignment="1">
      <alignment horizontal="left" vertical="center" wrapText="1" shrinkToFit="1"/>
    </xf>
    <xf numFmtId="0" fontId="0" fillId="0" borderId="68" xfId="0" applyBorder="1">
      <alignment vertical="center"/>
    </xf>
    <xf numFmtId="0" fontId="0" fillId="0" borderId="35" xfId="0" applyBorder="1">
      <alignment vertical="center"/>
    </xf>
    <xf numFmtId="0" fontId="0" fillId="0" borderId="160" xfId="0" applyBorder="1">
      <alignment vertical="center"/>
    </xf>
    <xf numFmtId="0" fontId="9" fillId="0" borderId="18" xfId="57" applyBorder="1" applyAlignment="1">
      <alignment vertical="center"/>
    </xf>
    <xf numFmtId="0" fontId="9" fillId="0" borderId="19" xfId="57" applyBorder="1" applyAlignment="1">
      <alignment vertical="center"/>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19" xfId="0" applyBorder="1" applyAlignment="1">
      <alignment horizontal="left" vertical="center"/>
    </xf>
    <xf numFmtId="0" fontId="0" fillId="0" borderId="22" xfId="0" applyBorder="1" applyAlignment="1">
      <alignment horizontal="left" vertical="center" shrinkToFit="1"/>
    </xf>
    <xf numFmtId="0" fontId="0" fillId="0" borderId="24" xfId="0" applyBorder="1" applyAlignment="1">
      <alignment horizontal="left" vertical="center" shrinkToFit="1"/>
    </xf>
    <xf numFmtId="0" fontId="9" fillId="0" borderId="18" xfId="57" applyBorder="1" applyAlignment="1">
      <alignment vertical="center" shrinkToFit="1"/>
    </xf>
    <xf numFmtId="0" fontId="9" fillId="0" borderId="19" xfId="57" applyBorder="1" applyAlignment="1">
      <alignment vertical="center" shrinkToFit="1"/>
    </xf>
    <xf numFmtId="0" fontId="9" fillId="0" borderId="18" xfId="51" applyBorder="1" applyAlignment="1">
      <alignment horizontal="center" shrinkToFit="1"/>
    </xf>
    <xf numFmtId="0" fontId="9" fillId="0" borderId="30" xfId="51" applyBorder="1" applyAlignment="1">
      <alignment horizontal="center" shrinkToFit="1"/>
    </xf>
    <xf numFmtId="0" fontId="9" fillId="0" borderId="19" xfId="51" applyBorder="1" applyAlignment="1">
      <alignment horizontal="center" shrinkToFit="1"/>
    </xf>
    <xf numFmtId="0" fontId="20" fillId="0" borderId="18" xfId="57" applyFont="1" applyBorder="1" applyAlignment="1">
      <alignment horizontal="left"/>
    </xf>
    <xf numFmtId="0" fontId="20" fillId="0" borderId="30" xfId="57" applyFont="1" applyBorder="1" applyAlignment="1">
      <alignment horizontal="left"/>
    </xf>
    <xf numFmtId="0" fontId="20" fillId="0" borderId="19" xfId="57" applyFont="1" applyBorder="1" applyAlignment="1">
      <alignment horizontal="left"/>
    </xf>
    <xf numFmtId="0" fontId="20" fillId="0" borderId="18" xfId="57" applyFont="1" applyBorder="1" applyAlignment="1">
      <alignment horizontal="left" vertical="center"/>
    </xf>
    <xf numFmtId="0" fontId="20" fillId="0" borderId="30" xfId="57" applyFont="1" applyBorder="1" applyAlignment="1">
      <alignment horizontal="left" vertical="center"/>
    </xf>
    <xf numFmtId="0" fontId="20" fillId="0" borderId="19" xfId="57" applyFont="1" applyBorder="1" applyAlignment="1">
      <alignment horizontal="left" vertical="center"/>
    </xf>
    <xf numFmtId="0" fontId="20" fillId="0" borderId="15" xfId="57" applyFont="1" applyBorder="1" applyAlignment="1">
      <alignment horizontal="left" vertical="top" wrapText="1"/>
    </xf>
    <xf numFmtId="0" fontId="20" fillId="0" borderId="15" xfId="57" applyFont="1" applyBorder="1" applyAlignment="1">
      <alignment horizontal="left" vertical="top"/>
    </xf>
    <xf numFmtId="0" fontId="0" fillId="0" borderId="154" xfId="57" applyFont="1" applyBorder="1" applyAlignment="1">
      <alignment horizontal="left" vertical="center" wrapText="1" shrinkToFit="1"/>
    </xf>
    <xf numFmtId="0" fontId="9" fillId="0" borderId="60" xfId="57" applyBorder="1" applyAlignment="1">
      <alignment horizontal="left" vertical="center" wrapText="1" shrinkToFit="1"/>
    </xf>
    <xf numFmtId="0" fontId="9" fillId="0" borderId="22" xfId="57" applyBorder="1" applyAlignment="1">
      <alignment horizontal="left" vertical="center" wrapText="1" shrinkToFit="1"/>
    </xf>
    <xf numFmtId="0" fontId="0" fillId="0" borderId="109" xfId="0" applyBorder="1">
      <alignment vertical="center"/>
    </xf>
    <xf numFmtId="0" fontId="0" fillId="0" borderId="62" xfId="0" applyBorder="1">
      <alignment vertical="center"/>
    </xf>
    <xf numFmtId="0" fontId="0" fillId="0" borderId="30" xfId="0" applyBorder="1">
      <alignment vertical="center"/>
    </xf>
    <xf numFmtId="0" fontId="0" fillId="0" borderId="19" xfId="0" applyBorder="1">
      <alignment vertical="center"/>
    </xf>
    <xf numFmtId="0" fontId="0" fillId="0" borderId="109" xfId="57" applyFont="1" applyBorder="1" applyAlignment="1">
      <alignment horizontal="left"/>
    </xf>
    <xf numFmtId="0" fontId="0" fillId="0" borderId="62" xfId="57" applyFont="1" applyBorder="1" applyAlignment="1">
      <alignment horizontal="left"/>
    </xf>
    <xf numFmtId="0" fontId="0" fillId="0" borderId="179" xfId="57" applyFont="1" applyBorder="1" applyAlignment="1">
      <alignment horizontal="left"/>
    </xf>
    <xf numFmtId="0" fontId="0" fillId="0" borderId="34" xfId="57" applyFont="1" applyBorder="1" applyAlignment="1">
      <alignment horizontal="left"/>
    </xf>
    <xf numFmtId="0" fontId="20" fillId="0" borderId="18" xfId="57" applyFont="1" applyBorder="1" applyAlignment="1">
      <alignment horizontal="left" vertical="top"/>
    </xf>
    <xf numFmtId="0" fontId="20" fillId="0" borderId="30" xfId="57" applyFont="1" applyBorder="1" applyAlignment="1">
      <alignment horizontal="left" vertical="top"/>
    </xf>
    <xf numFmtId="0" fontId="20" fillId="0" borderId="19" xfId="57" applyFont="1" applyBorder="1" applyAlignment="1">
      <alignment horizontal="left" vertical="top"/>
    </xf>
    <xf numFmtId="0" fontId="9" fillId="0" borderId="15" xfId="51" applyBorder="1" applyAlignment="1">
      <alignment horizontal="left" vertical="center"/>
    </xf>
    <xf numFmtId="0" fontId="9" fillId="0" borderId="15" xfId="51" applyBorder="1" applyAlignment="1">
      <alignment horizontal="left" vertical="center" shrinkToFit="1"/>
    </xf>
    <xf numFmtId="0" fontId="9" fillId="0" borderId="18" xfId="51" applyBorder="1" applyAlignment="1">
      <alignment horizontal="center" vertical="center"/>
    </xf>
    <xf numFmtId="0" fontId="9" fillId="0" borderId="19" xfId="51" applyBorder="1" applyAlignment="1">
      <alignment horizontal="center" vertical="center"/>
    </xf>
    <xf numFmtId="0" fontId="9" fillId="38" borderId="22" xfId="58" applyFill="1" applyBorder="1" applyAlignment="1">
      <alignment horizontal="left" vertical="center"/>
    </xf>
    <xf numFmtId="0" fontId="9" fillId="38" borderId="24" xfId="58" applyFill="1" applyBorder="1" applyAlignment="1">
      <alignment horizontal="left" vertical="center"/>
    </xf>
    <xf numFmtId="0" fontId="26" fillId="38" borderId="106" xfId="0" applyFont="1" applyFill="1" applyBorder="1" applyAlignment="1">
      <alignment horizontal="left" vertical="center" wrapText="1"/>
    </xf>
    <xf numFmtId="0" fontId="26" fillId="38" borderId="0" xfId="0" applyFont="1" applyFill="1" applyAlignment="1">
      <alignment horizontal="left" vertical="center" wrapText="1"/>
    </xf>
    <xf numFmtId="0" fontId="9" fillId="38" borderId="60" xfId="58" applyFill="1" applyBorder="1" applyAlignment="1">
      <alignment horizontal="left" vertical="center"/>
    </xf>
    <xf numFmtId="0" fontId="9" fillId="38" borderId="16" xfId="58" applyFill="1" applyBorder="1" applyAlignment="1">
      <alignment horizontal="left" vertical="center"/>
    </xf>
    <xf numFmtId="0" fontId="38" fillId="38" borderId="26" xfId="58" applyFont="1" applyFill="1" applyBorder="1" applyAlignment="1">
      <alignment horizontal="center" vertical="center"/>
    </xf>
    <xf numFmtId="0" fontId="38" fillId="38" borderId="110" xfId="58" applyFont="1" applyFill="1" applyBorder="1" applyAlignment="1">
      <alignment horizontal="center" vertical="center"/>
    </xf>
    <xf numFmtId="0" fontId="9" fillId="38" borderId="60" xfId="58" applyFill="1" applyBorder="1" applyAlignment="1">
      <alignment horizontal="center" vertical="center"/>
    </xf>
    <xf numFmtId="0" fontId="9" fillId="38" borderId="16" xfId="58" applyFill="1" applyBorder="1" applyAlignment="1">
      <alignment horizontal="center" vertical="center"/>
    </xf>
    <xf numFmtId="0" fontId="38" fillId="38" borderId="26" xfId="58" applyFont="1" applyFill="1" applyBorder="1" applyAlignment="1">
      <alignment horizontal="center" vertical="center" wrapText="1"/>
    </xf>
    <xf numFmtId="0" fontId="38" fillId="38" borderId="17" xfId="58" applyFont="1" applyFill="1" applyBorder="1" applyAlignment="1">
      <alignment horizontal="center" vertical="center" wrapText="1"/>
    </xf>
    <xf numFmtId="0" fontId="9" fillId="38" borderId="22" xfId="58" applyFill="1" applyBorder="1" applyAlignment="1">
      <alignment vertical="center"/>
    </xf>
    <xf numFmtId="0" fontId="9" fillId="38" borderId="29" xfId="58" applyFill="1" applyBorder="1" applyAlignment="1">
      <alignment vertical="center"/>
    </xf>
    <xf numFmtId="0" fontId="9" fillId="38" borderId="24" xfId="58" applyFill="1" applyBorder="1" applyAlignment="1">
      <alignment vertical="center"/>
    </xf>
    <xf numFmtId="0" fontId="38" fillId="38" borderId="154" xfId="58" applyFont="1" applyFill="1" applyBorder="1" applyAlignment="1">
      <alignment horizontal="center" vertical="center"/>
    </xf>
    <xf numFmtId="0" fontId="38" fillId="38" borderId="106" xfId="58" applyFont="1" applyFill="1" applyBorder="1" applyAlignment="1">
      <alignment horizontal="center" vertical="center"/>
    </xf>
    <xf numFmtId="0" fontId="38" fillId="38" borderId="28" xfId="58" applyFont="1" applyFill="1" applyBorder="1" applyAlignment="1">
      <alignment horizontal="center" vertical="center"/>
    </xf>
    <xf numFmtId="0" fontId="9" fillId="38" borderId="154" xfId="58" applyFill="1" applyBorder="1" applyAlignment="1">
      <alignment horizontal="left" vertical="center"/>
    </xf>
    <xf numFmtId="0" fontId="9" fillId="38" borderId="28" xfId="58" applyFill="1" applyBorder="1" applyAlignment="1">
      <alignment horizontal="left" vertical="center"/>
    </xf>
    <xf numFmtId="0" fontId="38" fillId="38" borderId="27" xfId="58" applyFont="1" applyFill="1" applyBorder="1" applyAlignment="1">
      <alignment horizontal="center" vertical="center"/>
    </xf>
    <xf numFmtId="0" fontId="9" fillId="38" borderId="154" xfId="58" applyFill="1" applyBorder="1" applyAlignment="1">
      <alignment vertical="center"/>
    </xf>
    <xf numFmtId="0" fontId="9" fillId="38" borderId="106" xfId="58" applyFill="1" applyBorder="1" applyAlignment="1">
      <alignment vertical="center"/>
    </xf>
    <xf numFmtId="0" fontId="9" fillId="38" borderId="28" xfId="58" applyFill="1" applyBorder="1" applyAlignment="1">
      <alignment vertical="center"/>
    </xf>
    <xf numFmtId="0" fontId="9" fillId="38" borderId="60" xfId="58" applyFill="1" applyBorder="1" applyAlignment="1">
      <alignment vertical="center"/>
    </xf>
    <xf numFmtId="0" fontId="9" fillId="38" borderId="0" xfId="58" applyFill="1" applyAlignment="1">
      <alignment vertical="center"/>
    </xf>
    <xf numFmtId="0" fontId="9" fillId="38" borderId="16" xfId="58" applyFill="1" applyBorder="1" applyAlignment="1">
      <alignment vertical="center"/>
    </xf>
    <xf numFmtId="0" fontId="9" fillId="38" borderId="26" xfId="58" applyFill="1" applyBorder="1" applyAlignment="1">
      <alignment horizontal="center" vertical="center"/>
    </xf>
    <xf numFmtId="0" fontId="9" fillId="38" borderId="27" xfId="58" applyFill="1" applyBorder="1" applyAlignment="1">
      <alignment horizontal="center" vertical="center"/>
    </xf>
    <xf numFmtId="0" fontId="9" fillId="38" borderId="110" xfId="58" applyFill="1" applyBorder="1" applyAlignment="1">
      <alignment horizontal="center" vertical="center"/>
    </xf>
    <xf numFmtId="0" fontId="61" fillId="38" borderId="60" xfId="58" applyFont="1" applyFill="1" applyBorder="1" applyAlignment="1">
      <alignment horizontal="left" vertical="center" wrapText="1"/>
    </xf>
    <xf numFmtId="0" fontId="61" fillId="38" borderId="16" xfId="58" applyFont="1" applyFill="1" applyBorder="1" applyAlignment="1">
      <alignment horizontal="left" vertical="center"/>
    </xf>
    <xf numFmtId="0" fontId="61" fillId="38" borderId="60" xfId="58" applyFont="1" applyFill="1" applyBorder="1" applyAlignment="1">
      <alignment horizontal="left" vertical="center"/>
    </xf>
    <xf numFmtId="0" fontId="61" fillId="38" borderId="22" xfId="58" applyFont="1" applyFill="1" applyBorder="1" applyAlignment="1">
      <alignment horizontal="left" vertical="center"/>
    </xf>
    <xf numFmtId="0" fontId="61" fillId="38" borderId="24" xfId="58" applyFont="1" applyFill="1" applyBorder="1" applyAlignment="1">
      <alignment horizontal="left" vertical="center"/>
    </xf>
    <xf numFmtId="0" fontId="61" fillId="38" borderId="60" xfId="58" applyFont="1" applyFill="1" applyBorder="1" applyAlignment="1">
      <alignment horizontal="left" vertical="top" wrapText="1"/>
    </xf>
    <xf numFmtId="0" fontId="61" fillId="38" borderId="0" xfId="58" applyFont="1" applyFill="1" applyAlignment="1">
      <alignment horizontal="left" vertical="top" wrapText="1"/>
    </xf>
    <xf numFmtId="0" fontId="61" fillId="38" borderId="16" xfId="58" applyFont="1" applyFill="1" applyBorder="1" applyAlignment="1">
      <alignment horizontal="left" vertical="top" wrapText="1"/>
    </xf>
    <xf numFmtId="0" fontId="61" fillId="38" borderId="22" xfId="58" applyFont="1" applyFill="1" applyBorder="1" applyAlignment="1">
      <alignment horizontal="left" vertical="top" wrapText="1"/>
    </xf>
    <xf numFmtId="0" fontId="61" fillId="38" borderId="29" xfId="58" applyFont="1" applyFill="1" applyBorder="1" applyAlignment="1">
      <alignment horizontal="left" vertical="top" wrapText="1"/>
    </xf>
    <xf numFmtId="0" fontId="61" fillId="38" borderId="24" xfId="58" applyFont="1" applyFill="1" applyBorder="1" applyAlignment="1">
      <alignment horizontal="left" vertical="top" wrapText="1"/>
    </xf>
    <xf numFmtId="0" fontId="38" fillId="38" borderId="26" xfId="58" applyFont="1" applyFill="1" applyBorder="1" applyAlignment="1">
      <alignment horizontal="center" wrapText="1"/>
    </xf>
    <xf numFmtId="0" fontId="38" fillId="38" borderId="17" xfId="58" applyFont="1" applyFill="1" applyBorder="1" applyAlignment="1">
      <alignment horizontal="center" wrapText="1"/>
    </xf>
    <xf numFmtId="0" fontId="61" fillId="38" borderId="0" xfId="58" applyFont="1" applyFill="1" applyAlignment="1">
      <alignment horizontal="left" vertical="center"/>
    </xf>
    <xf numFmtId="0" fontId="61" fillId="38" borderId="29" xfId="58" applyFont="1" applyFill="1" applyBorder="1" applyAlignment="1">
      <alignment horizontal="left" vertical="center"/>
    </xf>
    <xf numFmtId="0" fontId="9" fillId="38" borderId="0" xfId="58" applyFill="1" applyAlignment="1">
      <alignment horizontal="center"/>
    </xf>
    <xf numFmtId="0" fontId="24" fillId="38" borderId="154" xfId="58" applyFont="1" applyFill="1" applyBorder="1" applyAlignment="1">
      <alignment horizontal="left" wrapText="1"/>
    </xf>
    <xf numFmtId="0" fontId="24" fillId="38" borderId="106" xfId="58" applyFont="1" applyFill="1" applyBorder="1" applyAlignment="1">
      <alignment horizontal="left"/>
    </xf>
    <xf numFmtId="0" fontId="24" fillId="38" borderId="28" xfId="58" applyFont="1" applyFill="1" applyBorder="1" applyAlignment="1">
      <alignment horizontal="left"/>
    </xf>
    <xf numFmtId="0" fontId="24" fillId="38" borderId="60" xfId="58" applyFont="1" applyFill="1" applyBorder="1" applyAlignment="1">
      <alignment horizontal="left"/>
    </xf>
    <xf numFmtId="0" fontId="24" fillId="38" borderId="0" xfId="58" applyFont="1" applyFill="1" applyAlignment="1">
      <alignment horizontal="left"/>
    </xf>
    <xf numFmtId="0" fontId="24" fillId="38" borderId="16" xfId="58" applyFont="1" applyFill="1" applyBorder="1" applyAlignment="1">
      <alignment horizontal="left"/>
    </xf>
    <xf numFmtId="0" fontId="24" fillId="38" borderId="22" xfId="58" applyFont="1" applyFill="1" applyBorder="1" applyAlignment="1">
      <alignment horizontal="left"/>
    </xf>
    <xf numFmtId="0" fontId="24" fillId="38" borderId="29" xfId="58" applyFont="1" applyFill="1" applyBorder="1" applyAlignment="1">
      <alignment horizontal="left"/>
    </xf>
    <xf numFmtId="0" fontId="24" fillId="38" borderId="24" xfId="58" applyFont="1" applyFill="1" applyBorder="1" applyAlignment="1">
      <alignment horizontal="left"/>
    </xf>
    <xf numFmtId="0" fontId="0" fillId="38" borderId="29" xfId="58" applyFont="1" applyFill="1" applyBorder="1" applyAlignment="1">
      <alignment horizontal="center" vertical="center" shrinkToFit="1"/>
    </xf>
    <xf numFmtId="0" fontId="9" fillId="38" borderId="29" xfId="58" applyFill="1" applyBorder="1" applyAlignment="1">
      <alignment horizontal="center" vertical="center" shrinkToFit="1"/>
    </xf>
    <xf numFmtId="0" fontId="9" fillId="38" borderId="30" xfId="58" applyFill="1" applyBorder="1" applyAlignment="1">
      <alignment horizontal="left" vertical="center"/>
    </xf>
    <xf numFmtId="0" fontId="9" fillId="38" borderId="19" xfId="58" applyFill="1" applyBorder="1" applyAlignment="1">
      <alignment horizontal="left" vertical="center"/>
    </xf>
    <xf numFmtId="0" fontId="61" fillId="38" borderId="0" xfId="58" applyFont="1" applyFill="1" applyAlignment="1">
      <alignment horizontal="left" vertical="center" wrapText="1"/>
    </xf>
    <xf numFmtId="0" fontId="61" fillId="38" borderId="16" xfId="58" applyFont="1" applyFill="1" applyBorder="1" applyAlignment="1">
      <alignment horizontal="left" vertical="center" wrapText="1"/>
    </xf>
    <xf numFmtId="0" fontId="61" fillId="38" borderId="22" xfId="58" applyFont="1" applyFill="1" applyBorder="1" applyAlignment="1">
      <alignment horizontal="left" vertical="center" wrapText="1"/>
    </xf>
    <xf numFmtId="0" fontId="61" fillId="38" borderId="29" xfId="58" applyFont="1" applyFill="1" applyBorder="1" applyAlignment="1">
      <alignment horizontal="left" vertical="center" wrapText="1"/>
    </xf>
    <xf numFmtId="0" fontId="61" fillId="38" borderId="24" xfId="58" applyFont="1" applyFill="1" applyBorder="1" applyAlignment="1">
      <alignment horizontal="left" vertical="center" wrapText="1"/>
    </xf>
    <xf numFmtId="0" fontId="25" fillId="38" borderId="154" xfId="58" applyFont="1" applyFill="1" applyBorder="1" applyAlignment="1">
      <alignment horizontal="left" vertical="center" wrapText="1"/>
    </xf>
    <xf numFmtId="0" fontId="25" fillId="38" borderId="106" xfId="58" applyFont="1" applyFill="1" applyBorder="1" applyAlignment="1">
      <alignment horizontal="left" vertical="center"/>
    </xf>
    <xf numFmtId="0" fontId="25" fillId="38" borderId="28" xfId="58" applyFont="1" applyFill="1" applyBorder="1" applyAlignment="1">
      <alignment horizontal="left" vertical="center"/>
    </xf>
    <xf numFmtId="0" fontId="25" fillId="38" borderId="60" xfId="58" applyFont="1" applyFill="1" applyBorder="1" applyAlignment="1">
      <alignment horizontal="left" vertical="center"/>
    </xf>
    <xf numFmtId="0" fontId="25" fillId="38" borderId="0" xfId="58" applyFont="1" applyFill="1" applyAlignment="1">
      <alignment horizontal="left" vertical="center"/>
    </xf>
    <xf numFmtId="0" fontId="25" fillId="38" borderId="16" xfId="58" applyFont="1" applyFill="1" applyBorder="1" applyAlignment="1">
      <alignment horizontal="left" vertical="center"/>
    </xf>
    <xf numFmtId="0" fontId="25" fillId="38" borderId="22" xfId="58" applyFont="1" applyFill="1" applyBorder="1" applyAlignment="1">
      <alignment horizontal="left" vertical="center"/>
    </xf>
    <xf numFmtId="0" fontId="25" fillId="38" borderId="29" xfId="58" applyFont="1" applyFill="1" applyBorder="1" applyAlignment="1">
      <alignment horizontal="left" vertical="center"/>
    </xf>
    <xf numFmtId="0" fontId="25" fillId="38" borderId="24" xfId="58" applyFont="1" applyFill="1" applyBorder="1" applyAlignment="1">
      <alignment horizontal="left" vertical="center"/>
    </xf>
    <xf numFmtId="0" fontId="0" fillId="38" borderId="29" xfId="58" applyFont="1" applyFill="1" applyBorder="1" applyAlignment="1">
      <alignment horizontal="center" vertical="center" wrapText="1" shrinkToFit="1"/>
    </xf>
    <xf numFmtId="0" fontId="9" fillId="0" borderId="0" xfId="58" applyAlignment="1">
      <alignment vertical="top" wrapText="1"/>
    </xf>
    <xf numFmtId="0" fontId="9" fillId="0" borderId="0" xfId="58"/>
    <xf numFmtId="0" fontId="87" fillId="0" borderId="0" xfId="71" applyFont="1" applyAlignment="1">
      <alignment horizontal="justify" vertical="center" wrapText="1"/>
    </xf>
    <xf numFmtId="0" fontId="86" fillId="0" borderId="0" xfId="71" applyFont="1">
      <alignment vertical="center"/>
    </xf>
    <xf numFmtId="0" fontId="105" fillId="0" borderId="0" xfId="71" applyFont="1" applyAlignment="1">
      <alignment horizontal="left" vertical="center" wrapText="1" indent="1"/>
    </xf>
    <xf numFmtId="0" fontId="105" fillId="0" borderId="0" xfId="71" applyFont="1" applyAlignment="1">
      <alignment horizontal="left" vertical="center" indent="1"/>
    </xf>
    <xf numFmtId="0" fontId="130" fillId="0" borderId="0" xfId="71" applyFont="1" applyAlignment="1">
      <alignment horizontal="justify" vertical="top" wrapText="1"/>
    </xf>
    <xf numFmtId="0" fontId="87" fillId="0" borderId="172" xfId="71" applyFont="1" applyBorder="1" applyAlignment="1">
      <alignment horizontal="left" vertical="center" wrapText="1"/>
    </xf>
    <xf numFmtId="0" fontId="87" fillId="0" borderId="0" xfId="71" applyFont="1" applyAlignment="1">
      <alignment horizontal="left" vertical="center" wrapText="1"/>
    </xf>
    <xf numFmtId="0" fontId="87" fillId="0" borderId="0" xfId="71" applyFont="1" applyAlignment="1">
      <alignment vertical="center" wrapText="1"/>
    </xf>
    <xf numFmtId="0" fontId="87" fillId="0" borderId="0" xfId="71" applyFont="1">
      <alignment vertical="center"/>
    </xf>
    <xf numFmtId="0" fontId="87" fillId="0" borderId="172" xfId="71" applyFont="1" applyBorder="1" applyAlignment="1">
      <alignment vertical="center" wrapText="1"/>
    </xf>
    <xf numFmtId="0" fontId="87" fillId="0" borderId="0" xfId="71" applyFont="1" applyAlignment="1">
      <alignment vertical="top" wrapText="1"/>
    </xf>
    <xf numFmtId="0" fontId="86" fillId="0" borderId="0" xfId="71" applyFont="1" applyAlignment="1">
      <alignment vertical="top"/>
    </xf>
    <xf numFmtId="0" fontId="163" fillId="0" borderId="121" xfId="71" applyFont="1" applyBorder="1" applyAlignment="1">
      <alignment horizontal="center" vertical="center" wrapText="1"/>
    </xf>
    <xf numFmtId="0" fontId="163" fillId="0" borderId="17" xfId="71" applyFont="1" applyBorder="1" applyAlignment="1">
      <alignment horizontal="center" vertical="center" wrapText="1"/>
    </xf>
    <xf numFmtId="0" fontId="105" fillId="0" borderId="193" xfId="71" applyFont="1" applyBorder="1" applyAlignment="1">
      <alignment horizontal="center" vertical="top" wrapText="1"/>
    </xf>
    <xf numFmtId="0" fontId="105" fillId="0" borderId="333" xfId="71" applyFont="1" applyBorder="1" applyAlignment="1">
      <alignment horizontal="center" vertical="top" wrapText="1"/>
    </xf>
    <xf numFmtId="0" fontId="130" fillId="0" borderId="18" xfId="71" applyFont="1" applyBorder="1" applyAlignment="1">
      <alignment horizontal="center" vertical="center" wrapText="1"/>
    </xf>
    <xf numFmtId="0" fontId="130" fillId="0" borderId="19" xfId="71" applyFont="1" applyBorder="1" applyAlignment="1">
      <alignment horizontal="center" vertical="center" wrapText="1"/>
    </xf>
    <xf numFmtId="0" fontId="87" fillId="0" borderId="199" xfId="71" applyFont="1" applyBorder="1" applyAlignment="1">
      <alignment horizontal="left" vertical="center" wrapText="1"/>
    </xf>
    <xf numFmtId="0" fontId="105" fillId="0" borderId="0" xfId="71" applyFont="1" applyAlignment="1">
      <alignment horizontal="justify" vertical="center" wrapText="1"/>
    </xf>
    <xf numFmtId="0" fontId="105" fillId="0" borderId="0" xfId="71" applyFont="1">
      <alignment vertical="center"/>
    </xf>
    <xf numFmtId="0" fontId="130" fillId="0" borderId="101" xfId="71" applyFont="1" applyBorder="1" applyAlignment="1">
      <alignment horizontal="center" vertical="top" wrapText="1"/>
    </xf>
    <xf numFmtId="0" fontId="130" fillId="0" borderId="296" xfId="71" applyFont="1" applyBorder="1" applyAlignment="1">
      <alignment horizontal="center" vertical="top" wrapText="1"/>
    </xf>
    <xf numFmtId="0" fontId="130" fillId="0" borderId="236" xfId="71" applyFont="1" applyBorder="1" applyAlignment="1">
      <alignment horizontal="center" vertical="top" wrapText="1"/>
    </xf>
    <xf numFmtId="0" fontId="130" fillId="0" borderId="420" xfId="71" applyFont="1" applyBorder="1" applyAlignment="1">
      <alignment horizontal="center" vertical="top" wrapText="1"/>
    </xf>
    <xf numFmtId="0" fontId="105" fillId="0" borderId="10" xfId="71" applyFont="1" applyBorder="1" applyAlignment="1">
      <alignment horizontal="left" vertical="center" wrapText="1"/>
    </xf>
    <xf numFmtId="0" fontId="61" fillId="0" borderId="233" xfId="76" applyFont="1" applyBorder="1" applyAlignment="1">
      <alignment horizontal="left" shrinkToFit="1"/>
    </xf>
    <xf numFmtId="0" fontId="61" fillId="0" borderId="82" xfId="76" applyFont="1" applyBorder="1" applyAlignment="1">
      <alignment horizontal="left" shrinkToFit="1"/>
    </xf>
    <xf numFmtId="0" fontId="65" fillId="0" borderId="0" xfId="76" applyFont="1" applyAlignment="1">
      <alignment horizontal="left"/>
    </xf>
    <xf numFmtId="0" fontId="65" fillId="0" borderId="199" xfId="76" applyFont="1" applyBorder="1" applyAlignment="1">
      <alignment horizontal="left"/>
    </xf>
    <xf numFmtId="0" fontId="61" fillId="0" borderId="297" xfId="76" applyFont="1" applyBorder="1" applyAlignment="1">
      <alignment horizontal="left" vertical="top" wrapText="1"/>
    </xf>
    <xf numFmtId="0" fontId="61" fillId="0" borderId="106" xfId="76" applyFont="1" applyBorder="1" applyAlignment="1">
      <alignment horizontal="left" vertical="top" wrapText="1"/>
    </xf>
    <xf numFmtId="0" fontId="61" fillId="0" borderId="287" xfId="76" applyFont="1" applyBorder="1" applyAlignment="1">
      <alignment horizontal="left" vertical="top" wrapText="1"/>
    </xf>
    <xf numFmtId="0" fontId="61" fillId="0" borderId="172" xfId="76" applyFont="1" applyBorder="1" applyAlignment="1">
      <alignment horizontal="left" vertical="top" wrapText="1"/>
    </xf>
    <xf numFmtId="0" fontId="61" fillId="0" borderId="0" xfId="76" applyFont="1" applyAlignment="1">
      <alignment horizontal="left" vertical="top" wrapText="1"/>
    </xf>
    <xf numFmtId="0" fontId="61" fillId="0" borderId="199" xfId="76" applyFont="1" applyBorder="1" applyAlignment="1">
      <alignment horizontal="left" vertical="top" wrapText="1"/>
    </xf>
    <xf numFmtId="0" fontId="61" fillId="0" borderId="102" xfId="76" applyFont="1" applyBorder="1" applyAlignment="1">
      <alignment horizontal="left" vertical="top" wrapText="1"/>
    </xf>
    <xf numFmtId="0" fontId="61" fillId="0" borderId="10" xfId="76" applyFont="1" applyBorder="1" applyAlignment="1">
      <alignment horizontal="left" vertical="top" wrapText="1"/>
    </xf>
    <xf numFmtId="0" fontId="61" fillId="0" borderId="200" xfId="76" applyFont="1" applyBorder="1" applyAlignment="1">
      <alignment horizontal="left" vertical="top" wrapText="1"/>
    </xf>
    <xf numFmtId="0" fontId="65" fillId="0" borderId="297" xfId="76" applyFont="1" applyBorder="1" applyAlignment="1">
      <alignment horizontal="left"/>
    </xf>
    <xf numFmtId="0" fontId="65" fillId="0" borderId="106" xfId="76" applyFont="1" applyBorder="1" applyAlignment="1">
      <alignment horizontal="left"/>
    </xf>
    <xf numFmtId="0" fontId="65" fillId="0" borderId="287" xfId="76" applyFont="1" applyBorder="1" applyAlignment="1">
      <alignment horizontal="left"/>
    </xf>
    <xf numFmtId="0" fontId="8" fillId="0" borderId="172" xfId="76" applyBorder="1" applyAlignment="1">
      <alignment horizontal="left"/>
    </xf>
    <xf numFmtId="0" fontId="8" fillId="0" borderId="0" xfId="76" applyAlignment="1">
      <alignment horizontal="left"/>
    </xf>
    <xf numFmtId="0" fontId="8" fillId="0" borderId="199" xfId="76" applyBorder="1" applyAlignment="1">
      <alignment horizontal="left"/>
    </xf>
    <xf numFmtId="0" fontId="65" fillId="0" borderId="236" xfId="76" applyFont="1" applyBorder="1" applyAlignment="1">
      <alignment horizontal="left"/>
    </xf>
    <xf numFmtId="0" fontId="65" fillId="0" borderId="29" xfId="76" applyFont="1" applyBorder="1" applyAlignment="1">
      <alignment horizontal="left"/>
    </xf>
    <xf numFmtId="0" fontId="65" fillId="0" borderId="237" xfId="76" applyFont="1" applyBorder="1" applyAlignment="1">
      <alignment horizontal="left"/>
    </xf>
    <xf numFmtId="0" fontId="61" fillId="0" borderId="297" xfId="76" applyFont="1" applyBorder="1" applyAlignment="1">
      <alignment horizontal="left" vertical="top"/>
    </xf>
    <xf numFmtId="0" fontId="61" fillId="0" borderId="106" xfId="76" applyFont="1" applyBorder="1" applyAlignment="1">
      <alignment horizontal="left" vertical="top"/>
    </xf>
    <xf numFmtId="0" fontId="61" fillId="0" borderId="287" xfId="76" applyFont="1" applyBorder="1" applyAlignment="1">
      <alignment horizontal="left" vertical="top"/>
    </xf>
    <xf numFmtId="0" fontId="61" fillId="0" borderId="172" xfId="76" applyFont="1" applyBorder="1" applyAlignment="1">
      <alignment horizontal="left" vertical="top"/>
    </xf>
    <xf numFmtId="0" fontId="61" fillId="0" borderId="0" xfId="76" applyFont="1" applyAlignment="1">
      <alignment horizontal="left" vertical="top"/>
    </xf>
    <xf numFmtId="0" fontId="61" fillId="0" borderId="199" xfId="76" applyFont="1" applyBorder="1" applyAlignment="1">
      <alignment horizontal="left" vertical="top"/>
    </xf>
    <xf numFmtId="0" fontId="61" fillId="0" borderId="102" xfId="76" applyFont="1" applyBorder="1" applyAlignment="1">
      <alignment horizontal="left" vertical="top"/>
    </xf>
    <xf numFmtId="0" fontId="61" fillId="0" borderId="10" xfId="76" applyFont="1" applyBorder="1" applyAlignment="1">
      <alignment horizontal="left" vertical="top"/>
    </xf>
    <xf numFmtId="0" fontId="61" fillId="0" borderId="200" xfId="76" applyFont="1" applyBorder="1" applyAlignment="1">
      <alignment horizontal="left" vertical="top"/>
    </xf>
    <xf numFmtId="0" fontId="0" fillId="0" borderId="172" xfId="76" applyFont="1" applyBorder="1" applyAlignment="1">
      <alignment horizontal="left" vertical="top" wrapText="1"/>
    </xf>
    <xf numFmtId="0" fontId="0" fillId="0" borderId="0" xfId="76" applyFont="1" applyAlignment="1">
      <alignment horizontal="left" vertical="top" wrapText="1"/>
    </xf>
    <xf numFmtId="0" fontId="0" fillId="0" borderId="199" xfId="76" applyFont="1" applyBorder="1" applyAlignment="1">
      <alignment horizontal="left" vertical="top" wrapText="1"/>
    </xf>
    <xf numFmtId="0" fontId="0" fillId="0" borderId="102" xfId="76" applyFont="1" applyBorder="1" applyAlignment="1">
      <alignment horizontal="left" vertical="top" wrapText="1"/>
    </xf>
    <xf numFmtId="0" fontId="0" fillId="0" borderId="10" xfId="76" applyFont="1" applyBorder="1" applyAlignment="1">
      <alignment horizontal="left" vertical="top" wrapText="1"/>
    </xf>
    <xf numFmtId="0" fontId="0" fillId="0" borderId="200" xfId="76" applyFont="1" applyBorder="1" applyAlignment="1">
      <alignment horizontal="left" vertical="top" wrapText="1"/>
    </xf>
    <xf numFmtId="0" fontId="8" fillId="0" borderId="193" xfId="76" applyBorder="1" applyAlignment="1">
      <alignment horizontal="center"/>
    </xf>
    <xf numFmtId="0" fontId="8" fillId="0" borderId="191" xfId="76" applyBorder="1" applyAlignment="1">
      <alignment horizontal="center"/>
    </xf>
    <xf numFmtId="0" fontId="8" fillId="0" borderId="194" xfId="76" applyBorder="1" applyAlignment="1">
      <alignment horizontal="center"/>
    </xf>
    <xf numFmtId="0" fontId="0" fillId="0" borderId="236" xfId="76" applyFont="1" applyBorder="1" applyAlignment="1">
      <alignment horizontal="left" vertical="top" wrapText="1"/>
    </xf>
    <xf numFmtId="0" fontId="0" fillId="0" borderId="29" xfId="76" applyFont="1" applyBorder="1" applyAlignment="1">
      <alignment horizontal="left" vertical="top" wrapText="1"/>
    </xf>
    <xf numFmtId="0" fontId="0" fillId="0" borderId="237" xfId="76" applyFont="1" applyBorder="1" applyAlignment="1">
      <alignment horizontal="left" vertical="top" wrapText="1"/>
    </xf>
    <xf numFmtId="0" fontId="61" fillId="0" borderId="29" xfId="76" applyFont="1" applyBorder="1" applyAlignment="1">
      <alignment horizontal="left" vertical="top" wrapText="1"/>
    </xf>
    <xf numFmtId="0" fontId="61" fillId="0" borderId="237" xfId="76" applyFont="1" applyBorder="1" applyAlignment="1">
      <alignment horizontal="left" vertical="top" wrapText="1"/>
    </xf>
    <xf numFmtId="0" fontId="65" fillId="0" borderId="172" xfId="76" applyFont="1" applyBorder="1" applyAlignment="1">
      <alignment horizontal="left"/>
    </xf>
    <xf numFmtId="0" fontId="61" fillId="0" borderId="172" xfId="76" applyFont="1" applyBorder="1" applyAlignment="1">
      <alignment horizontal="left"/>
    </xf>
    <xf numFmtId="0" fontId="61" fillId="0" borderId="0" xfId="76" applyFont="1" applyAlignment="1">
      <alignment horizontal="left"/>
    </xf>
    <xf numFmtId="0" fontId="61" fillId="0" borderId="199" xfId="76" applyFont="1" applyBorder="1" applyAlignment="1">
      <alignment horizontal="left"/>
    </xf>
    <xf numFmtId="0" fontId="8" fillId="0" borderId="297" xfId="76" applyBorder="1" applyAlignment="1">
      <alignment horizontal="center" vertical="center"/>
    </xf>
    <xf numFmtId="0" fontId="8" fillId="0" borderId="73" xfId="76" applyBorder="1" applyAlignment="1">
      <alignment horizontal="center" vertical="center"/>
    </xf>
    <xf numFmtId="0" fontId="8" fillId="0" borderId="236" xfId="76" applyBorder="1" applyAlignment="1">
      <alignment horizontal="center" vertical="center"/>
    </xf>
    <xf numFmtId="0" fontId="8" fillId="0" borderId="75" xfId="76" applyBorder="1" applyAlignment="1">
      <alignment horizontal="center" vertical="center"/>
    </xf>
    <xf numFmtId="0" fontId="24" fillId="0" borderId="74" xfId="76" applyFont="1" applyBorder="1" applyAlignment="1">
      <alignment horizontal="center" vertical="center" wrapText="1"/>
    </xf>
    <xf numFmtId="0" fontId="24" fillId="0" borderId="72" xfId="76" applyFont="1" applyBorder="1" applyAlignment="1">
      <alignment horizontal="center" vertical="center" wrapText="1"/>
    </xf>
    <xf numFmtId="6" fontId="8" fillId="0" borderId="310" xfId="68" applyFont="1" applyFill="1" applyBorder="1" applyAlignment="1">
      <alignment horizontal="center" vertical="center" wrapText="1"/>
    </xf>
    <xf numFmtId="6" fontId="8" fillId="0" borderId="311" xfId="68" applyFont="1" applyFill="1" applyBorder="1" applyAlignment="1">
      <alignment horizontal="center" vertical="center"/>
    </xf>
    <xf numFmtId="0" fontId="61" fillId="0" borderId="312" xfId="76" applyFont="1" applyBorder="1" applyAlignment="1">
      <alignment horizontal="center" shrinkToFit="1"/>
    </xf>
    <xf numFmtId="0" fontId="61" fillId="0" borderId="66" xfId="76" applyFont="1" applyBorder="1" applyAlignment="1">
      <alignment horizontal="center" shrinkToFit="1"/>
    </xf>
    <xf numFmtId="0" fontId="61" fillId="0" borderId="233" xfId="76" applyFont="1" applyBorder="1" applyAlignment="1">
      <alignment horizontal="left"/>
    </xf>
    <xf numFmtId="0" fontId="61" fillId="0" borderId="82" xfId="76" applyFont="1" applyBorder="1" applyAlignment="1">
      <alignment horizontal="left"/>
    </xf>
    <xf numFmtId="0" fontId="112" fillId="0" borderId="117" xfId="76" applyFont="1" applyBorder="1" applyAlignment="1">
      <alignment horizontal="center" wrapText="1"/>
    </xf>
    <xf numFmtId="0" fontId="53" fillId="0" borderId="15" xfId="76" applyFont="1" applyBorder="1" applyAlignment="1">
      <alignment horizontal="center" vertical="center" wrapText="1"/>
    </xf>
    <xf numFmtId="0" fontId="53" fillId="0" borderId="20" xfId="76" applyFont="1" applyBorder="1" applyAlignment="1">
      <alignment horizontal="center" vertical="center" wrapText="1"/>
    </xf>
    <xf numFmtId="0" fontId="53" fillId="0" borderId="10" xfId="76" applyFont="1" applyBorder="1" applyAlignment="1">
      <alignment horizontal="right" wrapText="1"/>
    </xf>
    <xf numFmtId="0" fontId="22" fillId="0" borderId="306" xfId="76" applyFont="1" applyBorder="1" applyAlignment="1">
      <alignment horizontal="center"/>
    </xf>
    <xf numFmtId="0" fontId="22" fillId="0" borderId="191" xfId="76" applyFont="1" applyBorder="1" applyAlignment="1">
      <alignment horizontal="center"/>
    </xf>
    <xf numFmtId="0" fontId="8" fillId="0" borderId="101" xfId="76" applyBorder="1" applyAlignment="1">
      <alignment horizontal="center"/>
    </xf>
    <xf numFmtId="0" fontId="8" fillId="0" borderId="65" xfId="76" applyBorder="1" applyAlignment="1">
      <alignment horizontal="center"/>
    </xf>
    <xf numFmtId="0" fontId="8" fillId="0" borderId="204" xfId="76" applyBorder="1" applyAlignment="1">
      <alignment horizontal="center"/>
    </xf>
    <xf numFmtId="0" fontId="8" fillId="0" borderId="307" xfId="76" applyBorder="1" applyAlignment="1">
      <alignment horizontal="center"/>
    </xf>
    <xf numFmtId="0" fontId="8" fillId="0" borderId="308" xfId="76" applyBorder="1" applyAlignment="1">
      <alignment horizontal="center"/>
    </xf>
    <xf numFmtId="0" fontId="8" fillId="0" borderId="309" xfId="76" applyBorder="1" applyAlignment="1">
      <alignment horizontal="center"/>
    </xf>
    <xf numFmtId="0" fontId="17" fillId="0" borderId="0" xfId="76" applyFont="1" applyAlignment="1">
      <alignment horizontal="left"/>
    </xf>
    <xf numFmtId="0" fontId="17" fillId="0" borderId="199" xfId="76" applyFont="1" applyBorder="1" applyAlignment="1">
      <alignment horizontal="left"/>
    </xf>
    <xf numFmtId="0" fontId="0" fillId="0" borderId="172" xfId="76" applyFont="1" applyBorder="1" applyAlignment="1">
      <alignment horizontal="left"/>
    </xf>
    <xf numFmtId="0" fontId="146" fillId="0" borderId="101" xfId="88" applyFont="1" applyBorder="1" applyAlignment="1">
      <alignment horizontal="left" vertical="center" wrapText="1"/>
    </xf>
    <xf numFmtId="0" fontId="146" fillId="0" borderId="65" xfId="88" applyFont="1" applyBorder="1" applyAlignment="1">
      <alignment horizontal="left" vertical="center" wrapText="1"/>
    </xf>
    <xf numFmtId="49" fontId="144" fillId="0" borderId="209" xfId="88" applyNumberFormat="1" applyFont="1" applyBorder="1" applyAlignment="1">
      <alignment horizontal="left" vertical="center" wrapText="1"/>
    </xf>
    <xf numFmtId="49" fontId="130" fillId="0" borderId="30" xfId="88" applyNumberFormat="1" applyFont="1" applyBorder="1" applyAlignment="1">
      <alignment horizontal="left" vertical="center" wrapText="1"/>
    </xf>
    <xf numFmtId="49" fontId="130" fillId="0" borderId="201" xfId="88" applyNumberFormat="1" applyFont="1" applyBorder="1" applyAlignment="1">
      <alignment horizontal="left" vertical="center" wrapText="1"/>
    </xf>
    <xf numFmtId="49" fontId="142" fillId="0" borderId="307" xfId="88" applyNumberFormat="1" applyFont="1" applyBorder="1" applyAlignment="1">
      <alignment horizontal="left" vertical="center" wrapText="1"/>
    </xf>
    <xf numFmtId="49" fontId="142" fillId="0" borderId="308" xfId="88" applyNumberFormat="1" applyFont="1" applyBorder="1" applyAlignment="1">
      <alignment horizontal="left" vertical="center" wrapText="1"/>
    </xf>
    <xf numFmtId="49" fontId="142" fillId="0" borderId="309" xfId="88" applyNumberFormat="1" applyFont="1" applyBorder="1" applyAlignment="1">
      <alignment horizontal="left" vertical="center" wrapText="1"/>
    </xf>
    <xf numFmtId="0" fontId="132" fillId="0" borderId="105" xfId="88" applyFont="1" applyBorder="1" applyAlignment="1">
      <alignment horizontal="center" vertical="center" wrapText="1"/>
    </xf>
    <xf numFmtId="0" fontId="132" fillId="0" borderId="23" xfId="88" applyFont="1" applyBorder="1" applyAlignment="1">
      <alignment horizontal="center" vertical="center" wrapText="1"/>
    </xf>
    <xf numFmtId="0" fontId="132" fillId="0" borderId="26" xfId="88" applyFont="1" applyBorder="1" applyAlignment="1">
      <alignment horizontal="left" vertical="top" wrapText="1"/>
    </xf>
    <xf numFmtId="0" fontId="132" fillId="0" borderId="17" xfId="88" applyFont="1" applyBorder="1" applyAlignment="1">
      <alignment horizontal="left" vertical="top" wrapText="1"/>
    </xf>
    <xf numFmtId="0" fontId="132" fillId="0" borderId="195" xfId="88" applyFont="1" applyBorder="1" applyAlignment="1">
      <alignment horizontal="left" vertical="top" wrapText="1"/>
    </xf>
    <xf numFmtId="0" fontId="132" fillId="0" borderId="68" xfId="88" applyFont="1" applyBorder="1" applyAlignment="1">
      <alignment horizontal="left" vertical="top" wrapText="1"/>
    </xf>
    <xf numFmtId="0" fontId="132" fillId="0" borderId="305" xfId="88" applyFont="1" applyBorder="1" applyAlignment="1">
      <alignment horizontal="left" vertical="top" wrapText="1"/>
    </xf>
    <xf numFmtId="0" fontId="130" fillId="0" borderId="179" xfId="88" applyFont="1" applyBorder="1" applyAlignment="1">
      <alignment horizontal="left" vertical="top" wrapText="1"/>
    </xf>
    <xf numFmtId="0" fontId="130" fillId="0" borderId="160" xfId="88" applyFont="1" applyBorder="1" applyAlignment="1">
      <alignment horizontal="left" vertical="top" wrapText="1"/>
    </xf>
    <xf numFmtId="0" fontId="130" fillId="0" borderId="180" xfId="88" applyFont="1" applyBorder="1" applyAlignment="1">
      <alignment horizontal="left" vertical="top" wrapText="1"/>
    </xf>
    <xf numFmtId="0" fontId="132" fillId="0" borderId="161" xfId="88" applyFont="1" applyBorder="1" applyAlignment="1">
      <alignment horizontal="center" vertical="center" wrapText="1"/>
    </xf>
    <xf numFmtId="0" fontId="132" fillId="0" borderId="27" xfId="88" applyFont="1" applyBorder="1" applyAlignment="1">
      <alignment horizontal="left" vertical="top" wrapText="1"/>
    </xf>
    <xf numFmtId="0" fontId="132" fillId="0" borderId="108" xfId="88" applyFont="1" applyBorder="1" applyAlignment="1">
      <alignment horizontal="left" vertical="top" wrapText="1"/>
    </xf>
    <xf numFmtId="0" fontId="132" fillId="0" borderId="159" xfId="88" applyFont="1" applyBorder="1" applyAlignment="1">
      <alignment horizontal="left" vertical="top" wrapText="1"/>
    </xf>
    <xf numFmtId="0" fontId="132" fillId="0" borderId="254" xfId="88" applyFont="1" applyBorder="1" applyAlignment="1">
      <alignment horizontal="left" vertical="top" wrapText="1"/>
    </xf>
    <xf numFmtId="0" fontId="132" fillId="0" borderId="242" xfId="88" applyFont="1" applyBorder="1" applyAlignment="1">
      <alignment horizontal="left" vertical="center" wrapText="1"/>
    </xf>
    <xf numFmtId="0" fontId="132" fillId="0" borderId="244" xfId="88" applyFont="1" applyBorder="1" applyAlignment="1">
      <alignment horizontal="left" vertical="center" wrapText="1"/>
    </xf>
    <xf numFmtId="0" fontId="129" fillId="0" borderId="244" xfId="88" applyFont="1" applyBorder="1" applyAlignment="1">
      <alignment horizontal="center" vertical="center" wrapText="1"/>
    </xf>
    <xf numFmtId="0" fontId="129" fillId="0" borderId="243" xfId="88" applyFont="1" applyBorder="1" applyAlignment="1">
      <alignment horizontal="center" vertical="center" wrapText="1"/>
    </xf>
    <xf numFmtId="0" fontId="132" fillId="0" borderId="202" xfId="88" applyFont="1" applyBorder="1" applyAlignment="1">
      <alignment horizontal="center" vertical="center" wrapText="1"/>
    </xf>
    <xf numFmtId="0" fontId="132" fillId="0" borderId="121" xfId="88" applyFont="1" applyBorder="1" applyAlignment="1">
      <alignment horizontal="left" vertical="top" wrapText="1"/>
    </xf>
    <xf numFmtId="0" fontId="132" fillId="0" borderId="407" xfId="88" applyFont="1" applyBorder="1" applyAlignment="1">
      <alignment horizontal="left" vertical="top" wrapText="1"/>
    </xf>
    <xf numFmtId="0" fontId="132" fillId="0" borderId="187" xfId="88" applyFont="1" applyBorder="1" applyAlignment="1">
      <alignment horizontal="left" vertical="top" wrapText="1"/>
    </xf>
    <xf numFmtId="0" fontId="132" fillId="0" borderId="227" xfId="88" applyFont="1" applyBorder="1" applyAlignment="1">
      <alignment horizontal="left" vertical="top" wrapText="1"/>
    </xf>
    <xf numFmtId="0" fontId="134" fillId="0" borderId="242" xfId="88" applyFont="1" applyBorder="1" applyAlignment="1">
      <alignment horizontal="center" vertical="center" wrapText="1"/>
    </xf>
    <xf numFmtId="0" fontId="134" fillId="0" borderId="244" xfId="88" applyFont="1" applyBorder="1" applyAlignment="1">
      <alignment horizontal="center" vertical="center" wrapText="1"/>
    </xf>
    <xf numFmtId="0" fontId="134" fillId="0" borderId="243" xfId="88" applyFont="1" applyBorder="1" applyAlignment="1">
      <alignment horizontal="center" vertical="center" wrapText="1"/>
    </xf>
    <xf numFmtId="0" fontId="141" fillId="0" borderId="0" xfId="88" applyFont="1" applyAlignment="1">
      <alignment horizontal="justify" vertical="center" wrapText="1"/>
    </xf>
    <xf numFmtId="0" fontId="2" fillId="0" borderId="0" xfId="88">
      <alignment vertical="center"/>
    </xf>
    <xf numFmtId="0" fontId="137" fillId="0" borderId="0" xfId="88" applyFont="1" applyAlignment="1">
      <alignment horizontal="justify" vertical="center" wrapText="1"/>
    </xf>
    <xf numFmtId="0" fontId="184" fillId="0" borderId="0" xfId="88" applyFont="1" applyAlignment="1">
      <alignment horizontal="justify" vertical="center" wrapText="1"/>
    </xf>
    <xf numFmtId="0" fontId="141" fillId="0" borderId="10" xfId="88" applyFont="1" applyBorder="1" applyAlignment="1">
      <alignment horizontal="left" vertical="center" wrapText="1"/>
    </xf>
    <xf numFmtId="0" fontId="134" fillId="0" borderId="0" xfId="88" applyFont="1" applyAlignment="1">
      <alignment horizontal="left" vertical="center"/>
    </xf>
    <xf numFmtId="0" fontId="134" fillId="0" borderId="0" xfId="88" applyFont="1" applyAlignment="1">
      <alignment horizontal="left" vertical="center" wrapText="1"/>
    </xf>
    <xf numFmtId="0" fontId="132" fillId="0" borderId="0" xfId="88" applyFont="1" applyAlignment="1">
      <alignment horizontal="left" vertical="center" wrapText="1"/>
    </xf>
    <xf numFmtId="0" fontId="130" fillId="0" borderId="0" xfId="88" applyFont="1" applyAlignment="1">
      <alignment horizontal="left" vertical="center"/>
    </xf>
    <xf numFmtId="0" fontId="129" fillId="38" borderId="0" xfId="88" applyFont="1" applyFill="1" applyAlignment="1">
      <alignment horizontal="left" vertical="center"/>
    </xf>
    <xf numFmtId="0" fontId="137" fillId="38" borderId="0" xfId="88" applyFont="1" applyFill="1" applyAlignment="1">
      <alignment horizontal="left" vertical="center"/>
    </xf>
    <xf numFmtId="0" fontId="138" fillId="38" borderId="30" xfId="88" applyFont="1" applyFill="1" applyBorder="1" applyAlignment="1">
      <alignment horizontal="left" vertical="center" wrapText="1"/>
    </xf>
    <xf numFmtId="0" fontId="140" fillId="38" borderId="30" xfId="88" applyFont="1" applyFill="1" applyBorder="1" applyAlignment="1">
      <alignment horizontal="left" vertical="center"/>
    </xf>
    <xf numFmtId="0" fontId="129" fillId="38" borderId="0" xfId="88" applyFont="1" applyFill="1" applyAlignment="1">
      <alignment horizontal="left" vertical="center" wrapText="1"/>
    </xf>
    <xf numFmtId="0" fontId="130" fillId="38" borderId="30" xfId="88" applyFont="1" applyFill="1" applyBorder="1" applyAlignment="1">
      <alignment horizontal="left" vertical="center" wrapText="1"/>
    </xf>
    <xf numFmtId="0" fontId="134" fillId="0" borderId="0" xfId="88" applyFont="1" applyAlignment="1">
      <alignment horizontal="justify" vertical="center" wrapText="1"/>
    </xf>
    <xf numFmtId="0" fontId="135" fillId="0" borderId="0" xfId="88" applyFont="1" applyAlignment="1">
      <alignment horizontal="center" vertical="center" wrapText="1"/>
    </xf>
    <xf numFmtId="0" fontId="134" fillId="0" borderId="419" xfId="88" applyFont="1" applyBorder="1" applyAlignment="1">
      <alignment horizontal="justify" vertical="center" wrapText="1"/>
    </xf>
    <xf numFmtId="0" fontId="2" fillId="0" borderId="419" xfId="88" applyBorder="1">
      <alignment vertical="center"/>
    </xf>
    <xf numFmtId="0" fontId="134" fillId="0" borderId="30" xfId="88" applyFont="1" applyBorder="1" applyAlignment="1">
      <alignment horizontal="justify" vertical="center" wrapText="1"/>
    </xf>
    <xf numFmtId="0" fontId="2" fillId="0" borderId="30" xfId="88" applyBorder="1">
      <alignment vertical="center"/>
    </xf>
    <xf numFmtId="0" fontId="134" fillId="0" borderId="106" xfId="88" applyFont="1" applyBorder="1" applyAlignment="1">
      <alignment horizontal="left" vertical="top"/>
    </xf>
    <xf numFmtId="0" fontId="200" fillId="0" borderId="408" xfId="87" applyFont="1" applyBorder="1" applyAlignment="1">
      <alignment horizontal="center" vertical="center" wrapText="1"/>
    </xf>
    <xf numFmtId="0" fontId="200" fillId="0" borderId="414" xfId="87" applyFont="1" applyBorder="1" applyAlignment="1">
      <alignment horizontal="center" vertical="center" wrapText="1"/>
    </xf>
    <xf numFmtId="0" fontId="34" fillId="0" borderId="408" xfId="87" applyFont="1" applyBorder="1" applyAlignment="1">
      <alignment horizontal="left" vertical="center" wrapText="1"/>
    </xf>
    <xf numFmtId="0" fontId="34" fillId="0" borderId="414" xfId="87" applyFont="1" applyBorder="1" applyAlignment="1">
      <alignment horizontal="left" vertical="center" wrapText="1"/>
    </xf>
    <xf numFmtId="0" fontId="83" fillId="0" borderId="408" xfId="87" applyFont="1" applyBorder="1" applyAlignment="1">
      <alignment horizontal="center" vertical="center" wrapText="1"/>
    </xf>
    <xf numFmtId="0" fontId="83" fillId="0" borderId="414" xfId="87" applyFont="1" applyBorder="1" applyAlignment="1">
      <alignment horizontal="center" vertical="center" wrapText="1"/>
    </xf>
    <xf numFmtId="0" fontId="44" fillId="0" borderId="415" xfId="87" applyFont="1" applyBorder="1" applyAlignment="1">
      <alignment horizontal="center" vertical="top" wrapText="1"/>
    </xf>
    <xf numFmtId="0" fontId="197" fillId="0" borderId="416" xfId="87" applyBorder="1" applyAlignment="1">
      <alignment horizontal="center" vertical="center"/>
    </xf>
    <xf numFmtId="0" fontId="197" fillId="0" borderId="417" xfId="87" applyBorder="1" applyAlignment="1">
      <alignment horizontal="center" vertical="center"/>
    </xf>
    <xf numFmtId="0" fontId="34" fillId="0" borderId="415" xfId="87" applyFont="1" applyBorder="1" applyAlignment="1">
      <alignment horizontal="center" vertical="top" wrapText="1"/>
    </xf>
    <xf numFmtId="0" fontId="44" fillId="0" borderId="415" xfId="87" applyFont="1" applyBorder="1" applyAlignment="1">
      <alignment horizontal="center" vertical="center" wrapText="1"/>
    </xf>
    <xf numFmtId="0" fontId="197" fillId="0" borderId="415" xfId="87" applyBorder="1" applyAlignment="1">
      <alignment horizontal="center" vertical="center" wrapText="1"/>
    </xf>
    <xf numFmtId="0" fontId="44" fillId="0" borderId="417" xfId="87" applyFont="1" applyBorder="1" applyAlignment="1">
      <alignment horizontal="center" vertical="top" wrapText="1"/>
    </xf>
    <xf numFmtId="0" fontId="44" fillId="0" borderId="416" xfId="87" applyFont="1" applyBorder="1" applyAlignment="1">
      <alignment horizontal="center" vertical="top" wrapText="1"/>
    </xf>
    <xf numFmtId="0" fontId="44" fillId="0" borderId="417" xfId="87" applyFont="1" applyBorder="1" applyAlignment="1">
      <alignment horizontal="center" vertical="center" wrapText="1"/>
    </xf>
    <xf numFmtId="0" fontId="197" fillId="0" borderId="415" xfId="87" applyBorder="1" applyAlignment="1">
      <alignment horizontal="center" vertical="top" wrapText="1"/>
    </xf>
    <xf numFmtId="0" fontId="204" fillId="0" borderId="417" xfId="87" applyFont="1" applyBorder="1" applyAlignment="1">
      <alignment horizontal="center" vertical="center"/>
    </xf>
  </cellXfs>
  <cellStyles count="8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64" xr:uid="{00000000-0005-0000-0000-00001C000000}"/>
    <cellStyle name="パーセント 2 2" xfId="66" xr:uid="{00000000-0005-0000-0000-00001D000000}"/>
    <cellStyle name="ハイパーリンク" xfId="29" builtinId="8"/>
    <cellStyle name="ハイパーリンク 2" xfId="85" xr:uid="{778E1BAC-1800-4DF9-8300-CAD14B879236}"/>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61" xr:uid="{00000000-0005-0000-0000-000025000000}"/>
    <cellStyle name="桁区切り 3" xfId="62" xr:uid="{00000000-0005-0000-0000-000026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通貨 2" xfId="68" xr:uid="{00000000-0005-0000-0000-00002F000000}"/>
    <cellStyle name="入力" xfId="43" builtinId="20" customBuiltin="1"/>
    <cellStyle name="標準" xfId="0" builtinId="0"/>
    <cellStyle name="標準 10" xfId="87" xr:uid="{730BC518-FB68-420A-A58E-7D32193F4BC7}"/>
    <cellStyle name="標準 2" xfId="44" xr:uid="{00000000-0005-0000-0000-000032000000}"/>
    <cellStyle name="標準 2 2" xfId="69" xr:uid="{00000000-0005-0000-0000-000033000000}"/>
    <cellStyle name="標準 3" xfId="45" xr:uid="{00000000-0005-0000-0000-000034000000}"/>
    <cellStyle name="標準 4" xfId="71" xr:uid="{00000000-0005-0000-0000-000035000000}"/>
    <cellStyle name="標準 4 2" xfId="78" xr:uid="{79D990F4-9EA0-4F80-BD9C-EB6B3E2BD8FC}"/>
    <cellStyle name="標準 4 2 2" xfId="86" xr:uid="{F8DC92B0-A7FE-4080-B26B-EE49A15917B1}"/>
    <cellStyle name="標準 4 2 3" xfId="88" xr:uid="{AC539390-14F8-409F-AF40-9C4E90514FD7}"/>
    <cellStyle name="標準 5" xfId="77" xr:uid="{643E722E-200E-4B33-A1F4-247661E1379A}"/>
    <cellStyle name="標準 5 2" xfId="80" xr:uid="{70146FF9-28F7-4160-A573-E26DF43DF5BC}"/>
    <cellStyle name="標準 6" xfId="81" xr:uid="{BD68EAA3-A059-436A-8448-8206E5952B4A}"/>
    <cellStyle name="標準 6 2" xfId="83" xr:uid="{E9473859-08DC-417E-96F2-7D043BEEAEDE}"/>
    <cellStyle name="標準 7" xfId="84" xr:uid="{4C631783-90DD-4786-9AD7-1B18880A0117}"/>
    <cellStyle name="標準 8" xfId="79" xr:uid="{87746F4D-241A-4F42-A183-319511DD6839}"/>
    <cellStyle name="標準 9" xfId="82" xr:uid="{B9A16FCD-C573-46F3-87E1-1BC9B44C8C05}"/>
    <cellStyle name="標準_Book1" xfId="74" xr:uid="{5B49D67D-437B-48EC-BA1B-D7C231497996}"/>
    <cellStyle name="標準_ea_11_01" xfId="46" xr:uid="{00000000-0005-0000-0000-000036000000}"/>
    <cellStyle name="標準_ea_2_01負荷１枚シート(整備工場) 2" xfId="47" xr:uid="{00000000-0005-0000-0000-000037000000}"/>
    <cellStyle name="標準_ea_2_01負荷１枚シート(整備工場) 2 2" xfId="65" xr:uid="{00000000-0005-0000-0000-000038000000}"/>
    <cellStyle name="標準_ea_2_02環境への取組の自己チェック（整備工場版）" xfId="48" xr:uid="{00000000-0005-0000-0000-000039000000}"/>
    <cellStyle name="標準_ea_2_02環境への取組の自己チェック（整備工場版） 2" xfId="73" xr:uid="{00000000-0005-0000-0000-00003A000000}"/>
    <cellStyle name="標準_ea_4_01 2" xfId="49" xr:uid="{00000000-0005-0000-0000-00003B000000}"/>
    <cellStyle name="標準_ea_4_01 2 2" xfId="63" xr:uid="{00000000-0005-0000-0000-00003C000000}"/>
    <cellStyle name="標準_ea_4_01_環境活動計画書（個別）" xfId="50" xr:uid="{00000000-0005-0000-0000-00003D000000}"/>
    <cellStyle name="標準_EA21食品用文書記録_EA21yousiki09本0101(飯田） 2" xfId="51" xr:uid="{00000000-0005-0000-0000-00003E000000}"/>
    <cellStyle name="標準_report（整備工場版）" xfId="70" xr:uid="{00000000-0005-0000-0000-00003F000000}"/>
    <cellStyle name="標準_report（整備工場版）_EA21yousiki09本0101(飯田） 2" xfId="52" xr:uid="{00000000-0005-0000-0000-000040000000}"/>
    <cellStyle name="標準_report（整備工場版）_EA21yousiki09本0101(飯田） 2 2" xfId="72" xr:uid="{00000000-0005-0000-0000-000041000000}"/>
    <cellStyle name="標準_コピーea_2_01" xfId="60" xr:uid="{00000000-0005-0000-0000-000042000000}"/>
    <cellStyle name="標準_自動車整備EA21ひな形集（７改） (1)_2008年ＥＡ２１文書と記録（大鶴食品工業）" xfId="53" xr:uid="{00000000-0005-0000-0000-000043000000}"/>
    <cellStyle name="標準_手順書松崎" xfId="54" xr:uid="{00000000-0005-0000-0000-000044000000}"/>
    <cellStyle name="標準_手順書松崎 2" xfId="55" xr:uid="{00000000-0005-0000-0000-000045000000}"/>
    <cellStyle name="標準_手順書松崎 2 2" xfId="75" xr:uid="{553CEB59-C2D4-45D3-BACB-C1BEF8DDAB0C}"/>
    <cellStyle name="標準_手順書松崎_EA21yousiki09 2" xfId="76" xr:uid="{A9F42B6D-D89D-48A1-A65D-822FFA12C3EC}"/>
    <cellStyle name="標準_食品用ＥＡ２１文書と記録_EA21yousiki09（飯田） 2" xfId="56" xr:uid="{00000000-0005-0000-0000-000047000000}"/>
    <cellStyle name="標準_食品用ＥＡ２１文書と記録_EA21yousiki09本0101(飯田） 2" xfId="57" xr:uid="{00000000-0005-0000-0000-000048000000}"/>
    <cellStyle name="標準_食品用ＥＡ２１文書と記録_EA21yousiki09本0101(飯田） 2 2" xfId="67" xr:uid="{00000000-0005-0000-0000-000049000000}"/>
    <cellStyle name="標準_是正・予防処置_EA21yousiki09本0101(飯田） 2" xfId="58" xr:uid="{00000000-0005-0000-0000-00004A000000}"/>
    <cellStyle name="良い" xfId="59" builtinId="26" customBuiltin="1"/>
  </cellStyles>
  <dxfs count="2">
    <dxf>
      <fill>
        <patternFill>
          <bgColor rgb="FFFFFFCC"/>
        </patternFill>
      </fill>
    </dxf>
    <dxf>
      <fill>
        <patternFill>
          <bgColor rgb="FFFFFFCC"/>
        </patternFill>
      </fill>
    </dxf>
  </dxfs>
  <tableStyles count="0" defaultTableStyle="TableStyleMedium2" defaultPivotStyle="PivotStyleLight16"/>
  <colors>
    <mruColors>
      <color rgb="FFFFFFCC"/>
      <color rgb="FFCCFFCC"/>
      <color rgb="FFFEF5A4"/>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ja-JP" altLang="en-US" sz="1200"/>
              <a:t>電力（</a:t>
            </a:r>
            <a:r>
              <a:rPr lang="en-US" altLang="ja-JP" sz="1200"/>
              <a:t>kWh</a:t>
            </a:r>
            <a:r>
              <a:rPr lang="ja-JP" altLang="en-US" sz="1200"/>
              <a:t>）</a:t>
            </a:r>
          </a:p>
        </c:rich>
      </c:tx>
      <c:layout>
        <c:manualLayout>
          <c:xMode val="edge"/>
          <c:yMode val="edge"/>
          <c:x val="0.11434356294649592"/>
          <c:y val="5.023547880690738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8564930550525536E-2"/>
          <c:y val="0.24438660398948983"/>
          <c:w val="0.92320302445743352"/>
          <c:h val="0.60363955386184831"/>
        </c:manualLayout>
      </c:layout>
      <c:barChart>
        <c:barDir val="col"/>
        <c:grouping val="clustered"/>
        <c:varyColors val="0"/>
        <c:ser>
          <c:idx val="0"/>
          <c:order val="0"/>
          <c:tx>
            <c:strRef>
              <c:f>環境経営レポート!$B$454</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環境経営レポート!$C$453:$AL$453</c15:sqref>
                  </c15:fullRef>
                </c:ext>
              </c:extLst>
              <c:f>(環境経営レポート!$C$453,環境経営レポート!$I$453,環境経営レポート!$L$453,環境経営レポート!$O$453,環境経営レポート!$R$453,環境経営レポート!$U$453,環境経営レポート!$X$453,環境経営レポート!$AA$453,環境経営レポート!$AD$453,環境経営レポート!$AG$453,環境経営レポート!$AJ$453)</c:f>
              <c:strCache>
                <c:ptCount val="11"/>
                <c:pt idx="0">
                  <c:v>4月</c:v>
                </c:pt>
                <c:pt idx="1">
                  <c:v>6月</c:v>
                </c:pt>
                <c:pt idx="2">
                  <c:v>7月</c:v>
                </c:pt>
                <c:pt idx="3">
                  <c:v>8月</c:v>
                </c:pt>
                <c:pt idx="4">
                  <c:v>9月</c:v>
                </c:pt>
                <c:pt idx="5">
                  <c:v>10月</c:v>
                </c:pt>
                <c:pt idx="6">
                  <c:v>11月</c:v>
                </c:pt>
                <c:pt idx="7">
                  <c:v>12月</c:v>
                </c:pt>
                <c:pt idx="8">
                  <c:v>1月</c:v>
                </c:pt>
                <c:pt idx="9">
                  <c:v>2月</c:v>
                </c:pt>
                <c:pt idx="10">
                  <c:v>3月</c:v>
                </c:pt>
              </c:strCache>
            </c:strRef>
          </c:cat>
          <c:val>
            <c:numRef>
              <c:extLst>
                <c:ext xmlns:c15="http://schemas.microsoft.com/office/drawing/2012/chart" uri="{02D57815-91ED-43cb-92C2-25804820EDAC}">
                  <c15:fullRef>
                    <c15:sqref>環境経営レポート!$C$454:$AL$454</c15:sqref>
                  </c15:fullRef>
                </c:ext>
              </c:extLst>
              <c:f>(環境経営レポート!$C$454,環境経営レポート!$I$454,環境経営レポート!$L$454,環境経営レポート!$O$454,環境経営レポート!$R$454,環境経営レポート!$U$454,環境経営レポート!$X$454,環境経営レポート!$AA$454,環境経営レポート!$AD$454,環境経営レポート!$AG$454,環境経営レポート!$AJ$454)</c:f>
              <c:numCache>
                <c:formatCode>#,##0_);[Red]\(#,##0\)</c:formatCode>
                <c:ptCount val="11"/>
                <c:pt idx="0">
                  <c:v>500</c:v>
                </c:pt>
                <c:pt idx="1">
                  <c:v>700</c:v>
                </c:pt>
                <c:pt idx="2">
                  <c:v>1000</c:v>
                </c:pt>
                <c:pt idx="3">
                  <c:v>1200</c:v>
                </c:pt>
                <c:pt idx="4">
                  <c:v>1000</c:v>
                </c:pt>
                <c:pt idx="5">
                  <c:v>600</c:v>
                </c:pt>
                <c:pt idx="6">
                  <c:v>800</c:v>
                </c:pt>
                <c:pt idx="7">
                  <c:v>1000</c:v>
                </c:pt>
                <c:pt idx="8">
                  <c:v>1000</c:v>
                </c:pt>
                <c:pt idx="9">
                  <c:v>1000</c:v>
                </c:pt>
                <c:pt idx="10">
                  <c:v>700</c:v>
                </c:pt>
              </c:numCache>
            </c:numRef>
          </c:val>
          <c:extLst>
            <c:ext xmlns:c16="http://schemas.microsoft.com/office/drawing/2014/chart" uri="{C3380CC4-5D6E-409C-BE32-E72D297353CC}">
              <c16:uniqueId val="{00000000-E42A-4CC2-8B3E-F527A06076C3}"/>
            </c:ext>
          </c:extLst>
        </c:ser>
        <c:ser>
          <c:idx val="1"/>
          <c:order val="1"/>
          <c:tx>
            <c:strRef>
              <c:f>環境経営レポート!$B$455</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環境経営レポート!$C$453:$AL$453</c15:sqref>
                  </c15:fullRef>
                </c:ext>
              </c:extLst>
              <c:f>(環境経営レポート!$C$453,環境経営レポート!$I$453,環境経営レポート!$L$453,環境経営レポート!$O$453,環境経営レポート!$R$453,環境経営レポート!$U$453,環境経営レポート!$X$453,環境経営レポート!$AA$453,環境経営レポート!$AD$453,環境経営レポート!$AG$453,環境経営レポート!$AJ$453)</c:f>
              <c:strCache>
                <c:ptCount val="11"/>
                <c:pt idx="0">
                  <c:v>4月</c:v>
                </c:pt>
                <c:pt idx="1">
                  <c:v>6月</c:v>
                </c:pt>
                <c:pt idx="2">
                  <c:v>7月</c:v>
                </c:pt>
                <c:pt idx="3">
                  <c:v>8月</c:v>
                </c:pt>
                <c:pt idx="4">
                  <c:v>9月</c:v>
                </c:pt>
                <c:pt idx="5">
                  <c:v>10月</c:v>
                </c:pt>
                <c:pt idx="6">
                  <c:v>11月</c:v>
                </c:pt>
                <c:pt idx="7">
                  <c:v>12月</c:v>
                </c:pt>
                <c:pt idx="8">
                  <c:v>1月</c:v>
                </c:pt>
                <c:pt idx="9">
                  <c:v>2月</c:v>
                </c:pt>
                <c:pt idx="10">
                  <c:v>3月</c:v>
                </c:pt>
              </c:strCache>
            </c:strRef>
          </c:cat>
          <c:val>
            <c:numRef>
              <c:extLst>
                <c:ext xmlns:c15="http://schemas.microsoft.com/office/drawing/2012/chart" uri="{02D57815-91ED-43cb-92C2-25804820EDAC}">
                  <c15:fullRef>
                    <c15:sqref>環境経営レポート!$C$455:$AL$455</c15:sqref>
                  </c15:fullRef>
                </c:ext>
              </c:extLst>
              <c:f>(環境経営レポート!$C$455,環境経営レポート!$I$455,環境経営レポート!$L$455,環境経営レポート!$O$455,環境経営レポート!$R$455,環境経営レポート!$U$455,環境経営レポート!$X$455,環境経営レポート!$AA$455,環境経営レポート!$AD$455,環境経営レポート!$AG$455,環境経営レポート!$AJ$455)</c:f>
              <c:numCache>
                <c:formatCode>#,##0_);[Red]\(#,##0\)</c:formatCode>
                <c:ptCount val="11"/>
                <c:pt idx="0">
                  <c:v>550</c:v>
                </c:pt>
                <c:pt idx="1">
                  <c:v>700</c:v>
                </c:pt>
                <c:pt idx="2">
                  <c:v>1000</c:v>
                </c:pt>
                <c:pt idx="3">
                  <c:v>1150</c:v>
                </c:pt>
                <c:pt idx="4">
                  <c:v>950</c:v>
                </c:pt>
                <c:pt idx="5">
                  <c:v>590</c:v>
                </c:pt>
                <c:pt idx="6">
                  <c:v>780</c:v>
                </c:pt>
                <c:pt idx="7">
                  <c:v>950</c:v>
                </c:pt>
                <c:pt idx="8">
                  <c:v>900</c:v>
                </c:pt>
                <c:pt idx="9">
                  <c:v>900</c:v>
                </c:pt>
                <c:pt idx="10">
                  <c:v>650</c:v>
                </c:pt>
              </c:numCache>
            </c:numRef>
          </c:val>
          <c:extLst>
            <c:ext xmlns:c16="http://schemas.microsoft.com/office/drawing/2014/chart" uri="{C3380CC4-5D6E-409C-BE32-E72D297353CC}">
              <c16:uniqueId val="{00000001-E42A-4CC2-8B3E-F527A06076C3}"/>
            </c:ext>
          </c:extLst>
        </c:ser>
        <c:dLbls>
          <c:showLegendKey val="0"/>
          <c:showVal val="0"/>
          <c:showCatName val="0"/>
          <c:showSerName val="0"/>
          <c:showPercent val="0"/>
          <c:showBubbleSize val="0"/>
        </c:dLbls>
        <c:gapWidth val="219"/>
        <c:overlap val="-27"/>
        <c:axId val="380739112"/>
        <c:axId val="380740096"/>
      </c:barChart>
      <c:catAx>
        <c:axId val="380739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80740096"/>
        <c:crosses val="autoZero"/>
        <c:auto val="1"/>
        <c:lblAlgn val="ctr"/>
        <c:lblOffset val="100"/>
        <c:noMultiLvlLbl val="0"/>
      </c:catAx>
      <c:valAx>
        <c:axId val="3807400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80739112"/>
        <c:crosses val="autoZero"/>
        <c:crossBetween val="between"/>
      </c:valAx>
      <c:spPr>
        <a:noFill/>
        <a:ln>
          <a:noFill/>
        </a:ln>
        <a:effectLst/>
      </c:spPr>
    </c:plotArea>
    <c:legend>
      <c:legendPos val="b"/>
      <c:layout>
        <c:manualLayout>
          <c:xMode val="edge"/>
          <c:yMode val="edge"/>
          <c:x val="0.52606766231750102"/>
          <c:y val="6.3299407306245614E-2"/>
          <c:w val="0.47279004528250729"/>
          <c:h val="0.116313362354597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ja-JP" altLang="ja-JP" sz="1200" b="0" i="0" baseline="0">
                <a:effectLst/>
              </a:rPr>
              <a:t>都市ガス（㎥）</a:t>
            </a:r>
            <a:endParaRPr lang="ja-JP" altLang="ja-JP" sz="1200">
              <a:effectLst/>
            </a:endParaRPr>
          </a:p>
        </c:rich>
      </c:tx>
      <c:layout>
        <c:manualLayout>
          <c:xMode val="edge"/>
          <c:yMode val="edge"/>
          <c:x val="0.18340650856329008"/>
          <c:y val="4.186047278162841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7881065927253608E-2"/>
          <c:y val="7.0868862556902196E-2"/>
          <c:w val="0.94230313054581272"/>
          <c:h val="0.8002504662707568"/>
        </c:manualLayout>
      </c:layout>
      <c:barChart>
        <c:barDir val="col"/>
        <c:grouping val="clustered"/>
        <c:varyColors val="0"/>
        <c:ser>
          <c:idx val="0"/>
          <c:order val="0"/>
          <c:tx>
            <c:strRef>
              <c:f>環境経営レポート!$B$476</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環境経営レポート!$C$475:$AL$475</c15:sqref>
                  </c15:fullRef>
                </c:ext>
              </c:extLst>
              <c:f>(環境経営レポート!$C$475,環境経営レポート!$F$475,環境経営レポート!$I$475,環境経営レポート!$L$475,環境経営レポート!$O$475,環境経営レポート!$R$475,環境経営レポート!$U$475,環境経営レポート!$X$475,環境経営レポート!$AA$475,環境経営レポート!$AD$475,環境経営レポート!$AG$475,環境経営レポート!$AJ$475)</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環境経営レポート!$C$476:$AL$476</c15:sqref>
                  </c15:fullRef>
                </c:ext>
              </c:extLst>
              <c:f>(環境経営レポート!$C$476,環境経営レポート!$F$476,環境経営レポート!$I$476,環境経営レポート!$L$476,環境経営レポート!$O$476,環境経営レポート!$R$476,環境経営レポート!$U$476,環境経営レポート!$X$476,環境経営レポート!$AA$476,環境経営レポート!$AD$476,環境経営レポート!$AG$476,環境経営レポート!$AJ$476)</c:f>
              <c:numCache>
                <c:formatCode>#,##0_);[Red]\(#,##0\)</c:formatCode>
                <c:ptCount val="12"/>
                <c:pt idx="0">
                  <c:v>100</c:v>
                </c:pt>
                <c:pt idx="1">
                  <c:v>520</c:v>
                </c:pt>
                <c:pt idx="2">
                  <c:v>530</c:v>
                </c:pt>
                <c:pt idx="3">
                  <c:v>550</c:v>
                </c:pt>
                <c:pt idx="4">
                  <c:v>600</c:v>
                </c:pt>
                <c:pt idx="5">
                  <c:v>600</c:v>
                </c:pt>
                <c:pt idx="6">
                  <c:v>600</c:v>
                </c:pt>
                <c:pt idx="7">
                  <c:v>600</c:v>
                </c:pt>
                <c:pt idx="8">
                  <c:v>600</c:v>
                </c:pt>
                <c:pt idx="9">
                  <c:v>600</c:v>
                </c:pt>
                <c:pt idx="10">
                  <c:v>600</c:v>
                </c:pt>
                <c:pt idx="11">
                  <c:v>600</c:v>
                </c:pt>
              </c:numCache>
            </c:numRef>
          </c:val>
          <c:extLst>
            <c:ext xmlns:c16="http://schemas.microsoft.com/office/drawing/2014/chart" uri="{C3380CC4-5D6E-409C-BE32-E72D297353CC}">
              <c16:uniqueId val="{00000000-B7B8-4FE3-A4F7-6863E9630367}"/>
            </c:ext>
          </c:extLst>
        </c:ser>
        <c:ser>
          <c:idx val="1"/>
          <c:order val="1"/>
          <c:tx>
            <c:strRef>
              <c:f>環境経営レポート!$B$477</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環境経営レポート!$C$475:$AL$475</c15:sqref>
                  </c15:fullRef>
                </c:ext>
              </c:extLst>
              <c:f>(環境経営レポート!$C$475,環境経営レポート!$F$475,環境経営レポート!$I$475,環境経営レポート!$L$475,環境経営レポート!$O$475,環境経営レポート!$R$475,環境経営レポート!$U$475,環境経営レポート!$X$475,環境経営レポート!$AA$475,環境経営レポート!$AD$475,環境経営レポート!$AG$475,環境経営レポート!$AJ$475)</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環境経営レポート!$C$477:$AL$477</c15:sqref>
                  </c15:fullRef>
                </c:ext>
              </c:extLst>
              <c:f>(環境経営レポート!$C$477,環境経営レポート!$F$477,環境経営レポート!$I$477,環境経営レポート!$L$477,環境経営レポート!$O$477,環境経営レポート!$R$477,環境経営レポート!$U$477,環境経営レポート!$X$477,環境経営レポート!$AA$477,環境経営レポート!$AD$477,環境経営レポート!$AG$477,環境経営レポート!$AJ$477)</c:f>
              <c:numCache>
                <c:formatCode>#,##0_);[Red]\(#,##0\)</c:formatCode>
                <c:ptCount val="12"/>
                <c:pt idx="0">
                  <c:v>90</c:v>
                </c:pt>
                <c:pt idx="1">
                  <c:v>500</c:v>
                </c:pt>
                <c:pt idx="2">
                  <c:v>510</c:v>
                </c:pt>
                <c:pt idx="3">
                  <c:v>540</c:v>
                </c:pt>
                <c:pt idx="4">
                  <c:v>580</c:v>
                </c:pt>
                <c:pt idx="5">
                  <c:v>550</c:v>
                </c:pt>
                <c:pt idx="6">
                  <c:v>550</c:v>
                </c:pt>
                <c:pt idx="7">
                  <c:v>550</c:v>
                </c:pt>
                <c:pt idx="8">
                  <c:v>550</c:v>
                </c:pt>
                <c:pt idx="9">
                  <c:v>550</c:v>
                </c:pt>
                <c:pt idx="10">
                  <c:v>550</c:v>
                </c:pt>
                <c:pt idx="11">
                  <c:v>550</c:v>
                </c:pt>
              </c:numCache>
            </c:numRef>
          </c:val>
          <c:extLst>
            <c:ext xmlns:c16="http://schemas.microsoft.com/office/drawing/2014/chart" uri="{C3380CC4-5D6E-409C-BE32-E72D297353CC}">
              <c16:uniqueId val="{00000001-B7B8-4FE3-A4F7-6863E9630367}"/>
            </c:ext>
          </c:extLst>
        </c:ser>
        <c:dLbls>
          <c:showLegendKey val="0"/>
          <c:showVal val="0"/>
          <c:showCatName val="0"/>
          <c:showSerName val="0"/>
          <c:showPercent val="0"/>
          <c:showBubbleSize val="0"/>
        </c:dLbls>
        <c:gapWidth val="219"/>
        <c:overlap val="-27"/>
        <c:axId val="382144112"/>
        <c:axId val="382148048"/>
      </c:barChart>
      <c:catAx>
        <c:axId val="38214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82148048"/>
        <c:crosses val="autoZero"/>
        <c:auto val="1"/>
        <c:lblAlgn val="ctr"/>
        <c:lblOffset val="100"/>
        <c:noMultiLvlLbl val="0"/>
      </c:catAx>
      <c:valAx>
        <c:axId val="38214804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82144112"/>
        <c:crosses val="autoZero"/>
        <c:crossBetween val="between"/>
      </c:valAx>
      <c:spPr>
        <a:noFill/>
        <a:ln>
          <a:noFill/>
        </a:ln>
        <a:effectLst/>
      </c:spPr>
    </c:plotArea>
    <c:legend>
      <c:legendPos val="b"/>
      <c:layout>
        <c:manualLayout>
          <c:xMode val="edge"/>
          <c:yMode val="edge"/>
          <c:x val="0.57103637343380009"/>
          <c:y val="4.0032751630606211E-2"/>
          <c:w val="0.39313175658719823"/>
          <c:h val="0.114992348652482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ガソリン（</a:t>
            </a:r>
            <a:r>
              <a:rPr lang="en-US" altLang="ja-JP"/>
              <a:t>L)</a:t>
            </a:r>
            <a:endParaRPr lang="ja-JP" altLang="en-US"/>
          </a:p>
        </c:rich>
      </c:tx>
      <c:layout>
        <c:manualLayout>
          <c:xMode val="edge"/>
          <c:yMode val="edge"/>
          <c:x val="0.13634097438996137"/>
          <c:y val="3.84410102014974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8071916010498685"/>
          <c:h val="0.68172353455818024"/>
        </c:manualLayout>
      </c:layout>
      <c:barChart>
        <c:barDir val="col"/>
        <c:grouping val="clustered"/>
        <c:varyColors val="0"/>
        <c:ser>
          <c:idx val="0"/>
          <c:order val="0"/>
          <c:tx>
            <c:strRef>
              <c:f>環境経営レポート!$B$498</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環境経営レポート!$C$497:$AL$497</c15:sqref>
                  </c15:fullRef>
                </c:ext>
              </c:extLst>
              <c:f>(環境経営レポート!$C$497,環境経営レポート!$F$497,環境経営レポート!$I$497,環境経営レポート!$L$497,環境経営レポート!$O$497,環境経営レポート!$R$497,環境経営レポート!$U$497,環境経営レポート!$X$497,環境経営レポート!$AA$497,環境経営レポート!$AD$497,環境経営レポート!$AG$497,環境経営レポート!$AJ$497)</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環境経営レポート!$C$498:$AL$498</c15:sqref>
                  </c15:fullRef>
                </c:ext>
              </c:extLst>
              <c:f>(環境経営レポート!$C$498,環境経営レポート!$F$498,環境経営レポート!$I$498,環境経営レポート!$L$498,環境経営レポート!$O$498,環境経営レポート!$R$498,環境経営レポート!$U$498,環境経営レポート!$X$498,環境経営レポート!$AA$498,環境経営レポート!$AD$498,環境経営レポート!$AG$498,環境経営レポート!$AJ$498)</c:f>
              <c:numCache>
                <c:formatCode>#,##0_);[Red]\(#,##0\)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extLst>
            <c:ext xmlns:c16="http://schemas.microsoft.com/office/drawing/2014/chart" uri="{C3380CC4-5D6E-409C-BE32-E72D297353CC}">
              <c16:uniqueId val="{00000000-92EE-4F80-A943-D5AA5A403CF9}"/>
            </c:ext>
          </c:extLst>
        </c:ser>
        <c:ser>
          <c:idx val="1"/>
          <c:order val="1"/>
          <c:tx>
            <c:strRef>
              <c:f>環境経営レポート!$B$499</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環境経営レポート!$C$497:$AL$497</c15:sqref>
                  </c15:fullRef>
                </c:ext>
              </c:extLst>
              <c:f>(環境経営レポート!$C$497,環境経営レポート!$F$497,環境経営レポート!$I$497,環境経営レポート!$L$497,環境経営レポート!$O$497,環境経営レポート!$R$497,環境経営レポート!$U$497,環境経営レポート!$X$497,環境経営レポート!$AA$497,環境経営レポート!$AD$497,環境経営レポート!$AG$497,環境経営レポート!$AJ$497)</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環境経営レポート!$C$499:$AL$499</c15:sqref>
                  </c15:fullRef>
                </c:ext>
              </c:extLst>
              <c:f>(環境経営レポート!$C$499,環境経営レポート!$F$499,環境経営レポート!$I$499,環境経営レポート!$L$499,環境経営レポート!$O$499,環境経営レポート!$R$499,環境経営レポート!$U$499,環境経営レポート!$X$499,環境経営レポート!$AA$499,環境経営レポート!$AD$499,環境経営レポート!$AG$499,環境経営レポート!$AJ$499)</c:f>
              <c:numCache>
                <c:formatCode>#,##0_);[Red]\(#,##0\)</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extLst>
            <c:ext xmlns:c16="http://schemas.microsoft.com/office/drawing/2014/chart" uri="{C3380CC4-5D6E-409C-BE32-E72D297353CC}">
              <c16:uniqueId val="{00000001-92EE-4F80-A943-D5AA5A403CF9}"/>
            </c:ext>
          </c:extLst>
        </c:ser>
        <c:dLbls>
          <c:showLegendKey val="0"/>
          <c:showVal val="0"/>
          <c:showCatName val="0"/>
          <c:showSerName val="0"/>
          <c:showPercent val="0"/>
          <c:showBubbleSize val="0"/>
        </c:dLbls>
        <c:gapWidth val="219"/>
        <c:overlap val="-27"/>
        <c:axId val="542016072"/>
        <c:axId val="542010496"/>
      </c:barChart>
      <c:catAx>
        <c:axId val="542016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2010496"/>
        <c:crosses val="autoZero"/>
        <c:auto val="1"/>
        <c:lblAlgn val="ctr"/>
        <c:lblOffset val="100"/>
        <c:noMultiLvlLbl val="0"/>
      </c:catAx>
      <c:valAx>
        <c:axId val="5420104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2016072"/>
        <c:crosses val="autoZero"/>
        <c:crossBetween val="between"/>
      </c:valAx>
      <c:spPr>
        <a:noFill/>
        <a:ln>
          <a:noFill/>
        </a:ln>
        <a:effectLst/>
      </c:spPr>
    </c:plotArea>
    <c:legend>
      <c:legendPos val="b"/>
      <c:layout>
        <c:manualLayout>
          <c:xMode val="edge"/>
          <c:yMode val="edge"/>
          <c:x val="0.49707161161969227"/>
          <c:y val="6.0763342082239678E-2"/>
          <c:w val="0.49552487085117614"/>
          <c:h val="0.109401089855664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軽油（</a:t>
            </a:r>
            <a:r>
              <a:rPr lang="en-US" altLang="ja-JP"/>
              <a:t>L)</a:t>
            </a:r>
            <a:endParaRPr lang="ja-JP" altLang="en-US"/>
          </a:p>
        </c:rich>
      </c:tx>
      <c:layout>
        <c:manualLayout>
          <c:xMode val="edge"/>
          <c:yMode val="edge"/>
          <c:x val="0.19823620021226998"/>
          <c:y val="3.90667256598149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8071916010498685"/>
          <c:h val="0.68172353455818024"/>
        </c:manualLayout>
      </c:layout>
      <c:barChart>
        <c:barDir val="col"/>
        <c:grouping val="clustered"/>
        <c:varyColors val="0"/>
        <c:ser>
          <c:idx val="0"/>
          <c:order val="0"/>
          <c:tx>
            <c:strRef>
              <c:f>環境経営レポート!$B$514</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環境経営レポート!$C$513:$AL$513</c15:sqref>
                  </c15:fullRef>
                </c:ext>
              </c:extLst>
              <c:f>(環境経営レポート!$C$513,環境経営レポート!$F$513,環境経営レポート!$I$513,環境経営レポート!$L$513,環境経営レポート!$O$513,環境経営レポート!$R$513,環境経営レポート!$U$513,環境経営レポート!$X$513,環境経営レポート!$AA$513,環境経営レポート!$AD$513,環境経営レポート!$AG$513,環境経営レポート!$AJ$513)</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環境経営レポート!$C$514:$AL$514</c15:sqref>
                  </c15:fullRef>
                </c:ext>
              </c:extLst>
              <c:f>(環境経営レポート!$C$514,環境経営レポート!$F$514,環境経営レポート!$I$514,環境経営レポート!$L$514,環境経営レポート!$O$514,環境経営レポート!$R$514,環境経営レポート!$U$514,環境経営レポート!$X$514,環境経営レポート!$AA$514,環境経営レポート!$AD$514,環境経営レポート!$AG$514,環境経営レポート!$AJ$514)</c:f>
              <c:numCache>
                <c:formatCode>#,##0_);[Red]\(#,##0\)</c:formatCode>
                <c:ptCount val="12"/>
                <c:pt idx="0">
                  <c:v>200</c:v>
                </c:pt>
                <c:pt idx="1">
                  <c:v>200</c:v>
                </c:pt>
                <c:pt idx="2">
                  <c:v>200</c:v>
                </c:pt>
                <c:pt idx="3">
                  <c:v>200</c:v>
                </c:pt>
                <c:pt idx="4">
                  <c:v>200</c:v>
                </c:pt>
                <c:pt idx="5">
                  <c:v>200</c:v>
                </c:pt>
                <c:pt idx="6">
                  <c:v>200</c:v>
                </c:pt>
                <c:pt idx="7">
                  <c:v>200</c:v>
                </c:pt>
                <c:pt idx="8">
                  <c:v>200</c:v>
                </c:pt>
                <c:pt idx="9">
                  <c:v>200</c:v>
                </c:pt>
                <c:pt idx="10">
                  <c:v>200</c:v>
                </c:pt>
                <c:pt idx="11">
                  <c:v>200</c:v>
                </c:pt>
              </c:numCache>
            </c:numRef>
          </c:val>
          <c:extLst>
            <c:ext xmlns:c16="http://schemas.microsoft.com/office/drawing/2014/chart" uri="{C3380CC4-5D6E-409C-BE32-E72D297353CC}">
              <c16:uniqueId val="{00000000-30EF-459B-A624-0DF59B83839A}"/>
            </c:ext>
          </c:extLst>
        </c:ser>
        <c:ser>
          <c:idx val="1"/>
          <c:order val="1"/>
          <c:tx>
            <c:strRef>
              <c:f>環境経営レポート!$B$515</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環境経営レポート!$C$513:$AL$513</c15:sqref>
                  </c15:fullRef>
                </c:ext>
              </c:extLst>
              <c:f>(環境経営レポート!$C$513,環境経営レポート!$F$513,環境経営レポート!$I$513,環境経営レポート!$L$513,環境経営レポート!$O$513,環境経営レポート!$R$513,環境経営レポート!$U$513,環境経営レポート!$X$513,環境経営レポート!$AA$513,環境経営レポート!$AD$513,環境経営レポート!$AG$513,環境経営レポート!$AJ$513)</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環境経営レポート!$C$515:$AL$515</c15:sqref>
                  </c15:fullRef>
                </c:ext>
              </c:extLst>
              <c:f>(環境経営レポート!$C$515,環境経営レポート!$F$515,環境経営レポート!$I$515,環境経営レポート!$L$515,環境経営レポート!$O$515,環境経営レポート!$R$515,環境経営レポート!$U$515,環境経営レポート!$X$515,環境経営レポート!$AA$515,環境経営レポート!$AD$515,環境経営レポート!$AG$515,環境経営レポート!$AJ$515)</c:f>
              <c:numCache>
                <c:formatCode>#,##0_);[Red]\(#,##0\)</c:formatCode>
                <c:ptCount val="12"/>
                <c:pt idx="0">
                  <c:v>150</c:v>
                </c:pt>
                <c:pt idx="1">
                  <c:v>150</c:v>
                </c:pt>
                <c:pt idx="2">
                  <c:v>150</c:v>
                </c:pt>
                <c:pt idx="3">
                  <c:v>150</c:v>
                </c:pt>
                <c:pt idx="4">
                  <c:v>150</c:v>
                </c:pt>
                <c:pt idx="5">
                  <c:v>0</c:v>
                </c:pt>
                <c:pt idx="6">
                  <c:v>150</c:v>
                </c:pt>
                <c:pt idx="7">
                  <c:v>150</c:v>
                </c:pt>
                <c:pt idx="8">
                  <c:v>150</c:v>
                </c:pt>
                <c:pt idx="9">
                  <c:v>150</c:v>
                </c:pt>
                <c:pt idx="10">
                  <c:v>150</c:v>
                </c:pt>
                <c:pt idx="11">
                  <c:v>150</c:v>
                </c:pt>
              </c:numCache>
            </c:numRef>
          </c:val>
          <c:extLst>
            <c:ext xmlns:c16="http://schemas.microsoft.com/office/drawing/2014/chart" uri="{C3380CC4-5D6E-409C-BE32-E72D297353CC}">
              <c16:uniqueId val="{00000001-30EF-459B-A624-0DF59B83839A}"/>
            </c:ext>
          </c:extLst>
        </c:ser>
        <c:dLbls>
          <c:showLegendKey val="0"/>
          <c:showVal val="0"/>
          <c:showCatName val="0"/>
          <c:showSerName val="0"/>
          <c:showPercent val="0"/>
          <c:showBubbleSize val="0"/>
        </c:dLbls>
        <c:gapWidth val="219"/>
        <c:overlap val="-27"/>
        <c:axId val="545333808"/>
        <c:axId val="545336760"/>
      </c:barChart>
      <c:catAx>
        <c:axId val="54533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5336760"/>
        <c:crosses val="autoZero"/>
        <c:auto val="1"/>
        <c:lblAlgn val="ctr"/>
        <c:lblOffset val="100"/>
        <c:noMultiLvlLbl val="0"/>
      </c:catAx>
      <c:valAx>
        <c:axId val="54533676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5333808"/>
        <c:crosses val="autoZero"/>
        <c:crossBetween val="between"/>
      </c:valAx>
      <c:spPr>
        <a:noFill/>
        <a:ln>
          <a:noFill/>
        </a:ln>
        <a:effectLst/>
      </c:spPr>
    </c:plotArea>
    <c:legend>
      <c:legendPos val="b"/>
      <c:layout>
        <c:manualLayout>
          <c:xMode val="edge"/>
          <c:yMode val="edge"/>
          <c:x val="0.46219814690825867"/>
          <c:y val="5.6133712452610049E-2"/>
          <c:w val="0.46369221929625998"/>
          <c:h val="0.111203414235494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水道水（㎥）</a:t>
            </a:r>
          </a:p>
        </c:rich>
      </c:tx>
      <c:layout>
        <c:manualLayout>
          <c:xMode val="edge"/>
          <c:yMode val="edge"/>
          <c:x val="0.13402885545216625"/>
          <c:y val="4.4728434504792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370690120380845"/>
          <c:w val="0.88071916010498685"/>
          <c:h val="0.73088689063146706"/>
        </c:manualLayout>
      </c:layout>
      <c:barChart>
        <c:barDir val="col"/>
        <c:grouping val="clustered"/>
        <c:varyColors val="0"/>
        <c:ser>
          <c:idx val="0"/>
          <c:order val="0"/>
          <c:tx>
            <c:strRef>
              <c:f>環境経営レポート!$B$618</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環境経営レポート!$C$617:$AL$617</c15:sqref>
                  </c15:fullRef>
                </c:ext>
              </c:extLst>
              <c:f>(環境経営レポート!$C$617,環境経営レポート!$F$617,環境経営レポート!$I$617,環境経営レポート!$L$617,環境経営レポート!$O$617,環境経営レポート!$R$617,環境経営レポート!$U$617,環境経営レポート!$X$617,環境経営レポート!$AA$617,環境経営レポート!$AD$617,環境経営レポート!$AG$617,環境経営レポート!$AJ$617)</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環境経営レポート!$C$618:$AL$618</c15:sqref>
                  </c15:fullRef>
                </c:ext>
              </c:extLst>
              <c:f>(環境経営レポート!$C$618,環境経営レポート!$F$618,環境経営レポート!$I$618,環境経営レポート!$L$618,環境経営レポート!$O$618,環境経営レポート!$R$618,環境経営レポート!$U$618,環境経営レポート!$X$618,環境経営レポート!$AA$618,環境経営レポート!$AD$618,環境経営レポート!$AG$618,環境経営レポート!$AJ$618)</c:f>
              <c:numCache>
                <c:formatCode>General</c:formatCode>
                <c:ptCount val="12"/>
                <c:pt idx="0" formatCode="#,##0_);[Red]\(#,##0\)">
                  <c:v>100</c:v>
                </c:pt>
                <c:pt idx="1" formatCode="#,##0_);[Red]\(#,##0\)">
                  <c:v>100</c:v>
                </c:pt>
                <c:pt idx="2" formatCode="#,##0_);[Red]\(#,##0\)">
                  <c:v>100</c:v>
                </c:pt>
                <c:pt idx="3" formatCode="#,##0_);[Red]\(#,##0\)">
                  <c:v>100</c:v>
                </c:pt>
                <c:pt idx="4" formatCode="#,##0_);[Red]\(#,##0\)">
                  <c:v>100</c:v>
                </c:pt>
                <c:pt idx="5" formatCode="#,##0_);[Red]\(#,##0\)">
                  <c:v>100</c:v>
                </c:pt>
                <c:pt idx="6" formatCode="#,##0_);[Red]\(#,##0\)">
                  <c:v>100</c:v>
                </c:pt>
                <c:pt idx="7" formatCode="#,##0_);[Red]\(#,##0\)">
                  <c:v>100</c:v>
                </c:pt>
                <c:pt idx="8" formatCode="#,##0_);[Red]\(#,##0\)">
                  <c:v>100</c:v>
                </c:pt>
                <c:pt idx="9" formatCode="#,##0_);[Red]\(#,##0\)">
                  <c:v>100</c:v>
                </c:pt>
                <c:pt idx="10" formatCode="#,##0_);[Red]\(#,##0\)">
                  <c:v>100</c:v>
                </c:pt>
                <c:pt idx="11" formatCode="#,##0_);[Red]\(#,##0\)">
                  <c:v>100</c:v>
                </c:pt>
              </c:numCache>
            </c:numRef>
          </c:val>
          <c:extLst>
            <c:ext xmlns:c16="http://schemas.microsoft.com/office/drawing/2014/chart" uri="{C3380CC4-5D6E-409C-BE32-E72D297353CC}">
              <c16:uniqueId val="{00000000-226B-4FC8-AE83-A8245B611954}"/>
            </c:ext>
          </c:extLst>
        </c:ser>
        <c:ser>
          <c:idx val="1"/>
          <c:order val="1"/>
          <c:tx>
            <c:strRef>
              <c:f>環境経営レポート!$B$619</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環境経営レポート!$C$617:$AL$617</c15:sqref>
                  </c15:fullRef>
                </c:ext>
              </c:extLst>
              <c:f>(環境経営レポート!$C$617,環境経営レポート!$F$617,環境経営レポート!$I$617,環境経営レポート!$L$617,環境経営レポート!$O$617,環境経営レポート!$R$617,環境経営レポート!$U$617,環境経営レポート!$X$617,環境経営レポート!$AA$617,環境経営レポート!$AD$617,環境経営レポート!$AG$617,環境経営レポート!$AJ$617)</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環境経営レポート!$C$619:$AL$619</c15:sqref>
                  </c15:fullRef>
                </c:ext>
              </c:extLst>
              <c:f>(環境経営レポート!$C$619,環境経営レポート!$F$619,環境経営レポート!$I$619,環境経営レポート!$L$619,環境経営レポート!$O$619,環境経営レポート!$R$619,環境経営レポート!$U$619,環境経営レポート!$X$619,環境経営レポート!$AA$619,環境経営レポート!$AD$619,環境経営レポート!$AG$619,環境経営レポート!$AJ$619)</c:f>
              <c:numCache>
                <c:formatCode>General</c:formatCode>
                <c:ptCount val="12"/>
                <c:pt idx="0" formatCode="#,##0_);[Red]\(#,##0\)">
                  <c:v>90</c:v>
                </c:pt>
                <c:pt idx="1" formatCode="#,##0_);[Red]\(#,##0\)">
                  <c:v>90</c:v>
                </c:pt>
                <c:pt idx="2" formatCode="#,##0_);[Red]\(#,##0\)">
                  <c:v>90</c:v>
                </c:pt>
                <c:pt idx="3" formatCode="#,##0_);[Red]\(#,##0\)">
                  <c:v>90</c:v>
                </c:pt>
                <c:pt idx="4" formatCode="#,##0_);[Red]\(#,##0\)">
                  <c:v>90</c:v>
                </c:pt>
                <c:pt idx="5" formatCode="#,##0_);[Red]\(#,##0\)">
                  <c:v>90</c:v>
                </c:pt>
                <c:pt idx="6" formatCode="#,##0_);[Red]\(#,##0\)">
                  <c:v>90</c:v>
                </c:pt>
                <c:pt idx="7" formatCode="#,##0_);[Red]\(#,##0\)">
                  <c:v>90</c:v>
                </c:pt>
                <c:pt idx="8" formatCode="#,##0_);[Red]\(#,##0\)">
                  <c:v>90</c:v>
                </c:pt>
                <c:pt idx="9" formatCode="#,##0_);[Red]\(#,##0\)">
                  <c:v>90</c:v>
                </c:pt>
                <c:pt idx="10" formatCode="#,##0_);[Red]\(#,##0\)">
                  <c:v>90</c:v>
                </c:pt>
                <c:pt idx="11" formatCode="#,##0_);[Red]\(#,##0\)">
                  <c:v>90</c:v>
                </c:pt>
              </c:numCache>
            </c:numRef>
          </c:val>
          <c:extLst>
            <c:ext xmlns:c16="http://schemas.microsoft.com/office/drawing/2014/chart" uri="{C3380CC4-5D6E-409C-BE32-E72D297353CC}">
              <c16:uniqueId val="{00000001-226B-4FC8-AE83-A8245B611954}"/>
            </c:ext>
          </c:extLst>
        </c:ser>
        <c:dLbls>
          <c:showLegendKey val="0"/>
          <c:showVal val="0"/>
          <c:showCatName val="0"/>
          <c:showSerName val="0"/>
          <c:showPercent val="0"/>
          <c:showBubbleSize val="0"/>
        </c:dLbls>
        <c:gapWidth val="219"/>
        <c:overlap val="-27"/>
        <c:axId val="493676152"/>
        <c:axId val="493684680"/>
      </c:barChart>
      <c:catAx>
        <c:axId val="49367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93684680"/>
        <c:crosses val="autoZero"/>
        <c:auto val="1"/>
        <c:lblAlgn val="ctr"/>
        <c:lblOffset val="100"/>
        <c:noMultiLvlLbl val="0"/>
      </c:catAx>
      <c:valAx>
        <c:axId val="4936846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93676152"/>
        <c:crosses val="autoZero"/>
        <c:crossBetween val="between"/>
      </c:valAx>
      <c:spPr>
        <a:noFill/>
        <a:ln>
          <a:noFill/>
        </a:ln>
        <a:effectLst/>
      </c:spPr>
    </c:plotArea>
    <c:legend>
      <c:legendPos val="b"/>
      <c:layout>
        <c:manualLayout>
          <c:xMode val="edge"/>
          <c:yMode val="edge"/>
          <c:x val="0.48630391287308428"/>
          <c:y val="6.0763342082239678E-2"/>
          <c:w val="0.42856934857439605"/>
          <c:h val="0.109106404122455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一般廃棄物（</a:t>
            </a:r>
            <a:r>
              <a:rPr lang="en-US" altLang="ja-JP"/>
              <a:t>kg</a:t>
            </a:r>
            <a:r>
              <a:rPr lang="ja-JP" altLang="en-US"/>
              <a:t>）</a:t>
            </a:r>
          </a:p>
        </c:rich>
      </c:tx>
      <c:layout>
        <c:manualLayout>
          <c:xMode val="edge"/>
          <c:yMode val="edge"/>
          <c:x val="7.0696339484282042E-2"/>
          <c:y val="5.251642042702672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31976390861876"/>
          <c:y val="0.25382073080321804"/>
          <c:w val="0.84079061385930587"/>
          <c:h val="0.62050991210919615"/>
        </c:manualLayout>
      </c:layout>
      <c:barChart>
        <c:barDir val="col"/>
        <c:grouping val="clustered"/>
        <c:varyColors val="0"/>
        <c:ser>
          <c:idx val="0"/>
          <c:order val="0"/>
          <c:tx>
            <c:strRef>
              <c:f>環境経営レポート!$B$536</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環境経営レポート!$C$535:$AL$535</c15:sqref>
                  </c15:fullRef>
                </c:ext>
              </c:extLst>
              <c:f>(環境経営レポート!$C$535,環境経営レポート!$F$535,環境経営レポート!$I$535,環境経営レポート!$L$535,環境経営レポート!$O$535,環境経営レポート!$R$535,環境経営レポート!$U$535,環境経営レポート!$X$535,環境経営レポート!$AA$535,環境経営レポート!$AD$535,環境経営レポート!$AG$535,環境経営レポート!$AJ$535)</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環境経営レポート!$C$536:$AL$536</c15:sqref>
                  </c15:fullRef>
                </c:ext>
              </c:extLst>
              <c:f>(環境経営レポート!$C$536,環境経営レポート!$F$536,環境経営レポート!$I$536,環境経営レポート!$L$536,環境経営レポート!$O$536,環境経営レポート!$R$536,環境経営レポート!$U$536,環境経営レポート!$X$536,環境経営レポート!$AA$536,環境経営レポート!$AD$536,環境経営レポート!$AG$536,環境経営レポート!$AJ$536)</c:f>
              <c:numCache>
                <c:formatCode>#,##0_);[Red]\(#,##0\)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extLst>
            <c:ext xmlns:c16="http://schemas.microsoft.com/office/drawing/2014/chart" uri="{C3380CC4-5D6E-409C-BE32-E72D297353CC}">
              <c16:uniqueId val="{00000000-C7F1-49F6-98B0-D4C79DE4D87A}"/>
            </c:ext>
          </c:extLst>
        </c:ser>
        <c:ser>
          <c:idx val="1"/>
          <c:order val="1"/>
          <c:tx>
            <c:strRef>
              <c:f>環境経営レポート!$B$537</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環境経営レポート!$C$535:$AL$535</c15:sqref>
                  </c15:fullRef>
                </c:ext>
              </c:extLst>
              <c:f>(環境経営レポート!$C$535,環境経営レポート!$F$535,環境経営レポート!$I$535,環境経営レポート!$L$535,環境経営レポート!$O$535,環境経営レポート!$R$535,環境経営レポート!$U$535,環境経営レポート!$X$535,環境経営レポート!$AA$535,環境経営レポート!$AD$535,環境経営レポート!$AG$535,環境経営レポート!$AJ$535)</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環境経営レポート!$C$537:$AL$537</c15:sqref>
                  </c15:fullRef>
                </c:ext>
              </c:extLst>
              <c:f>(環境経営レポート!$C$537,環境経営レポート!$F$537,環境経営レポート!$I$537,環境経営レポート!$L$537,環境経営レポート!$O$537,環境経営レポート!$R$537,環境経営レポート!$U$537,環境経営レポート!$X$537,環境経営レポート!$AA$537,環境経営レポート!$AD$537,環境経営レポート!$AG$537,環境経営レポート!$AJ$537)</c:f>
              <c:numCache>
                <c:formatCode>#,##0_);[Red]\(#,##0\)</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extLst>
            <c:ext xmlns:c16="http://schemas.microsoft.com/office/drawing/2014/chart" uri="{C3380CC4-5D6E-409C-BE32-E72D297353CC}">
              <c16:uniqueId val="{00000001-C7F1-49F6-98B0-D4C79DE4D87A}"/>
            </c:ext>
          </c:extLst>
        </c:ser>
        <c:dLbls>
          <c:showLegendKey val="0"/>
          <c:showVal val="0"/>
          <c:showCatName val="0"/>
          <c:showSerName val="0"/>
          <c:showPercent val="0"/>
          <c:showBubbleSize val="0"/>
        </c:dLbls>
        <c:gapWidth val="219"/>
        <c:overlap val="-27"/>
        <c:axId val="505053488"/>
        <c:axId val="505050864"/>
      </c:barChart>
      <c:catAx>
        <c:axId val="50505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050864"/>
        <c:crosses val="autoZero"/>
        <c:auto val="1"/>
        <c:lblAlgn val="ctr"/>
        <c:lblOffset val="100"/>
        <c:noMultiLvlLbl val="0"/>
      </c:catAx>
      <c:valAx>
        <c:axId val="5050508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053488"/>
        <c:crosses val="autoZero"/>
        <c:crossBetween val="between"/>
      </c:valAx>
      <c:spPr>
        <a:noFill/>
        <a:ln>
          <a:noFill/>
        </a:ln>
        <a:effectLst/>
      </c:spPr>
    </c:plotArea>
    <c:legend>
      <c:legendPos val="b"/>
      <c:layout>
        <c:manualLayout>
          <c:xMode val="edge"/>
          <c:yMode val="edge"/>
          <c:x val="0.55478601911402292"/>
          <c:y val="5.150408282298042E-2"/>
          <c:w val="0.4312998136683297"/>
          <c:h val="0.112127089296617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産業廃棄物（ｋｇ）</a:t>
            </a:r>
          </a:p>
        </c:rich>
      </c:tx>
      <c:layout>
        <c:manualLayout>
          <c:xMode val="edge"/>
          <c:yMode val="edge"/>
          <c:x val="3.7914820364053671E-2"/>
          <c:y val="2.061855670103092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1550256622780453"/>
          <c:y val="0.26254295532646049"/>
          <c:w val="0.81979533934776372"/>
          <c:h val="0.53694672186595238"/>
        </c:manualLayout>
      </c:layout>
      <c:barChart>
        <c:barDir val="col"/>
        <c:grouping val="clustered"/>
        <c:varyColors val="0"/>
        <c:ser>
          <c:idx val="0"/>
          <c:order val="0"/>
          <c:tx>
            <c:strRef>
              <c:f>環境経営レポート!$B$558</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環境経営レポート!$C$557:$AL$557</c15:sqref>
                  </c15:fullRef>
                </c:ext>
              </c:extLst>
              <c:f>(環境経営レポート!$C$557,環境経営レポート!$F$557,環境経営レポート!$I$557,環境経営レポート!$L$557,環境経営レポート!$O$557,環境経営レポート!$R$557,環境経営レポート!$U$557,環境経営レポート!$X$557,環境経営レポート!$AA$557,環境経営レポート!$AD$557,環境経営レポート!$AG$557,環境経営レポート!$AJ$557)</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環境経営レポート!$C$558:$AL$558</c15:sqref>
                  </c15:fullRef>
                </c:ext>
              </c:extLst>
              <c:f>(環境経営レポート!$C$558,環境経営レポート!$F$558,環境経営レポート!$I$558,環境経営レポート!$L$558,環境経営レポート!$O$558,環境経営レポート!$R$558,環境経営レポート!$U$558,環境経営レポート!$X$558,環境経営レポート!$AA$558,環境経営レポート!$AD$558,環境経営レポート!$AG$558,環境経営レポート!$AJ$558)</c:f>
              <c:numCache>
                <c:formatCode>General</c:formatCode>
                <c:ptCount val="12"/>
                <c:pt idx="0" formatCode="#,##0_);[Red]\(#,##0\)">
                  <c:v>100</c:v>
                </c:pt>
                <c:pt idx="1" formatCode="#,##0_);[Red]\(#,##0\)">
                  <c:v>100</c:v>
                </c:pt>
                <c:pt idx="2" formatCode="#,##0_);[Red]\(#,##0\)">
                  <c:v>100</c:v>
                </c:pt>
                <c:pt idx="3" formatCode="#,##0_);[Red]\(#,##0\)">
                  <c:v>100</c:v>
                </c:pt>
                <c:pt idx="4" formatCode="#,##0_);[Red]\(#,##0\)">
                  <c:v>100</c:v>
                </c:pt>
                <c:pt idx="5" formatCode="#,##0_);[Red]\(#,##0\)">
                  <c:v>100</c:v>
                </c:pt>
                <c:pt idx="6" formatCode="#,##0_);[Red]\(#,##0\)">
                  <c:v>100</c:v>
                </c:pt>
                <c:pt idx="7" formatCode="#,##0_);[Red]\(#,##0\)">
                  <c:v>100</c:v>
                </c:pt>
                <c:pt idx="8" formatCode="#,##0_);[Red]\(#,##0\)">
                  <c:v>100</c:v>
                </c:pt>
                <c:pt idx="9" formatCode="#,##0_);[Red]\(#,##0\)">
                  <c:v>100</c:v>
                </c:pt>
                <c:pt idx="10" formatCode="#,##0_);[Red]\(#,##0\)">
                  <c:v>100</c:v>
                </c:pt>
                <c:pt idx="11" formatCode="#,##0_);[Red]\(#,##0\)">
                  <c:v>100</c:v>
                </c:pt>
              </c:numCache>
            </c:numRef>
          </c:val>
          <c:extLst>
            <c:ext xmlns:c16="http://schemas.microsoft.com/office/drawing/2014/chart" uri="{C3380CC4-5D6E-409C-BE32-E72D297353CC}">
              <c16:uniqueId val="{00000000-3056-4F7C-92B7-200992DE8800}"/>
            </c:ext>
          </c:extLst>
        </c:ser>
        <c:ser>
          <c:idx val="1"/>
          <c:order val="1"/>
          <c:tx>
            <c:strRef>
              <c:f>環境経営レポート!$B$559</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環境経営レポート!$C$557:$AL$557</c15:sqref>
                  </c15:fullRef>
                </c:ext>
              </c:extLst>
              <c:f>(環境経営レポート!$C$557,環境経営レポート!$F$557,環境経営レポート!$I$557,環境経営レポート!$L$557,環境経営レポート!$O$557,環境経営レポート!$R$557,環境経営レポート!$U$557,環境経営レポート!$X$557,環境経営レポート!$AA$557,環境経営レポート!$AD$557,環境経営レポート!$AG$557,環境経営レポート!$AJ$557)</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環境経営レポート!$C$559:$AL$559</c15:sqref>
                  </c15:fullRef>
                </c:ext>
              </c:extLst>
              <c:f>(環境経営レポート!$C$559,環境経営レポート!$F$559,環境経営レポート!$I$559,環境経営レポート!$L$559,環境経営レポート!$O$559,環境経営レポート!$R$559,環境経営レポート!$U$559,環境経営レポート!$X$559,環境経営レポート!$AA$559,環境経営レポート!$AD$559,環境経営レポート!$AG$559,環境経営レポート!$AJ$559)</c:f>
              <c:numCache>
                <c:formatCode>General</c:formatCode>
                <c:ptCount val="12"/>
                <c:pt idx="0" formatCode="#,##0_);[Red]\(#,##0\)">
                  <c:v>100</c:v>
                </c:pt>
                <c:pt idx="1" formatCode="#,##0_);[Red]\(#,##0\)">
                  <c:v>100</c:v>
                </c:pt>
                <c:pt idx="2" formatCode="#,##0_);[Red]\(#,##0\)">
                  <c:v>100</c:v>
                </c:pt>
                <c:pt idx="3" formatCode="#,##0_);[Red]\(#,##0\)">
                  <c:v>100</c:v>
                </c:pt>
                <c:pt idx="4" formatCode="#,##0_);[Red]\(#,##0\)">
                  <c:v>100</c:v>
                </c:pt>
                <c:pt idx="5" formatCode="#,##0_);[Red]\(#,##0\)">
                  <c:v>100</c:v>
                </c:pt>
                <c:pt idx="6" formatCode="#,##0_);[Red]\(#,##0\)">
                  <c:v>90</c:v>
                </c:pt>
                <c:pt idx="7" formatCode="#,##0_);[Red]\(#,##0\)">
                  <c:v>80</c:v>
                </c:pt>
                <c:pt idx="8" formatCode="#,##0_);[Red]\(#,##0\)">
                  <c:v>80</c:v>
                </c:pt>
                <c:pt idx="9" formatCode="#,##0_);[Red]\(#,##0\)">
                  <c:v>80</c:v>
                </c:pt>
                <c:pt idx="10" formatCode="#,##0_);[Red]\(#,##0\)">
                  <c:v>75</c:v>
                </c:pt>
                <c:pt idx="11" formatCode="#,##0_);[Red]\(#,##0\)">
                  <c:v>75</c:v>
                </c:pt>
              </c:numCache>
            </c:numRef>
          </c:val>
          <c:extLst>
            <c:ext xmlns:c16="http://schemas.microsoft.com/office/drawing/2014/chart" uri="{C3380CC4-5D6E-409C-BE32-E72D297353CC}">
              <c16:uniqueId val="{00000001-3056-4F7C-92B7-200992DE8800}"/>
            </c:ext>
          </c:extLst>
        </c:ser>
        <c:dLbls>
          <c:showLegendKey val="0"/>
          <c:showVal val="0"/>
          <c:showCatName val="0"/>
          <c:showSerName val="0"/>
          <c:showPercent val="0"/>
          <c:showBubbleSize val="0"/>
        </c:dLbls>
        <c:gapWidth val="219"/>
        <c:overlap val="-27"/>
        <c:axId val="155143040"/>
        <c:axId val="155129312"/>
      </c:barChart>
      <c:catAx>
        <c:axId val="15514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155129312"/>
        <c:crosses val="autoZero"/>
        <c:auto val="1"/>
        <c:lblAlgn val="ctr"/>
        <c:lblOffset val="100"/>
        <c:noMultiLvlLbl val="0"/>
      </c:catAx>
      <c:valAx>
        <c:axId val="15512931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5143040"/>
        <c:crosses val="autoZero"/>
        <c:crossBetween val="between"/>
      </c:valAx>
      <c:spPr>
        <a:noFill/>
        <a:ln>
          <a:noFill/>
        </a:ln>
        <a:effectLst/>
      </c:spPr>
    </c:plotArea>
    <c:legend>
      <c:legendPos val="b"/>
      <c:layout>
        <c:manualLayout>
          <c:xMode val="edge"/>
          <c:yMode val="edge"/>
          <c:x val="0.47902274715660542"/>
          <c:y val="3.7615193934091531E-2"/>
          <c:w val="0.42556705673945194"/>
          <c:h val="0.115980193197499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CO2</a:t>
            </a:r>
            <a:r>
              <a:rPr lang="ja-JP" altLang="en-US"/>
              <a:t>排出量</a:t>
            </a:r>
            <a:r>
              <a:rPr lang="en-US" altLang="ja-JP"/>
              <a:t>(t-CO2)</a:t>
            </a:r>
            <a:endParaRPr lang="ja-JP" alt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9019685039370078"/>
          <c:h val="0.70838728492271796"/>
        </c:manualLayout>
      </c:layout>
      <c:barChart>
        <c:barDir val="col"/>
        <c:grouping val="stacked"/>
        <c:varyColors val="0"/>
        <c:ser>
          <c:idx val="1"/>
          <c:order val="1"/>
          <c:tx>
            <c:v>化石燃料</c:v>
          </c:tx>
          <c:spPr>
            <a:solidFill>
              <a:schemeClr val="accent2"/>
            </a:solidFill>
            <a:ln>
              <a:noFill/>
            </a:ln>
            <a:effectLst/>
          </c:spPr>
          <c:invertIfNegative val="0"/>
          <c:cat>
            <c:strLit>
              <c:ptCount val="4"/>
              <c:pt idx="0">
                <c:v>2020年</c:v>
              </c:pt>
              <c:pt idx="1">
                <c:v>現在</c:v>
              </c:pt>
              <c:pt idx="2">
                <c:v>2030年</c:v>
              </c:pt>
              <c:pt idx="3">
                <c:v>2050年</c:v>
              </c:pt>
            </c:strLit>
          </c:cat>
          <c:val>
            <c:numLit>
              <c:formatCode>General</c:formatCode>
              <c:ptCount val="4"/>
              <c:pt idx="0">
                <c:v>22</c:v>
              </c:pt>
              <c:pt idx="1">
                <c:v>21</c:v>
              </c:pt>
              <c:pt idx="2">
                <c:v>10</c:v>
              </c:pt>
              <c:pt idx="3">
                <c:v>0</c:v>
              </c:pt>
            </c:numLit>
          </c:val>
          <c:extLst>
            <c:ext xmlns:c16="http://schemas.microsoft.com/office/drawing/2014/chart" uri="{C3380CC4-5D6E-409C-BE32-E72D297353CC}">
              <c16:uniqueId val="{00000000-CAD7-46CF-BB07-297D6458A9DE}"/>
            </c:ext>
          </c:extLst>
        </c:ser>
        <c:ser>
          <c:idx val="4"/>
          <c:order val="4"/>
          <c:tx>
            <c:v>電力</c:v>
          </c:tx>
          <c:spPr>
            <a:solidFill>
              <a:schemeClr val="accent5"/>
            </a:solidFill>
            <a:ln>
              <a:noFill/>
            </a:ln>
            <a:effectLst/>
          </c:spPr>
          <c:invertIfNegative val="0"/>
          <c:cat>
            <c:strLit>
              <c:ptCount val="4"/>
              <c:pt idx="0">
                <c:v>2020年</c:v>
              </c:pt>
              <c:pt idx="1">
                <c:v>現在</c:v>
              </c:pt>
              <c:pt idx="2">
                <c:v>2030年</c:v>
              </c:pt>
              <c:pt idx="3">
                <c:v>2050年</c:v>
              </c:pt>
            </c:strLit>
          </c:cat>
          <c:val>
            <c:numLit>
              <c:formatCode>General</c:formatCode>
              <c:ptCount val="4"/>
              <c:pt idx="0">
                <c:v>66</c:v>
              </c:pt>
              <c:pt idx="1">
                <c:v>0</c:v>
              </c:pt>
              <c:pt idx="2">
                <c:v>0</c:v>
              </c:pt>
              <c:pt idx="3">
                <c:v>0</c:v>
              </c:pt>
            </c:numLit>
          </c:val>
          <c:extLst>
            <c:ext xmlns:c16="http://schemas.microsoft.com/office/drawing/2014/chart" uri="{C3380CC4-5D6E-409C-BE32-E72D297353CC}">
              <c16:uniqueId val="{00000001-CAD7-46CF-BB07-297D6458A9DE}"/>
            </c:ext>
          </c:extLst>
        </c:ser>
        <c:dLbls>
          <c:showLegendKey val="0"/>
          <c:showVal val="0"/>
          <c:showCatName val="0"/>
          <c:showSerName val="0"/>
          <c:showPercent val="0"/>
          <c:showBubbleSize val="0"/>
        </c:dLbls>
        <c:gapWidth val="150"/>
        <c:overlap val="100"/>
        <c:axId val="1449372591"/>
        <c:axId val="1449372175"/>
        <c:extLst>
          <c:ext xmlns:c15="http://schemas.microsoft.com/office/drawing/2012/chart" uri="{02D57815-91ED-43cb-92C2-25804820EDAC}">
            <c15:filteredBarSeries>
              <c15:ser>
                <c:idx val="0"/>
                <c:order val="0"/>
                <c:tx>
                  <c:v>#REF!</c:v>
                </c:tx>
                <c:spPr>
                  <a:solidFill>
                    <a:schemeClr val="accent1"/>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c:ext xmlns:c16="http://schemas.microsoft.com/office/drawing/2014/chart" uri="{C3380CC4-5D6E-409C-BE32-E72D297353CC}">
                    <c16:uniqueId val="{00000002-CAD7-46CF-BB07-297D6458A9DE}"/>
                  </c:ext>
                </c:extLst>
              </c15:ser>
            </c15:filteredBarSeries>
            <c15:filteredBarSeries>
              <c15:ser>
                <c:idx val="2"/>
                <c:order val="2"/>
                <c:tx>
                  <c:v>#REF!</c:v>
                </c:tx>
                <c:spPr>
                  <a:solidFill>
                    <a:schemeClr val="accent3"/>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3-CAD7-46CF-BB07-297D6458A9DE}"/>
                  </c:ext>
                </c:extLst>
              </c15:ser>
            </c15:filteredBarSeries>
            <c15:filteredBarSeries>
              <c15:ser>
                <c:idx val="3"/>
                <c:order val="3"/>
                <c:tx>
                  <c:v>#REF!</c:v>
                </c:tx>
                <c:spPr>
                  <a:solidFill>
                    <a:schemeClr val="accent4"/>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4-CAD7-46CF-BB07-297D6458A9DE}"/>
                  </c:ext>
                </c:extLst>
              </c15:ser>
            </c15:filteredBarSeries>
            <c15:filteredBarSeries>
              <c15:ser>
                <c:idx val="5"/>
                <c:order val="5"/>
                <c:tx>
                  <c:v>#REF!</c:v>
                </c:tx>
                <c:spPr>
                  <a:solidFill>
                    <a:schemeClr val="accent6"/>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5-CAD7-46CF-BB07-297D6458A9DE}"/>
                  </c:ext>
                </c:extLst>
              </c15:ser>
            </c15:filteredBarSeries>
            <c15:filteredBarSeries>
              <c15:ser>
                <c:idx val="6"/>
                <c:order val="6"/>
                <c:tx>
                  <c:v>#REF!</c:v>
                </c:tx>
                <c:spPr>
                  <a:solidFill>
                    <a:schemeClr val="accent1">
                      <a:lumMod val="60000"/>
                    </a:schemeClr>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6-CAD7-46CF-BB07-297D6458A9DE}"/>
                  </c:ext>
                </c:extLst>
              </c15:ser>
            </c15:filteredBarSeries>
          </c:ext>
        </c:extLst>
      </c:barChart>
      <c:catAx>
        <c:axId val="1449372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9372175"/>
        <c:crosses val="autoZero"/>
        <c:auto val="1"/>
        <c:lblAlgn val="ctr"/>
        <c:lblOffset val="100"/>
        <c:noMultiLvlLbl val="0"/>
      </c:catAx>
      <c:valAx>
        <c:axId val="14493721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9372591"/>
        <c:crosses val="autoZero"/>
        <c:crossBetween val="between"/>
      </c:valAx>
      <c:spPr>
        <a:noFill/>
        <a:ln>
          <a:noFill/>
        </a:ln>
        <a:effectLst/>
      </c:spPr>
    </c:plotArea>
    <c:legend>
      <c:legendPos val="b"/>
      <c:layout>
        <c:manualLayout>
          <c:xMode val="edge"/>
          <c:yMode val="edge"/>
          <c:x val="0.33948908740916156"/>
          <c:y val="0.19593115012199849"/>
          <c:w val="0.36392058944530886"/>
          <c:h val="0.135401306287694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3" Type="http://schemas.openxmlformats.org/officeDocument/2006/relationships/image" Target="../media/image19.emf"/><Relationship Id="rId7" Type="http://schemas.openxmlformats.org/officeDocument/2006/relationships/image" Target="../media/image23.emf"/><Relationship Id="rId12" Type="http://schemas.openxmlformats.org/officeDocument/2006/relationships/image" Target="../media/image28.emf"/><Relationship Id="rId17" Type="http://schemas.openxmlformats.org/officeDocument/2006/relationships/image" Target="../media/image33.emf"/><Relationship Id="rId2" Type="http://schemas.openxmlformats.org/officeDocument/2006/relationships/image" Target="../media/image18.emf"/><Relationship Id="rId16" Type="http://schemas.openxmlformats.org/officeDocument/2006/relationships/image" Target="../media/image32.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5" Type="http://schemas.openxmlformats.org/officeDocument/2006/relationships/image" Target="../media/image21.emf"/><Relationship Id="rId15" Type="http://schemas.openxmlformats.org/officeDocument/2006/relationships/image" Target="../media/image31.emf"/><Relationship Id="rId10" Type="http://schemas.openxmlformats.org/officeDocument/2006/relationships/image" Target="../media/image26.emf"/><Relationship Id="rId4" Type="http://schemas.openxmlformats.org/officeDocument/2006/relationships/image" Target="../media/image20.emf"/><Relationship Id="rId9" Type="http://schemas.openxmlformats.org/officeDocument/2006/relationships/image" Target="../media/image25.emf"/><Relationship Id="rId14" Type="http://schemas.openxmlformats.org/officeDocument/2006/relationships/image" Target="../media/image30.emf"/></Relationships>
</file>

<file path=xl/drawings/_rels/drawing22.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6.png"/><Relationship Id="rId18" Type="http://schemas.openxmlformats.org/officeDocument/2006/relationships/image" Target="../media/image51.png"/><Relationship Id="rId3" Type="http://schemas.openxmlformats.org/officeDocument/2006/relationships/image" Target="../media/image36.png"/><Relationship Id="rId21" Type="http://schemas.openxmlformats.org/officeDocument/2006/relationships/image" Target="../media/image54.emf"/><Relationship Id="rId7" Type="http://schemas.openxmlformats.org/officeDocument/2006/relationships/image" Target="../media/image40.png"/><Relationship Id="rId12" Type="http://schemas.openxmlformats.org/officeDocument/2006/relationships/image" Target="../media/image45.png"/><Relationship Id="rId17" Type="http://schemas.openxmlformats.org/officeDocument/2006/relationships/image" Target="../media/image50.png"/><Relationship Id="rId2" Type="http://schemas.openxmlformats.org/officeDocument/2006/relationships/image" Target="../media/image35.png"/><Relationship Id="rId16" Type="http://schemas.openxmlformats.org/officeDocument/2006/relationships/image" Target="../media/image49.png"/><Relationship Id="rId20" Type="http://schemas.openxmlformats.org/officeDocument/2006/relationships/image" Target="../media/image53.emf"/><Relationship Id="rId1" Type="http://schemas.openxmlformats.org/officeDocument/2006/relationships/image" Target="../media/image34.emf"/><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5" Type="http://schemas.openxmlformats.org/officeDocument/2006/relationships/image" Target="../media/image48.png"/><Relationship Id="rId10" Type="http://schemas.openxmlformats.org/officeDocument/2006/relationships/image" Target="../media/image43.png"/><Relationship Id="rId19" Type="http://schemas.openxmlformats.org/officeDocument/2006/relationships/image" Target="../media/image52.png"/><Relationship Id="rId4" Type="http://schemas.openxmlformats.org/officeDocument/2006/relationships/image" Target="../media/image37.png"/><Relationship Id="rId9" Type="http://schemas.openxmlformats.org/officeDocument/2006/relationships/image" Target="../media/image42.png"/><Relationship Id="rId14" Type="http://schemas.openxmlformats.org/officeDocument/2006/relationships/image" Target="../media/image47.png"/><Relationship Id="rId22" Type="http://schemas.openxmlformats.org/officeDocument/2006/relationships/image" Target="../media/image55.emf"/></Relationships>
</file>

<file path=xl/drawings/_rels/drawing3.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image" Target="../media/image6.png"/><Relationship Id="rId18" Type="http://schemas.openxmlformats.org/officeDocument/2006/relationships/image" Target="../media/image11.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5.png"/><Relationship Id="rId17" Type="http://schemas.openxmlformats.org/officeDocument/2006/relationships/image" Target="../media/image10.png"/><Relationship Id="rId2" Type="http://schemas.openxmlformats.org/officeDocument/2006/relationships/chart" Target="../charts/chart2.xml"/><Relationship Id="rId16" Type="http://schemas.openxmlformats.org/officeDocument/2006/relationships/image" Target="../media/image9.png"/><Relationship Id="rId20" Type="http://schemas.openxmlformats.org/officeDocument/2006/relationships/chart" Target="../charts/chart8.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4.png"/><Relationship Id="rId5" Type="http://schemas.openxmlformats.org/officeDocument/2006/relationships/chart" Target="../charts/chart5.xml"/><Relationship Id="rId15" Type="http://schemas.openxmlformats.org/officeDocument/2006/relationships/image" Target="../media/image8.png"/><Relationship Id="rId10" Type="http://schemas.openxmlformats.org/officeDocument/2006/relationships/image" Target="../media/image3.png"/><Relationship Id="rId19" Type="http://schemas.openxmlformats.org/officeDocument/2006/relationships/image" Target="../media/image12.png"/><Relationship Id="rId4" Type="http://schemas.openxmlformats.org/officeDocument/2006/relationships/chart" Target="../charts/chart4.xml"/><Relationship Id="rId9" Type="http://schemas.openxmlformats.org/officeDocument/2006/relationships/image" Target="../media/image2.png"/><Relationship Id="rId14"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2</xdr:col>
      <xdr:colOff>5521</xdr:colOff>
      <xdr:row>56</xdr:row>
      <xdr:rowOff>88347</xdr:rowOff>
    </xdr:from>
    <xdr:to>
      <xdr:col>3</xdr:col>
      <xdr:colOff>0</xdr:colOff>
      <xdr:row>56</xdr:row>
      <xdr:rowOff>93869</xdr:rowOff>
    </xdr:to>
    <xdr:cxnSp macro="">
      <xdr:nvCxnSpPr>
        <xdr:cNvPr id="2" name="直線矢印コネクタ 1">
          <a:extLst>
            <a:ext uri="{FF2B5EF4-FFF2-40B4-BE49-F238E27FC236}">
              <a16:creationId xmlns:a16="http://schemas.microsoft.com/office/drawing/2014/main" id="{83E0D9AE-F4C5-4454-8976-CCAA0FC1E1F7}"/>
            </a:ext>
          </a:extLst>
        </xdr:cNvPr>
        <xdr:cNvCxnSpPr/>
      </xdr:nvCxnSpPr>
      <xdr:spPr>
        <a:xfrm flipV="1">
          <a:off x="1049461" y="10062927"/>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8834</xdr:colOff>
      <xdr:row>54</xdr:row>
      <xdr:rowOff>86138</xdr:rowOff>
    </xdr:from>
    <xdr:to>
      <xdr:col>3</xdr:col>
      <xdr:colOff>3313</xdr:colOff>
      <xdr:row>54</xdr:row>
      <xdr:rowOff>91660</xdr:rowOff>
    </xdr:to>
    <xdr:cxnSp macro="">
      <xdr:nvCxnSpPr>
        <xdr:cNvPr id="3" name="直線矢印コネクタ 2">
          <a:extLst>
            <a:ext uri="{FF2B5EF4-FFF2-40B4-BE49-F238E27FC236}">
              <a16:creationId xmlns:a16="http://schemas.microsoft.com/office/drawing/2014/main" id="{5CDC8C14-1241-45BD-B84F-567F9E6F49B4}"/>
            </a:ext>
          </a:extLst>
        </xdr:cNvPr>
        <xdr:cNvCxnSpPr/>
      </xdr:nvCxnSpPr>
      <xdr:spPr>
        <a:xfrm flipV="1">
          <a:off x="1052774" y="9725438"/>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3312</xdr:colOff>
      <xdr:row>58</xdr:row>
      <xdr:rowOff>80617</xdr:rowOff>
    </xdr:from>
    <xdr:to>
      <xdr:col>2</xdr:col>
      <xdr:colOff>284921</xdr:colOff>
      <xdr:row>58</xdr:row>
      <xdr:rowOff>86139</xdr:rowOff>
    </xdr:to>
    <xdr:cxnSp macro="">
      <xdr:nvCxnSpPr>
        <xdr:cNvPr id="4" name="直線矢印コネクタ 3">
          <a:extLst>
            <a:ext uri="{FF2B5EF4-FFF2-40B4-BE49-F238E27FC236}">
              <a16:creationId xmlns:a16="http://schemas.microsoft.com/office/drawing/2014/main" id="{50D0A5FD-FF1B-4B52-9175-487DA1A474C8}"/>
            </a:ext>
          </a:extLst>
        </xdr:cNvPr>
        <xdr:cNvCxnSpPr/>
      </xdr:nvCxnSpPr>
      <xdr:spPr>
        <a:xfrm flipV="1">
          <a:off x="1047252" y="10390477"/>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23190</xdr:colOff>
      <xdr:row>60</xdr:row>
      <xdr:rowOff>72886</xdr:rowOff>
    </xdr:from>
    <xdr:to>
      <xdr:col>3</xdr:col>
      <xdr:colOff>17669</xdr:colOff>
      <xdr:row>60</xdr:row>
      <xdr:rowOff>78408</xdr:rowOff>
    </xdr:to>
    <xdr:cxnSp macro="">
      <xdr:nvCxnSpPr>
        <xdr:cNvPr id="5" name="直線矢印コネクタ 4">
          <a:extLst>
            <a:ext uri="{FF2B5EF4-FFF2-40B4-BE49-F238E27FC236}">
              <a16:creationId xmlns:a16="http://schemas.microsoft.com/office/drawing/2014/main" id="{A5CC3601-C82A-4494-B0A9-6720D4161ED9}"/>
            </a:ext>
          </a:extLst>
        </xdr:cNvPr>
        <xdr:cNvCxnSpPr/>
      </xdr:nvCxnSpPr>
      <xdr:spPr>
        <a:xfrm flipV="1">
          <a:off x="1067130" y="10718026"/>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4416</xdr:colOff>
      <xdr:row>62</xdr:row>
      <xdr:rowOff>76200</xdr:rowOff>
    </xdr:from>
    <xdr:to>
      <xdr:col>2</xdr:col>
      <xdr:colOff>286025</xdr:colOff>
      <xdr:row>62</xdr:row>
      <xdr:rowOff>81722</xdr:rowOff>
    </xdr:to>
    <xdr:cxnSp macro="">
      <xdr:nvCxnSpPr>
        <xdr:cNvPr id="6" name="直線矢印コネクタ 5">
          <a:extLst>
            <a:ext uri="{FF2B5EF4-FFF2-40B4-BE49-F238E27FC236}">
              <a16:creationId xmlns:a16="http://schemas.microsoft.com/office/drawing/2014/main" id="{CF632B08-E7E6-4FD5-8BE3-624D41371EA9}"/>
            </a:ext>
          </a:extLst>
        </xdr:cNvPr>
        <xdr:cNvCxnSpPr/>
      </xdr:nvCxnSpPr>
      <xdr:spPr>
        <a:xfrm flipV="1">
          <a:off x="1048356" y="11056620"/>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13250</xdr:colOff>
      <xdr:row>64</xdr:row>
      <xdr:rowOff>85035</xdr:rowOff>
    </xdr:from>
    <xdr:to>
      <xdr:col>3</xdr:col>
      <xdr:colOff>7729</xdr:colOff>
      <xdr:row>64</xdr:row>
      <xdr:rowOff>90557</xdr:rowOff>
    </xdr:to>
    <xdr:cxnSp macro="">
      <xdr:nvCxnSpPr>
        <xdr:cNvPr id="7" name="直線矢印コネクタ 6">
          <a:extLst>
            <a:ext uri="{FF2B5EF4-FFF2-40B4-BE49-F238E27FC236}">
              <a16:creationId xmlns:a16="http://schemas.microsoft.com/office/drawing/2014/main" id="{AE3F8DFF-23B9-45E7-8AC4-A4DB0CDD83EF}"/>
            </a:ext>
          </a:extLst>
        </xdr:cNvPr>
        <xdr:cNvCxnSpPr/>
      </xdr:nvCxnSpPr>
      <xdr:spPr>
        <a:xfrm flipV="1">
          <a:off x="1057190" y="11400735"/>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11041</xdr:colOff>
      <xdr:row>66</xdr:row>
      <xdr:rowOff>88347</xdr:rowOff>
    </xdr:from>
    <xdr:to>
      <xdr:col>3</xdr:col>
      <xdr:colOff>5520</xdr:colOff>
      <xdr:row>66</xdr:row>
      <xdr:rowOff>93869</xdr:rowOff>
    </xdr:to>
    <xdr:cxnSp macro="">
      <xdr:nvCxnSpPr>
        <xdr:cNvPr id="8" name="直線矢印コネクタ 7">
          <a:extLst>
            <a:ext uri="{FF2B5EF4-FFF2-40B4-BE49-F238E27FC236}">
              <a16:creationId xmlns:a16="http://schemas.microsoft.com/office/drawing/2014/main" id="{E5781C04-3099-4D8C-B41C-9F403BEE85DD}"/>
            </a:ext>
          </a:extLst>
        </xdr:cNvPr>
        <xdr:cNvCxnSpPr/>
      </xdr:nvCxnSpPr>
      <xdr:spPr>
        <a:xfrm flipV="1">
          <a:off x="1054981" y="11739327"/>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77305</xdr:rowOff>
    </xdr:from>
    <xdr:to>
      <xdr:col>4</xdr:col>
      <xdr:colOff>309217</xdr:colOff>
      <xdr:row>55</xdr:row>
      <xdr:rowOff>77304</xdr:rowOff>
    </xdr:to>
    <xdr:cxnSp macro="">
      <xdr:nvCxnSpPr>
        <xdr:cNvPr id="9" name="コネクタ: カギ線 8">
          <a:extLst>
            <a:ext uri="{FF2B5EF4-FFF2-40B4-BE49-F238E27FC236}">
              <a16:creationId xmlns:a16="http://schemas.microsoft.com/office/drawing/2014/main" id="{FCB44179-1AC6-4CAA-B18D-E940E49D5C1A}"/>
            </a:ext>
          </a:extLst>
        </xdr:cNvPr>
        <xdr:cNvCxnSpPr/>
      </xdr:nvCxnSpPr>
      <xdr:spPr>
        <a:xfrm>
          <a:off x="1043940" y="9381325"/>
          <a:ext cx="1513177" cy="502919"/>
        </a:xfrm>
        <a:prstGeom prst="bentConnector3">
          <a:avLst>
            <a:gd name="adj1" fmla="val 94890"/>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759792</xdr:colOff>
      <xdr:row>52</xdr:row>
      <xdr:rowOff>69575</xdr:rowOff>
    </xdr:from>
    <xdr:to>
      <xdr:col>4</xdr:col>
      <xdr:colOff>303695</xdr:colOff>
      <xdr:row>57</xdr:row>
      <xdr:rowOff>88348</xdr:rowOff>
    </xdr:to>
    <xdr:cxnSp macro="">
      <xdr:nvCxnSpPr>
        <xdr:cNvPr id="10" name="コネクタ: カギ線 9">
          <a:extLst>
            <a:ext uri="{FF2B5EF4-FFF2-40B4-BE49-F238E27FC236}">
              <a16:creationId xmlns:a16="http://schemas.microsoft.com/office/drawing/2014/main" id="{1B9FEACA-23B1-497A-88B9-16E8B7D68743}"/>
            </a:ext>
          </a:extLst>
        </xdr:cNvPr>
        <xdr:cNvCxnSpPr/>
      </xdr:nvCxnSpPr>
      <xdr:spPr>
        <a:xfrm>
          <a:off x="1041732" y="9373595"/>
          <a:ext cx="1509863" cy="856973"/>
        </a:xfrm>
        <a:prstGeom prst="bentConnector3">
          <a:avLst>
            <a:gd name="adj1" fmla="val 94989"/>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2209</xdr:colOff>
      <xdr:row>57</xdr:row>
      <xdr:rowOff>90561</xdr:rowOff>
    </xdr:from>
    <xdr:to>
      <xdr:col>6</xdr:col>
      <xdr:colOff>283818</xdr:colOff>
      <xdr:row>57</xdr:row>
      <xdr:rowOff>96083</xdr:rowOff>
    </xdr:to>
    <xdr:cxnSp macro="">
      <xdr:nvCxnSpPr>
        <xdr:cNvPr id="11" name="直線矢印コネクタ 10">
          <a:extLst>
            <a:ext uri="{FF2B5EF4-FFF2-40B4-BE49-F238E27FC236}">
              <a16:creationId xmlns:a16="http://schemas.microsoft.com/office/drawing/2014/main" id="{78A0E4FA-86A3-4BD4-AE24-08A8DAF69221}"/>
            </a:ext>
          </a:extLst>
        </xdr:cNvPr>
        <xdr:cNvCxnSpPr/>
      </xdr:nvCxnSpPr>
      <xdr:spPr>
        <a:xfrm flipV="1">
          <a:off x="3301669" y="10232781"/>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5522</xdr:colOff>
      <xdr:row>55</xdr:row>
      <xdr:rowOff>88352</xdr:rowOff>
    </xdr:from>
    <xdr:to>
      <xdr:col>7</xdr:col>
      <xdr:colOff>1</xdr:colOff>
      <xdr:row>55</xdr:row>
      <xdr:rowOff>93874</xdr:rowOff>
    </xdr:to>
    <xdr:cxnSp macro="">
      <xdr:nvCxnSpPr>
        <xdr:cNvPr id="12" name="直線矢印コネクタ 11">
          <a:extLst>
            <a:ext uri="{FF2B5EF4-FFF2-40B4-BE49-F238E27FC236}">
              <a16:creationId xmlns:a16="http://schemas.microsoft.com/office/drawing/2014/main" id="{8F585B3D-7669-4A5C-B12D-67A43ADF8243}"/>
            </a:ext>
          </a:extLst>
        </xdr:cNvPr>
        <xdr:cNvCxnSpPr/>
      </xdr:nvCxnSpPr>
      <xdr:spPr>
        <a:xfrm flipV="1">
          <a:off x="3304982" y="9895292"/>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59</xdr:row>
      <xdr:rowOff>82830</xdr:rowOff>
    </xdr:from>
    <xdr:to>
      <xdr:col>6</xdr:col>
      <xdr:colOff>281609</xdr:colOff>
      <xdr:row>59</xdr:row>
      <xdr:rowOff>88352</xdr:rowOff>
    </xdr:to>
    <xdr:cxnSp macro="">
      <xdr:nvCxnSpPr>
        <xdr:cNvPr id="13" name="直線矢印コネクタ 12">
          <a:extLst>
            <a:ext uri="{FF2B5EF4-FFF2-40B4-BE49-F238E27FC236}">
              <a16:creationId xmlns:a16="http://schemas.microsoft.com/office/drawing/2014/main" id="{95479123-95ED-47D2-BF73-DCE79748147F}"/>
            </a:ext>
          </a:extLst>
        </xdr:cNvPr>
        <xdr:cNvCxnSpPr/>
      </xdr:nvCxnSpPr>
      <xdr:spPr>
        <a:xfrm flipV="1">
          <a:off x="3299460" y="10560330"/>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19878</xdr:colOff>
      <xdr:row>61</xdr:row>
      <xdr:rowOff>75100</xdr:rowOff>
    </xdr:from>
    <xdr:to>
      <xdr:col>7</xdr:col>
      <xdr:colOff>14357</xdr:colOff>
      <xdr:row>61</xdr:row>
      <xdr:rowOff>80622</xdr:rowOff>
    </xdr:to>
    <xdr:cxnSp macro="">
      <xdr:nvCxnSpPr>
        <xdr:cNvPr id="14" name="直線矢印コネクタ 13">
          <a:extLst>
            <a:ext uri="{FF2B5EF4-FFF2-40B4-BE49-F238E27FC236}">
              <a16:creationId xmlns:a16="http://schemas.microsoft.com/office/drawing/2014/main" id="{76A0BE99-8D1C-4A65-AACD-E43716277F84}"/>
            </a:ext>
          </a:extLst>
        </xdr:cNvPr>
        <xdr:cNvCxnSpPr/>
      </xdr:nvCxnSpPr>
      <xdr:spPr>
        <a:xfrm flipV="1">
          <a:off x="3319338" y="10887880"/>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1104</xdr:colOff>
      <xdr:row>63</xdr:row>
      <xdr:rowOff>78414</xdr:rowOff>
    </xdr:from>
    <xdr:to>
      <xdr:col>6</xdr:col>
      <xdr:colOff>282713</xdr:colOff>
      <xdr:row>63</xdr:row>
      <xdr:rowOff>83936</xdr:rowOff>
    </xdr:to>
    <xdr:cxnSp macro="">
      <xdr:nvCxnSpPr>
        <xdr:cNvPr id="15" name="直線矢印コネクタ 14">
          <a:extLst>
            <a:ext uri="{FF2B5EF4-FFF2-40B4-BE49-F238E27FC236}">
              <a16:creationId xmlns:a16="http://schemas.microsoft.com/office/drawing/2014/main" id="{DA74F4D6-F0A8-4C5B-A114-18260C2C8CBC}"/>
            </a:ext>
          </a:extLst>
        </xdr:cNvPr>
        <xdr:cNvCxnSpPr/>
      </xdr:nvCxnSpPr>
      <xdr:spPr>
        <a:xfrm flipV="1">
          <a:off x="3300564" y="11226474"/>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9938</xdr:colOff>
      <xdr:row>65</xdr:row>
      <xdr:rowOff>87248</xdr:rowOff>
    </xdr:from>
    <xdr:to>
      <xdr:col>7</xdr:col>
      <xdr:colOff>4417</xdr:colOff>
      <xdr:row>65</xdr:row>
      <xdr:rowOff>92770</xdr:rowOff>
    </xdr:to>
    <xdr:cxnSp macro="">
      <xdr:nvCxnSpPr>
        <xdr:cNvPr id="16" name="直線矢印コネクタ 15">
          <a:extLst>
            <a:ext uri="{FF2B5EF4-FFF2-40B4-BE49-F238E27FC236}">
              <a16:creationId xmlns:a16="http://schemas.microsoft.com/office/drawing/2014/main" id="{29935B13-77C4-432F-9249-F3AA8BC618CE}"/>
            </a:ext>
          </a:extLst>
        </xdr:cNvPr>
        <xdr:cNvCxnSpPr/>
      </xdr:nvCxnSpPr>
      <xdr:spPr>
        <a:xfrm flipV="1">
          <a:off x="3309398" y="11570588"/>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7729</xdr:colOff>
      <xdr:row>67</xdr:row>
      <xdr:rowOff>90561</xdr:rowOff>
    </xdr:from>
    <xdr:to>
      <xdr:col>7</xdr:col>
      <xdr:colOff>2208</xdr:colOff>
      <xdr:row>67</xdr:row>
      <xdr:rowOff>96083</xdr:rowOff>
    </xdr:to>
    <xdr:cxnSp macro="">
      <xdr:nvCxnSpPr>
        <xdr:cNvPr id="17" name="直線矢印コネクタ 16">
          <a:extLst>
            <a:ext uri="{FF2B5EF4-FFF2-40B4-BE49-F238E27FC236}">
              <a16:creationId xmlns:a16="http://schemas.microsoft.com/office/drawing/2014/main" id="{9D5C3A7F-8795-4C82-B933-A17C0B2A08A1}"/>
            </a:ext>
          </a:extLst>
        </xdr:cNvPr>
        <xdr:cNvCxnSpPr/>
      </xdr:nvCxnSpPr>
      <xdr:spPr>
        <a:xfrm flipV="1">
          <a:off x="3307189" y="11909181"/>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3311</xdr:colOff>
      <xdr:row>68</xdr:row>
      <xdr:rowOff>80617</xdr:rowOff>
    </xdr:from>
    <xdr:to>
      <xdr:col>2</xdr:col>
      <xdr:colOff>284920</xdr:colOff>
      <xdr:row>68</xdr:row>
      <xdr:rowOff>86139</xdr:rowOff>
    </xdr:to>
    <xdr:cxnSp macro="">
      <xdr:nvCxnSpPr>
        <xdr:cNvPr id="18" name="直線矢印コネクタ 17">
          <a:extLst>
            <a:ext uri="{FF2B5EF4-FFF2-40B4-BE49-F238E27FC236}">
              <a16:creationId xmlns:a16="http://schemas.microsoft.com/office/drawing/2014/main" id="{1CAFA159-EABD-493A-98C6-27242CA3E791}"/>
            </a:ext>
          </a:extLst>
        </xdr:cNvPr>
        <xdr:cNvCxnSpPr/>
      </xdr:nvCxnSpPr>
      <xdr:spPr>
        <a:xfrm flipV="1">
          <a:off x="1047251" y="12066877"/>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22087</xdr:colOff>
      <xdr:row>70</xdr:row>
      <xdr:rowOff>160130</xdr:rowOff>
    </xdr:from>
    <xdr:to>
      <xdr:col>6</xdr:col>
      <xdr:colOff>287130</xdr:colOff>
      <xdr:row>70</xdr:row>
      <xdr:rowOff>171173</xdr:rowOff>
    </xdr:to>
    <xdr:cxnSp macro="">
      <xdr:nvCxnSpPr>
        <xdr:cNvPr id="19" name="直線矢印コネクタ 18">
          <a:extLst>
            <a:ext uri="{FF2B5EF4-FFF2-40B4-BE49-F238E27FC236}">
              <a16:creationId xmlns:a16="http://schemas.microsoft.com/office/drawing/2014/main" id="{3F974550-83B9-41A4-B57F-9EC6E324AC28}"/>
            </a:ext>
          </a:extLst>
        </xdr:cNvPr>
        <xdr:cNvCxnSpPr/>
      </xdr:nvCxnSpPr>
      <xdr:spPr>
        <a:xfrm flipV="1">
          <a:off x="2269987" y="12481670"/>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14356</xdr:colOff>
      <xdr:row>72</xdr:row>
      <xdr:rowOff>141356</xdr:rowOff>
    </xdr:from>
    <xdr:to>
      <xdr:col>6</xdr:col>
      <xdr:colOff>279399</xdr:colOff>
      <xdr:row>72</xdr:row>
      <xdr:rowOff>152399</xdr:rowOff>
    </xdr:to>
    <xdr:cxnSp macro="">
      <xdr:nvCxnSpPr>
        <xdr:cNvPr id="20" name="直線矢印コネクタ 19">
          <a:extLst>
            <a:ext uri="{FF2B5EF4-FFF2-40B4-BE49-F238E27FC236}">
              <a16:creationId xmlns:a16="http://schemas.microsoft.com/office/drawing/2014/main" id="{460260EF-745D-49A0-B212-1056AB1A9E57}"/>
            </a:ext>
          </a:extLst>
        </xdr:cNvPr>
        <xdr:cNvCxnSpPr/>
      </xdr:nvCxnSpPr>
      <xdr:spPr>
        <a:xfrm flipV="1">
          <a:off x="2262256" y="12965816"/>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12147</xdr:colOff>
      <xdr:row>74</xdr:row>
      <xdr:rowOff>155713</xdr:rowOff>
    </xdr:from>
    <xdr:to>
      <xdr:col>6</xdr:col>
      <xdr:colOff>277190</xdr:colOff>
      <xdr:row>74</xdr:row>
      <xdr:rowOff>166756</xdr:rowOff>
    </xdr:to>
    <xdr:cxnSp macro="">
      <xdr:nvCxnSpPr>
        <xdr:cNvPr id="21" name="直線矢印コネクタ 20">
          <a:extLst>
            <a:ext uri="{FF2B5EF4-FFF2-40B4-BE49-F238E27FC236}">
              <a16:creationId xmlns:a16="http://schemas.microsoft.com/office/drawing/2014/main" id="{792DB427-18D4-4610-8F8A-01884C373D2A}"/>
            </a:ext>
          </a:extLst>
        </xdr:cNvPr>
        <xdr:cNvCxnSpPr/>
      </xdr:nvCxnSpPr>
      <xdr:spPr>
        <a:xfrm flipV="1">
          <a:off x="2260047" y="13483093"/>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909982</xdr:colOff>
      <xdr:row>76</xdr:row>
      <xdr:rowOff>81722</xdr:rowOff>
    </xdr:from>
    <xdr:to>
      <xdr:col>6</xdr:col>
      <xdr:colOff>258416</xdr:colOff>
      <xdr:row>76</xdr:row>
      <xdr:rowOff>92765</xdr:rowOff>
    </xdr:to>
    <xdr:cxnSp macro="">
      <xdr:nvCxnSpPr>
        <xdr:cNvPr id="22" name="直線矢印コネクタ 21">
          <a:extLst>
            <a:ext uri="{FF2B5EF4-FFF2-40B4-BE49-F238E27FC236}">
              <a16:creationId xmlns:a16="http://schemas.microsoft.com/office/drawing/2014/main" id="{3795F857-CA57-4D84-B153-C48086062A65}"/>
            </a:ext>
          </a:extLst>
        </xdr:cNvPr>
        <xdr:cNvCxnSpPr/>
      </xdr:nvCxnSpPr>
      <xdr:spPr>
        <a:xfrm flipV="1">
          <a:off x="2243482" y="13912022"/>
          <a:ext cx="1314394"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5521</xdr:colOff>
      <xdr:row>54</xdr:row>
      <xdr:rowOff>104913</xdr:rowOff>
    </xdr:from>
    <xdr:to>
      <xdr:col>4</xdr:col>
      <xdr:colOff>298174</xdr:colOff>
      <xdr:row>55</xdr:row>
      <xdr:rowOff>138043</xdr:rowOff>
    </xdr:to>
    <xdr:cxnSp macro="">
      <xdr:nvCxnSpPr>
        <xdr:cNvPr id="23" name="コネクタ: カギ線 22">
          <a:extLst>
            <a:ext uri="{FF2B5EF4-FFF2-40B4-BE49-F238E27FC236}">
              <a16:creationId xmlns:a16="http://schemas.microsoft.com/office/drawing/2014/main" id="{C0037B49-3CAE-4471-82F9-88A4078E13B1}"/>
            </a:ext>
          </a:extLst>
        </xdr:cNvPr>
        <xdr:cNvCxnSpPr/>
      </xdr:nvCxnSpPr>
      <xdr:spPr>
        <a:xfrm>
          <a:off x="1049461" y="9744213"/>
          <a:ext cx="1496613" cy="200770"/>
        </a:xfrm>
        <a:prstGeom prst="bentConnector3">
          <a:avLst>
            <a:gd name="adj1" fmla="val 13469"/>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8835</xdr:colOff>
      <xdr:row>56</xdr:row>
      <xdr:rowOff>119270</xdr:rowOff>
    </xdr:from>
    <xdr:to>
      <xdr:col>5</xdr:col>
      <xdr:colOff>0</xdr:colOff>
      <xdr:row>57</xdr:row>
      <xdr:rowOff>121479</xdr:rowOff>
    </xdr:to>
    <xdr:cxnSp macro="">
      <xdr:nvCxnSpPr>
        <xdr:cNvPr id="24" name="コネクタ: カギ線 23">
          <a:extLst>
            <a:ext uri="{FF2B5EF4-FFF2-40B4-BE49-F238E27FC236}">
              <a16:creationId xmlns:a16="http://schemas.microsoft.com/office/drawing/2014/main" id="{E28BC9EB-34B1-4E37-AC90-9DC1874D39A7}"/>
            </a:ext>
          </a:extLst>
        </xdr:cNvPr>
        <xdr:cNvCxnSpPr/>
      </xdr:nvCxnSpPr>
      <xdr:spPr>
        <a:xfrm>
          <a:off x="1052775" y="10093850"/>
          <a:ext cx="1507545"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6627</xdr:colOff>
      <xdr:row>58</xdr:row>
      <xdr:rowOff>117062</xdr:rowOff>
    </xdr:from>
    <xdr:to>
      <xdr:col>4</xdr:col>
      <xdr:colOff>312531</xdr:colOff>
      <xdr:row>59</xdr:row>
      <xdr:rowOff>119270</xdr:rowOff>
    </xdr:to>
    <xdr:cxnSp macro="">
      <xdr:nvCxnSpPr>
        <xdr:cNvPr id="25" name="コネクタ: カギ線 24">
          <a:extLst>
            <a:ext uri="{FF2B5EF4-FFF2-40B4-BE49-F238E27FC236}">
              <a16:creationId xmlns:a16="http://schemas.microsoft.com/office/drawing/2014/main" id="{7B6E2AD9-2857-4043-A935-C7647E40D5F5}"/>
            </a:ext>
          </a:extLst>
        </xdr:cNvPr>
        <xdr:cNvCxnSpPr/>
      </xdr:nvCxnSpPr>
      <xdr:spPr>
        <a:xfrm>
          <a:off x="1050567" y="10426922"/>
          <a:ext cx="1509864" cy="169848"/>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4418</xdr:colOff>
      <xdr:row>60</xdr:row>
      <xdr:rowOff>98287</xdr:rowOff>
    </xdr:from>
    <xdr:to>
      <xdr:col>4</xdr:col>
      <xdr:colOff>310322</xdr:colOff>
      <xdr:row>61</xdr:row>
      <xdr:rowOff>100496</xdr:rowOff>
    </xdr:to>
    <xdr:cxnSp macro="">
      <xdr:nvCxnSpPr>
        <xdr:cNvPr id="26" name="コネクタ: カギ線 25">
          <a:extLst>
            <a:ext uri="{FF2B5EF4-FFF2-40B4-BE49-F238E27FC236}">
              <a16:creationId xmlns:a16="http://schemas.microsoft.com/office/drawing/2014/main" id="{292F135D-E8E0-4D53-8787-1898CD2CC71B}"/>
            </a:ext>
          </a:extLst>
        </xdr:cNvPr>
        <xdr:cNvCxnSpPr/>
      </xdr:nvCxnSpPr>
      <xdr:spPr>
        <a:xfrm>
          <a:off x="1048358" y="10743427"/>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758688</xdr:colOff>
      <xdr:row>62</xdr:row>
      <xdr:rowOff>96079</xdr:rowOff>
    </xdr:from>
    <xdr:to>
      <xdr:col>4</xdr:col>
      <xdr:colOff>302592</xdr:colOff>
      <xdr:row>63</xdr:row>
      <xdr:rowOff>98288</xdr:rowOff>
    </xdr:to>
    <xdr:cxnSp macro="">
      <xdr:nvCxnSpPr>
        <xdr:cNvPr id="27" name="コネクタ: カギ線 26">
          <a:extLst>
            <a:ext uri="{FF2B5EF4-FFF2-40B4-BE49-F238E27FC236}">
              <a16:creationId xmlns:a16="http://schemas.microsoft.com/office/drawing/2014/main" id="{3E642E90-1153-4952-BE3A-A585EDDE8C71}"/>
            </a:ext>
          </a:extLst>
        </xdr:cNvPr>
        <xdr:cNvCxnSpPr/>
      </xdr:nvCxnSpPr>
      <xdr:spPr>
        <a:xfrm>
          <a:off x="1040628" y="11076499"/>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64</xdr:row>
      <xdr:rowOff>115958</xdr:rowOff>
    </xdr:from>
    <xdr:to>
      <xdr:col>4</xdr:col>
      <xdr:colOff>305905</xdr:colOff>
      <xdr:row>65</xdr:row>
      <xdr:rowOff>118166</xdr:rowOff>
    </xdr:to>
    <xdr:cxnSp macro="">
      <xdr:nvCxnSpPr>
        <xdr:cNvPr id="28" name="コネクタ: カギ線 27">
          <a:extLst>
            <a:ext uri="{FF2B5EF4-FFF2-40B4-BE49-F238E27FC236}">
              <a16:creationId xmlns:a16="http://schemas.microsoft.com/office/drawing/2014/main" id="{A1DCB35E-3936-45B6-8CC3-F5BD61F99F3E}"/>
            </a:ext>
          </a:extLst>
        </xdr:cNvPr>
        <xdr:cNvCxnSpPr/>
      </xdr:nvCxnSpPr>
      <xdr:spPr>
        <a:xfrm>
          <a:off x="1043941" y="11431658"/>
          <a:ext cx="1509864" cy="169848"/>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759793</xdr:colOff>
      <xdr:row>66</xdr:row>
      <xdr:rowOff>119270</xdr:rowOff>
    </xdr:from>
    <xdr:to>
      <xdr:col>4</xdr:col>
      <xdr:colOff>303697</xdr:colOff>
      <xdr:row>67</xdr:row>
      <xdr:rowOff>121479</xdr:rowOff>
    </xdr:to>
    <xdr:cxnSp macro="">
      <xdr:nvCxnSpPr>
        <xdr:cNvPr id="29" name="コネクタ: カギ線 28">
          <a:extLst>
            <a:ext uri="{FF2B5EF4-FFF2-40B4-BE49-F238E27FC236}">
              <a16:creationId xmlns:a16="http://schemas.microsoft.com/office/drawing/2014/main" id="{F87C1003-C722-4E94-9BD3-32CF5A82EF16}"/>
            </a:ext>
          </a:extLst>
        </xdr:cNvPr>
        <xdr:cNvCxnSpPr/>
      </xdr:nvCxnSpPr>
      <xdr:spPr>
        <a:xfrm>
          <a:off x="1041733" y="11770250"/>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5522</xdr:colOff>
      <xdr:row>78</xdr:row>
      <xdr:rowOff>182217</xdr:rowOff>
    </xdr:from>
    <xdr:to>
      <xdr:col>7</xdr:col>
      <xdr:colOff>11044</xdr:colOff>
      <xdr:row>78</xdr:row>
      <xdr:rowOff>182217</xdr:rowOff>
    </xdr:to>
    <xdr:cxnSp macro="">
      <xdr:nvCxnSpPr>
        <xdr:cNvPr id="30" name="直線矢印コネクタ 29">
          <a:extLst>
            <a:ext uri="{FF2B5EF4-FFF2-40B4-BE49-F238E27FC236}">
              <a16:creationId xmlns:a16="http://schemas.microsoft.com/office/drawing/2014/main" id="{3D77CEE5-5B6A-4D9E-BEA2-6A746926EDFF}"/>
            </a:ext>
          </a:extLst>
        </xdr:cNvPr>
        <xdr:cNvCxnSpPr/>
      </xdr:nvCxnSpPr>
      <xdr:spPr>
        <a:xfrm>
          <a:off x="3304982" y="14347797"/>
          <a:ext cx="295082" cy="0"/>
        </a:xfrm>
        <a:prstGeom prst="straightConnector1">
          <a:avLst/>
        </a:prstGeom>
        <a:ln>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485913</xdr:colOff>
      <xdr:row>51</xdr:row>
      <xdr:rowOff>82826</xdr:rowOff>
    </xdr:from>
    <xdr:to>
      <xdr:col>3</xdr:col>
      <xdr:colOff>5522</xdr:colOff>
      <xdr:row>51</xdr:row>
      <xdr:rowOff>88348</xdr:rowOff>
    </xdr:to>
    <xdr:cxnSp macro="">
      <xdr:nvCxnSpPr>
        <xdr:cNvPr id="31" name="直線矢印コネクタ 30">
          <a:extLst>
            <a:ext uri="{FF2B5EF4-FFF2-40B4-BE49-F238E27FC236}">
              <a16:creationId xmlns:a16="http://schemas.microsoft.com/office/drawing/2014/main" id="{094C65A6-A4BF-4C6E-861F-A1909FC18DAD}"/>
            </a:ext>
          </a:extLst>
        </xdr:cNvPr>
        <xdr:cNvCxnSpPr/>
      </xdr:nvCxnSpPr>
      <xdr:spPr>
        <a:xfrm>
          <a:off x="767853" y="8944886"/>
          <a:ext cx="57116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478182</xdr:colOff>
      <xdr:row>51</xdr:row>
      <xdr:rowOff>257313</xdr:rowOff>
    </xdr:from>
    <xdr:to>
      <xdr:col>2</xdr:col>
      <xdr:colOff>284921</xdr:colOff>
      <xdr:row>51</xdr:row>
      <xdr:rowOff>262835</xdr:rowOff>
    </xdr:to>
    <xdr:cxnSp macro="">
      <xdr:nvCxnSpPr>
        <xdr:cNvPr id="32" name="直線矢印コネクタ 31">
          <a:extLst>
            <a:ext uri="{FF2B5EF4-FFF2-40B4-BE49-F238E27FC236}">
              <a16:creationId xmlns:a16="http://schemas.microsoft.com/office/drawing/2014/main" id="{40625A86-E0DD-41FE-A3C0-86AEDC32E80B}"/>
            </a:ext>
          </a:extLst>
        </xdr:cNvPr>
        <xdr:cNvCxnSpPr/>
      </xdr:nvCxnSpPr>
      <xdr:spPr>
        <a:xfrm>
          <a:off x="760122" y="9119373"/>
          <a:ext cx="5687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87427</xdr:colOff>
      <xdr:row>69</xdr:row>
      <xdr:rowOff>225471</xdr:rowOff>
    </xdr:from>
    <xdr:to>
      <xdr:col>4</xdr:col>
      <xdr:colOff>140113</xdr:colOff>
      <xdr:row>80</xdr:row>
      <xdr:rowOff>9756</xdr:rowOff>
    </xdr:to>
    <xdr:sp macro="" textlink="">
      <xdr:nvSpPr>
        <xdr:cNvPr id="33" name="正方形/長方形 32">
          <a:extLst>
            <a:ext uri="{FF2B5EF4-FFF2-40B4-BE49-F238E27FC236}">
              <a16:creationId xmlns:a16="http://schemas.microsoft.com/office/drawing/2014/main" id="{CB3CD354-5C1B-46DD-A8D3-FC434B152ABC}"/>
            </a:ext>
          </a:extLst>
        </xdr:cNvPr>
        <xdr:cNvSpPr/>
      </xdr:nvSpPr>
      <xdr:spPr>
        <a:xfrm>
          <a:off x="1145760" y="12226051"/>
          <a:ext cx="1285875" cy="2480734"/>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193261</xdr:colOff>
      <xdr:row>69</xdr:row>
      <xdr:rowOff>0</xdr:rowOff>
    </xdr:from>
    <xdr:to>
      <xdr:col>8</xdr:col>
      <xdr:colOff>110159</xdr:colOff>
      <xdr:row>69</xdr:row>
      <xdr:rowOff>260350</xdr:rowOff>
    </xdr:to>
    <xdr:sp macro="" textlink="">
      <xdr:nvSpPr>
        <xdr:cNvPr id="34" name="テキスト ボックス 33">
          <a:extLst>
            <a:ext uri="{FF2B5EF4-FFF2-40B4-BE49-F238E27FC236}">
              <a16:creationId xmlns:a16="http://schemas.microsoft.com/office/drawing/2014/main" id="{AC6C290C-3565-4AD3-9434-D204817C6D02}"/>
            </a:ext>
          </a:extLst>
        </xdr:cNvPr>
        <xdr:cNvSpPr txBox="1"/>
      </xdr:nvSpPr>
      <xdr:spPr>
        <a:xfrm>
          <a:off x="3547718" y="12000580"/>
          <a:ext cx="1035050" cy="26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主な環境負荷</a:t>
          </a:r>
        </a:p>
      </xdr:txBody>
    </xdr:sp>
    <xdr:clientData/>
  </xdr:twoCellAnchor>
  <xdr:twoCellAnchor>
    <xdr:from>
      <xdr:col>6</xdr:col>
      <xdr:colOff>13803</xdr:colOff>
      <xdr:row>68</xdr:row>
      <xdr:rowOff>87419</xdr:rowOff>
    </xdr:from>
    <xdr:to>
      <xdr:col>8</xdr:col>
      <xdr:colOff>181526</xdr:colOff>
      <xdr:row>77</xdr:row>
      <xdr:rowOff>158695</xdr:rowOff>
    </xdr:to>
    <xdr:sp macro="" textlink="">
      <xdr:nvSpPr>
        <xdr:cNvPr id="35" name="正方形/長方形 34">
          <a:extLst>
            <a:ext uri="{FF2B5EF4-FFF2-40B4-BE49-F238E27FC236}">
              <a16:creationId xmlns:a16="http://schemas.microsoft.com/office/drawing/2014/main" id="{9DE81427-51AF-4CAE-85C6-260B3F68037D}"/>
            </a:ext>
          </a:extLst>
        </xdr:cNvPr>
        <xdr:cNvSpPr/>
      </xdr:nvSpPr>
      <xdr:spPr>
        <a:xfrm>
          <a:off x="3368260" y="11922347"/>
          <a:ext cx="1285875" cy="2183341"/>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0</xdr:colOff>
      <xdr:row>188</xdr:row>
      <xdr:rowOff>0</xdr:rowOff>
    </xdr:from>
    <xdr:to>
      <xdr:col>25</xdr:col>
      <xdr:colOff>0</xdr:colOff>
      <xdr:row>188</xdr:row>
      <xdr:rowOff>0</xdr:rowOff>
    </xdr:to>
    <xdr:sp macro="" textlink="">
      <xdr:nvSpPr>
        <xdr:cNvPr id="150357" name="Line 1">
          <a:extLst>
            <a:ext uri="{FF2B5EF4-FFF2-40B4-BE49-F238E27FC236}">
              <a16:creationId xmlns:a16="http://schemas.microsoft.com/office/drawing/2014/main" id="{00000000-0008-0000-0C00-0000554B0200}"/>
            </a:ext>
          </a:extLst>
        </xdr:cNvPr>
        <xdr:cNvSpPr>
          <a:spLocks noChangeShapeType="1"/>
        </xdr:cNvSpPr>
      </xdr:nvSpPr>
      <xdr:spPr bwMode="auto">
        <a:xfrm flipV="1">
          <a:off x="15716250" y="21783675"/>
          <a:ext cx="2428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9525</xdr:colOff>
      <xdr:row>188</xdr:row>
      <xdr:rowOff>0</xdr:rowOff>
    </xdr:from>
    <xdr:to>
      <xdr:col>25</xdr:col>
      <xdr:colOff>0</xdr:colOff>
      <xdr:row>188</xdr:row>
      <xdr:rowOff>0</xdr:rowOff>
    </xdr:to>
    <xdr:sp macro="" textlink="">
      <xdr:nvSpPr>
        <xdr:cNvPr id="150358" name="Line 2">
          <a:extLst>
            <a:ext uri="{FF2B5EF4-FFF2-40B4-BE49-F238E27FC236}">
              <a16:creationId xmlns:a16="http://schemas.microsoft.com/office/drawing/2014/main" id="{00000000-0008-0000-0C00-0000564B0200}"/>
            </a:ext>
          </a:extLst>
        </xdr:cNvPr>
        <xdr:cNvSpPr>
          <a:spLocks noChangeShapeType="1"/>
        </xdr:cNvSpPr>
      </xdr:nvSpPr>
      <xdr:spPr bwMode="auto">
        <a:xfrm flipV="1">
          <a:off x="15725775" y="21783675"/>
          <a:ext cx="2419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94</xdr:row>
      <xdr:rowOff>95250</xdr:rowOff>
    </xdr:from>
    <xdr:to>
      <xdr:col>16</xdr:col>
      <xdr:colOff>114300</xdr:colOff>
      <xdr:row>94</xdr:row>
      <xdr:rowOff>104775</xdr:rowOff>
    </xdr:to>
    <xdr:sp macro="" textlink="">
      <xdr:nvSpPr>
        <xdr:cNvPr id="150359" name="Line 3">
          <a:extLst>
            <a:ext uri="{FF2B5EF4-FFF2-40B4-BE49-F238E27FC236}">
              <a16:creationId xmlns:a16="http://schemas.microsoft.com/office/drawing/2014/main" id="{00000000-0008-0000-0C00-0000574B0200}"/>
            </a:ext>
          </a:extLst>
        </xdr:cNvPr>
        <xdr:cNvSpPr>
          <a:spLocks noChangeShapeType="1"/>
        </xdr:cNvSpPr>
      </xdr:nvSpPr>
      <xdr:spPr bwMode="auto">
        <a:xfrm flipV="1">
          <a:off x="11191875" y="7620000"/>
          <a:ext cx="571500" cy="9525"/>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228600</xdr:colOff>
      <xdr:row>104</xdr:row>
      <xdr:rowOff>0</xdr:rowOff>
    </xdr:from>
    <xdr:to>
      <xdr:col>9</xdr:col>
      <xdr:colOff>314325</xdr:colOff>
      <xdr:row>104</xdr:row>
      <xdr:rowOff>0</xdr:rowOff>
    </xdr:to>
    <xdr:sp macro="" textlink="">
      <xdr:nvSpPr>
        <xdr:cNvPr id="5" name="AutoShape 16">
          <a:extLst>
            <a:ext uri="{FF2B5EF4-FFF2-40B4-BE49-F238E27FC236}">
              <a16:creationId xmlns:a16="http://schemas.microsoft.com/office/drawing/2014/main" id="{00000000-0008-0000-0C00-000005000000}"/>
            </a:ext>
          </a:extLst>
        </xdr:cNvPr>
        <xdr:cNvSpPr>
          <a:spLocks noChangeArrowheads="1"/>
        </xdr:cNvSpPr>
      </xdr:nvSpPr>
      <xdr:spPr bwMode="auto">
        <a:xfrm>
          <a:off x="7248525" y="8191500"/>
          <a:ext cx="1114425" cy="0"/>
        </a:xfrm>
        <a:prstGeom prst="wedgeRoundRectCallout">
          <a:avLst>
            <a:gd name="adj1" fmla="val 68000"/>
            <a:gd name="adj2" fmla="val 10380"/>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FF0000"/>
              </a:solidFill>
              <a:latin typeface="ＭＳ Ｐゴシック"/>
              <a:ea typeface="ＭＳ Ｐゴシック"/>
            </a:rPr>
            <a:t>運用開始の線を入れる</a:t>
          </a:r>
        </a:p>
        <a:p>
          <a:pPr algn="l" rtl="0">
            <a:defRPr sz="1000"/>
          </a:pPr>
          <a:r>
            <a:rPr lang="ja-JP" altLang="en-US" sz="1100" b="0" i="0" u="none" strike="noStrike" baseline="0">
              <a:solidFill>
                <a:srgbClr val="FF0000"/>
              </a:solidFill>
              <a:latin typeface="ＭＳ Ｐゴシック"/>
              <a:ea typeface="ＭＳ Ｐゴシック"/>
            </a:rPr>
            <a:t>クリックして移動</a:t>
          </a:r>
        </a:p>
      </xdr:txBody>
    </xdr:sp>
    <xdr:clientData/>
  </xdr:twoCellAnchor>
  <xdr:twoCellAnchor>
    <xdr:from>
      <xdr:col>18</xdr:col>
      <xdr:colOff>361950</xdr:colOff>
      <xdr:row>1</xdr:row>
      <xdr:rowOff>0</xdr:rowOff>
    </xdr:from>
    <xdr:to>
      <xdr:col>21</xdr:col>
      <xdr:colOff>1362075</xdr:colOff>
      <xdr:row>4</xdr:row>
      <xdr:rowOff>171450</xdr:rowOff>
    </xdr:to>
    <xdr:sp macro="" textlink="">
      <xdr:nvSpPr>
        <xdr:cNvPr id="7" name="WordArt 29">
          <a:extLst>
            <a:ext uri="{FF2B5EF4-FFF2-40B4-BE49-F238E27FC236}">
              <a16:creationId xmlns:a16="http://schemas.microsoft.com/office/drawing/2014/main" id="{00000000-0008-0000-0C00-000007000000}"/>
            </a:ext>
          </a:extLst>
        </xdr:cNvPr>
        <xdr:cNvSpPr>
          <a:spLocks noChangeArrowheads="1" noChangeShapeType="1" noTextEdit="1"/>
        </xdr:cNvSpPr>
      </xdr:nvSpPr>
      <xdr:spPr bwMode="auto">
        <a:xfrm>
          <a:off x="13039725" y="0"/>
          <a:ext cx="2019300" cy="10001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9</xdr:col>
      <xdr:colOff>276225</xdr:colOff>
      <xdr:row>6</xdr:row>
      <xdr:rowOff>114300</xdr:rowOff>
    </xdr:from>
    <xdr:to>
      <xdr:col>13</xdr:col>
      <xdr:colOff>0</xdr:colOff>
      <xdr:row>6</xdr:row>
      <xdr:rowOff>114300</xdr:rowOff>
    </xdr:to>
    <xdr:cxnSp macro="">
      <xdr:nvCxnSpPr>
        <xdr:cNvPr id="10" name="直線矢印コネクタ 9">
          <a:extLst>
            <a:ext uri="{FF2B5EF4-FFF2-40B4-BE49-F238E27FC236}">
              <a16:creationId xmlns:a16="http://schemas.microsoft.com/office/drawing/2014/main" id="{00000000-0008-0000-0C00-00000A000000}"/>
            </a:ext>
          </a:extLst>
        </xdr:cNvPr>
        <xdr:cNvCxnSpPr/>
      </xdr:nvCxnSpPr>
      <xdr:spPr>
        <a:xfrm>
          <a:off x="8324850" y="1657350"/>
          <a:ext cx="178117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6</xdr:row>
      <xdr:rowOff>123825</xdr:rowOff>
    </xdr:from>
    <xdr:to>
      <xdr:col>17</xdr:col>
      <xdr:colOff>247650</xdr:colOff>
      <xdr:row>6</xdr:row>
      <xdr:rowOff>123825</xdr:rowOff>
    </xdr:to>
    <xdr:cxnSp macro="">
      <xdr:nvCxnSpPr>
        <xdr:cNvPr id="11" name="直線矢印コネクタ 10">
          <a:extLst>
            <a:ext uri="{FF2B5EF4-FFF2-40B4-BE49-F238E27FC236}">
              <a16:creationId xmlns:a16="http://schemas.microsoft.com/office/drawing/2014/main" id="{00000000-0008-0000-0C00-00000B000000}"/>
            </a:ext>
          </a:extLst>
        </xdr:cNvPr>
        <xdr:cNvCxnSpPr/>
      </xdr:nvCxnSpPr>
      <xdr:spPr>
        <a:xfrm>
          <a:off x="10629900" y="1666875"/>
          <a:ext cx="178117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519545</xdr:colOff>
      <xdr:row>162</xdr:row>
      <xdr:rowOff>0</xdr:rowOff>
    </xdr:from>
    <xdr:to>
      <xdr:col>3</xdr:col>
      <xdr:colOff>519545</xdr:colOff>
      <xdr:row>163</xdr:row>
      <xdr:rowOff>164522</xdr:rowOff>
    </xdr:to>
    <xdr:cxnSp macro="">
      <xdr:nvCxnSpPr>
        <xdr:cNvPr id="12" name="直線矢印コネクタ 11">
          <a:extLst>
            <a:ext uri="{FF2B5EF4-FFF2-40B4-BE49-F238E27FC236}">
              <a16:creationId xmlns:a16="http://schemas.microsoft.com/office/drawing/2014/main" id="{13555568-26FD-42E6-81AF-AA27540E4FEB}"/>
            </a:ext>
          </a:extLst>
        </xdr:cNvPr>
        <xdr:cNvCxnSpPr/>
      </xdr:nvCxnSpPr>
      <xdr:spPr>
        <a:xfrm>
          <a:off x="2005445" y="21221700"/>
          <a:ext cx="0" cy="335972"/>
        </a:xfrm>
        <a:prstGeom prst="straightConnector1">
          <a:avLst/>
        </a:prstGeom>
        <a:ln>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112568</xdr:colOff>
      <xdr:row>163</xdr:row>
      <xdr:rowOff>60613</xdr:rowOff>
    </xdr:from>
    <xdr:to>
      <xdr:col>4</xdr:col>
      <xdr:colOff>831272</xdr:colOff>
      <xdr:row>164</xdr:row>
      <xdr:rowOff>147204</xdr:rowOff>
    </xdr:to>
    <xdr:sp macro="" textlink="">
      <xdr:nvSpPr>
        <xdr:cNvPr id="13" name="吹き出し: 角を丸めた四角形 12">
          <a:extLst>
            <a:ext uri="{FF2B5EF4-FFF2-40B4-BE49-F238E27FC236}">
              <a16:creationId xmlns:a16="http://schemas.microsoft.com/office/drawing/2014/main" id="{81B76A76-B234-41BF-8379-25D5EE2A0E3F}"/>
            </a:ext>
          </a:extLst>
        </xdr:cNvPr>
        <xdr:cNvSpPr/>
      </xdr:nvSpPr>
      <xdr:spPr>
        <a:xfrm>
          <a:off x="2189018" y="21453763"/>
          <a:ext cx="718704" cy="296141"/>
        </a:xfrm>
        <a:prstGeom prst="wedgeRoundRectCallout">
          <a:avLst>
            <a:gd name="adj1" fmla="val -67821"/>
            <a:gd name="adj2" fmla="val -55147"/>
            <a:gd name="adj3" fmla="val 16667"/>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どちらか</a:t>
          </a:r>
        </a:p>
      </xdr:txBody>
    </xdr:sp>
    <xdr:clientData/>
  </xdr:twoCellAnchor>
  <xdr:twoCellAnchor>
    <xdr:from>
      <xdr:col>1</xdr:col>
      <xdr:colOff>371475</xdr:colOff>
      <xdr:row>27</xdr:row>
      <xdr:rowOff>133351</xdr:rowOff>
    </xdr:from>
    <xdr:to>
      <xdr:col>4</xdr:col>
      <xdr:colOff>323850</xdr:colOff>
      <xdr:row>31</xdr:row>
      <xdr:rowOff>133351</xdr:rowOff>
    </xdr:to>
    <xdr:sp macro="" textlink="">
      <xdr:nvSpPr>
        <xdr:cNvPr id="3" name="吹き出し: 線 2">
          <a:extLst>
            <a:ext uri="{FF2B5EF4-FFF2-40B4-BE49-F238E27FC236}">
              <a16:creationId xmlns:a16="http://schemas.microsoft.com/office/drawing/2014/main" id="{19F35775-2048-44FC-8B07-474233FDB94D}"/>
            </a:ext>
          </a:extLst>
        </xdr:cNvPr>
        <xdr:cNvSpPr/>
      </xdr:nvSpPr>
      <xdr:spPr>
        <a:xfrm>
          <a:off x="609600" y="5295901"/>
          <a:ext cx="1790700" cy="685800"/>
        </a:xfrm>
        <a:prstGeom prst="borderCallout1">
          <a:avLst>
            <a:gd name="adj1" fmla="val -1571"/>
            <a:gd name="adj2" fmla="val 53673"/>
            <a:gd name="adj3" fmla="val -19596"/>
            <a:gd name="adj4" fmla="val 54044"/>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必要に応じて使用</a:t>
          </a:r>
          <a:endParaRPr kumimoji="1" lang="en-US" altLang="ja-JP" sz="1100">
            <a:solidFill>
              <a:sysClr val="windowText" lastClr="000000"/>
            </a:solidFill>
          </a:endParaRPr>
        </a:p>
        <a:p>
          <a:pPr algn="l"/>
          <a:r>
            <a:rPr kumimoji="1" lang="ja-JP" altLang="en-US" sz="1100">
              <a:solidFill>
                <a:sysClr val="windowText" lastClr="000000"/>
              </a:solidFill>
            </a:rPr>
            <a:t>（使用しない場合は白文字で見えあないようにする）</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2</xdr:col>
      <xdr:colOff>99039</xdr:colOff>
      <xdr:row>5</xdr:row>
      <xdr:rowOff>92144</xdr:rowOff>
    </xdr:from>
    <xdr:ext cx="8302465" cy="992579"/>
    <xdr:sp macro="" textlink="">
      <xdr:nvSpPr>
        <xdr:cNvPr id="2" name="正方形/長方形 1">
          <a:extLst>
            <a:ext uri="{FF2B5EF4-FFF2-40B4-BE49-F238E27FC236}">
              <a16:creationId xmlns:a16="http://schemas.microsoft.com/office/drawing/2014/main" id="{EA60B9DF-8581-40E1-BD3E-EDDA80311E1A}"/>
            </a:ext>
          </a:extLst>
        </xdr:cNvPr>
        <xdr:cNvSpPr/>
      </xdr:nvSpPr>
      <xdr:spPr>
        <a:xfrm>
          <a:off x="1076939" y="917644"/>
          <a:ext cx="8302465" cy="992579"/>
        </a:xfrm>
        <a:prstGeom prst="rect">
          <a:avLst/>
        </a:prstGeom>
        <a:noFill/>
      </xdr:spPr>
      <xdr:txBody>
        <a:bodyPr wrap="none" lIns="91440" tIns="45720" rIns="91440" bIns="45720">
          <a:spAutoFit/>
        </a:bodyPr>
        <a:lstStyle/>
        <a:p>
          <a:pPr algn="ctr"/>
          <a:r>
            <a:rPr lang="ja-JP" altLang="en-US" sz="5400" b="0" cap="none" spc="0">
              <a:ln w="0"/>
              <a:solidFill>
                <a:schemeClr val="accent1"/>
              </a:solidFill>
              <a:effectLst>
                <a:outerShdw blurRad="38100" dist="25400" dir="5400000" algn="ctr" rotWithShape="0">
                  <a:srgbClr val="6E747A">
                    <a:alpha val="43000"/>
                  </a:srgbClr>
                </a:outerShdw>
              </a:effectLst>
            </a:rPr>
            <a:t>必要に応じてお使いください</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9</xdr:col>
      <xdr:colOff>38100</xdr:colOff>
      <xdr:row>1</xdr:row>
      <xdr:rowOff>66675</xdr:rowOff>
    </xdr:from>
    <xdr:to>
      <xdr:col>17</xdr:col>
      <xdr:colOff>140970</xdr:colOff>
      <xdr:row>3</xdr:row>
      <xdr:rowOff>274724</xdr:rowOff>
    </xdr:to>
    <xdr:sp macro="" textlink="">
      <xdr:nvSpPr>
        <xdr:cNvPr id="3" name="WordArt 1">
          <a:extLst>
            <a:ext uri="{FF2B5EF4-FFF2-40B4-BE49-F238E27FC236}">
              <a16:creationId xmlns:a16="http://schemas.microsoft.com/office/drawing/2014/main" id="{F52C0694-F7FA-45D4-8B3B-EA1F096B6A35}"/>
            </a:ext>
          </a:extLst>
        </xdr:cNvPr>
        <xdr:cNvSpPr>
          <a:spLocks noChangeArrowheads="1" noChangeShapeType="1" noTextEdit="1"/>
        </xdr:cNvSpPr>
      </xdr:nvSpPr>
      <xdr:spPr bwMode="auto">
        <a:xfrm>
          <a:off x="5667375" y="238125"/>
          <a:ext cx="2388870" cy="665249"/>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環境経営計画書で代用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12</xdr:row>
      <xdr:rowOff>0</xdr:rowOff>
    </xdr:from>
    <xdr:to>
      <xdr:col>5</xdr:col>
      <xdr:colOff>158115</xdr:colOff>
      <xdr:row>18</xdr:row>
      <xdr:rowOff>200025</xdr:rowOff>
    </xdr:to>
    <xdr:sp macro="" textlink="">
      <xdr:nvSpPr>
        <xdr:cNvPr id="3" name="WordArt 1">
          <a:extLst>
            <a:ext uri="{FF2B5EF4-FFF2-40B4-BE49-F238E27FC236}">
              <a16:creationId xmlns:a16="http://schemas.microsoft.com/office/drawing/2014/main" id="{F9551031-513F-49F7-8DCD-4BFE469BC335}"/>
            </a:ext>
          </a:extLst>
        </xdr:cNvPr>
        <xdr:cNvSpPr>
          <a:spLocks noChangeArrowheads="1" noChangeShapeType="1" noTextEdit="1"/>
        </xdr:cNvSpPr>
      </xdr:nvSpPr>
      <xdr:spPr bwMode="auto">
        <a:xfrm>
          <a:off x="304800" y="3562350"/>
          <a:ext cx="3206115" cy="15716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記録は要求されていない</a:t>
          </a:r>
          <a:endParaRPr lang="en-US" altLang="ja-JP" sz="3600" kern="10" spc="0">
            <a:ln w="9525">
              <a:solidFill>
                <a:srgbClr val="000000"/>
              </a:solidFill>
              <a:round/>
              <a:headEnd/>
              <a:tailEnd/>
            </a:ln>
            <a:solidFill>
              <a:srgbClr val="31F3EE"/>
            </a:solidFill>
            <a:effectLst/>
            <a:latin typeface="ＭＳ Ｐゴシック"/>
            <a:ea typeface="ＭＳ Ｐゴシック"/>
          </a:endParaRPr>
        </a:p>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重要な教育で使用を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236220</xdr:colOff>
      <xdr:row>25</xdr:row>
      <xdr:rowOff>198120</xdr:rowOff>
    </xdr:from>
    <xdr:to>
      <xdr:col>12</xdr:col>
      <xdr:colOff>38100</xdr:colOff>
      <xdr:row>35</xdr:row>
      <xdr:rowOff>228600</xdr:rowOff>
    </xdr:to>
    <xdr:pic>
      <xdr:nvPicPr>
        <xdr:cNvPr id="4" name="図 3">
          <a:extLst>
            <a:ext uri="{FF2B5EF4-FFF2-40B4-BE49-F238E27FC236}">
              <a16:creationId xmlns:a16="http://schemas.microsoft.com/office/drawing/2014/main" id="{4F7154CE-61C2-448B-A2F3-27ACCED8EF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34100" y="7528560"/>
          <a:ext cx="4198620" cy="244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142875</xdr:colOff>
      <xdr:row>11</xdr:row>
      <xdr:rowOff>0</xdr:rowOff>
    </xdr:from>
    <xdr:to>
      <xdr:col>5</xdr:col>
      <xdr:colOff>714374</xdr:colOff>
      <xdr:row>16</xdr:row>
      <xdr:rowOff>19050</xdr:rowOff>
    </xdr:to>
    <xdr:sp macro="" textlink="">
      <xdr:nvSpPr>
        <xdr:cNvPr id="3" name="WordArt 1">
          <a:extLst>
            <a:ext uri="{FF2B5EF4-FFF2-40B4-BE49-F238E27FC236}">
              <a16:creationId xmlns:a16="http://schemas.microsoft.com/office/drawing/2014/main" id="{512E63F1-4EB6-4580-A77B-7004CB3C99F5}"/>
            </a:ext>
          </a:extLst>
        </xdr:cNvPr>
        <xdr:cNvSpPr>
          <a:spLocks noChangeArrowheads="1" noChangeShapeType="1" noTextEdit="1"/>
        </xdr:cNvSpPr>
      </xdr:nvSpPr>
      <xdr:spPr bwMode="auto">
        <a:xfrm>
          <a:off x="828675" y="2590800"/>
          <a:ext cx="4600574" cy="20574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環境経営レポートで苦情等なしを記載の場合は白紙で</a:t>
          </a:r>
          <a:r>
            <a:rPr lang="en-US" altLang="ja-JP" sz="3600" kern="10" spc="0">
              <a:ln w="9525">
                <a:solidFill>
                  <a:srgbClr val="000000"/>
                </a:solidFill>
                <a:round/>
                <a:headEnd/>
                <a:tailEnd/>
              </a:ln>
              <a:solidFill>
                <a:srgbClr val="31F3EE"/>
              </a:solidFill>
              <a:effectLst/>
              <a:latin typeface="ＭＳ Ｐゴシック"/>
              <a:ea typeface="ＭＳ Ｐゴシック"/>
            </a:rPr>
            <a:t>OK</a:t>
          </a:r>
          <a:endParaRPr lang="ja-JP" altLang="en-US" sz="3600" kern="10" spc="0">
            <a:ln w="9525">
              <a:solidFill>
                <a:srgbClr val="000000"/>
              </a:solidFill>
              <a:round/>
              <a:headEnd/>
              <a:tailEnd/>
            </a:ln>
            <a:solidFill>
              <a:srgbClr val="31F3EE"/>
            </a:solidFill>
            <a:effectLst/>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238125</xdr:colOff>
      <xdr:row>0</xdr:row>
      <xdr:rowOff>76200</xdr:rowOff>
    </xdr:from>
    <xdr:to>
      <xdr:col>3</xdr:col>
      <xdr:colOff>104775</xdr:colOff>
      <xdr:row>5</xdr:row>
      <xdr:rowOff>47625</xdr:rowOff>
    </xdr:to>
    <xdr:sp macro="" textlink="">
      <xdr:nvSpPr>
        <xdr:cNvPr id="2" name="WordArt 1">
          <a:extLst>
            <a:ext uri="{FF2B5EF4-FFF2-40B4-BE49-F238E27FC236}">
              <a16:creationId xmlns:a16="http://schemas.microsoft.com/office/drawing/2014/main" id="{00000000-0008-0000-1100-000002000000}"/>
            </a:ext>
          </a:extLst>
        </xdr:cNvPr>
        <xdr:cNvSpPr>
          <a:spLocks noChangeArrowheads="1" noChangeShapeType="1" noTextEdit="1"/>
        </xdr:cNvSpPr>
      </xdr:nvSpPr>
      <xdr:spPr bwMode="auto">
        <a:xfrm>
          <a:off x="1895475" y="76200"/>
          <a:ext cx="1704975" cy="109537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i="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2</xdr:col>
      <xdr:colOff>66675</xdr:colOff>
      <xdr:row>42</xdr:row>
      <xdr:rowOff>19050</xdr:rowOff>
    </xdr:from>
    <xdr:to>
      <xdr:col>2</xdr:col>
      <xdr:colOff>1771650</xdr:colOff>
      <xdr:row>46</xdr:row>
      <xdr:rowOff>161925</xdr:rowOff>
    </xdr:to>
    <xdr:sp macro="" textlink="">
      <xdr:nvSpPr>
        <xdr:cNvPr id="10" name="WordArt 1">
          <a:extLst>
            <a:ext uri="{FF2B5EF4-FFF2-40B4-BE49-F238E27FC236}">
              <a16:creationId xmlns:a16="http://schemas.microsoft.com/office/drawing/2014/main" id="{00000000-0008-0000-1100-00000A000000}"/>
            </a:ext>
          </a:extLst>
        </xdr:cNvPr>
        <xdr:cNvSpPr>
          <a:spLocks noChangeArrowheads="1" noChangeShapeType="1" noTextEdit="1"/>
        </xdr:cNvSpPr>
      </xdr:nvSpPr>
      <xdr:spPr bwMode="auto">
        <a:xfrm>
          <a:off x="1724025" y="19050"/>
          <a:ext cx="1704975" cy="108585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editAs="oneCell">
    <xdr:from>
      <xdr:col>7</xdr:col>
      <xdr:colOff>171450</xdr:colOff>
      <xdr:row>19</xdr:row>
      <xdr:rowOff>171450</xdr:rowOff>
    </xdr:from>
    <xdr:to>
      <xdr:col>13</xdr:col>
      <xdr:colOff>85725</xdr:colOff>
      <xdr:row>28</xdr:row>
      <xdr:rowOff>161925</xdr:rowOff>
    </xdr:to>
    <xdr:pic>
      <xdr:nvPicPr>
        <xdr:cNvPr id="11" name="図 10">
          <a:extLst>
            <a:ext uri="{FF2B5EF4-FFF2-40B4-BE49-F238E27FC236}">
              <a16:creationId xmlns:a16="http://schemas.microsoft.com/office/drawing/2014/main" id="{3D3E86FF-0706-4CC4-9149-97E4AFEC0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3648075"/>
          <a:ext cx="4143375" cy="344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36</xdr:row>
      <xdr:rowOff>0</xdr:rowOff>
    </xdr:from>
    <xdr:to>
      <xdr:col>16</xdr:col>
      <xdr:colOff>105667</xdr:colOff>
      <xdr:row>44</xdr:row>
      <xdr:rowOff>85956</xdr:rowOff>
    </xdr:to>
    <xdr:pic>
      <xdr:nvPicPr>
        <xdr:cNvPr id="6" name="図 5">
          <a:extLst>
            <a:ext uri="{FF2B5EF4-FFF2-40B4-BE49-F238E27FC236}">
              <a16:creationId xmlns:a16="http://schemas.microsoft.com/office/drawing/2014/main" id="{E853BF3E-AB65-4D7C-A21A-CBFBAA78760E}"/>
            </a:ext>
          </a:extLst>
        </xdr:cNvPr>
        <xdr:cNvPicPr>
          <a:picLocks noChangeAspect="1"/>
        </xdr:cNvPicPr>
      </xdr:nvPicPr>
      <xdr:blipFill>
        <a:blip xmlns:r="http://schemas.openxmlformats.org/officeDocument/2006/relationships" r:embed="rId2"/>
        <a:stretch>
          <a:fillRect/>
        </a:stretch>
      </xdr:blipFill>
      <xdr:spPr>
        <a:xfrm>
          <a:off x="6886575" y="10153650"/>
          <a:ext cx="6392167" cy="165758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1295400</xdr:colOff>
      <xdr:row>1</xdr:row>
      <xdr:rowOff>38100</xdr:rowOff>
    </xdr:from>
    <xdr:to>
      <xdr:col>2</xdr:col>
      <xdr:colOff>1628775</xdr:colOff>
      <xdr:row>6</xdr:row>
      <xdr:rowOff>9525</xdr:rowOff>
    </xdr:to>
    <xdr:sp macro="" textlink="">
      <xdr:nvSpPr>
        <xdr:cNvPr id="2" name="WordArt 1">
          <a:extLst>
            <a:ext uri="{FF2B5EF4-FFF2-40B4-BE49-F238E27FC236}">
              <a16:creationId xmlns:a16="http://schemas.microsoft.com/office/drawing/2014/main" id="{00000000-0008-0000-1200-000002000000}"/>
            </a:ext>
          </a:extLst>
        </xdr:cNvPr>
        <xdr:cNvSpPr>
          <a:spLocks noChangeArrowheads="1" noChangeShapeType="1" noTextEdit="1"/>
        </xdr:cNvSpPr>
      </xdr:nvSpPr>
      <xdr:spPr bwMode="auto">
        <a:xfrm>
          <a:off x="1581150" y="38100"/>
          <a:ext cx="1704975" cy="11430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2</xdr:col>
      <xdr:colOff>790575</xdr:colOff>
      <xdr:row>45</xdr:row>
      <xdr:rowOff>57150</xdr:rowOff>
    </xdr:from>
    <xdr:to>
      <xdr:col>3</xdr:col>
      <xdr:colOff>400050</xdr:colOff>
      <xdr:row>48</xdr:row>
      <xdr:rowOff>0</xdr:rowOff>
    </xdr:to>
    <xdr:sp macro="" textlink="">
      <xdr:nvSpPr>
        <xdr:cNvPr id="25" name="WordArt 1">
          <a:extLst>
            <a:ext uri="{FF2B5EF4-FFF2-40B4-BE49-F238E27FC236}">
              <a16:creationId xmlns:a16="http://schemas.microsoft.com/office/drawing/2014/main" id="{96417066-4518-43A0-BBD8-9DFC5BB89449}"/>
            </a:ext>
          </a:extLst>
        </xdr:cNvPr>
        <xdr:cNvSpPr>
          <a:spLocks noChangeArrowheads="1" noChangeShapeType="1" noTextEdit="1"/>
        </xdr:cNvSpPr>
      </xdr:nvSpPr>
      <xdr:spPr bwMode="auto">
        <a:xfrm>
          <a:off x="1638300" y="57150"/>
          <a:ext cx="1704975" cy="10287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panose="020B0600070205080204" pitchFamily="50" charset="-128"/>
              <a:ea typeface="ＭＳ Ｐゴシック" panose="020B0600070205080204" pitchFamily="50" charset="-128"/>
            </a:rPr>
            <a:t>サンプル</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323850</xdr:colOff>
      <xdr:row>2</xdr:row>
      <xdr:rowOff>114300</xdr:rowOff>
    </xdr:from>
    <xdr:to>
      <xdr:col>5</xdr:col>
      <xdr:colOff>95250</xdr:colOff>
      <xdr:row>5</xdr:row>
      <xdr:rowOff>19050</xdr:rowOff>
    </xdr:to>
    <xdr:sp macro="" textlink="">
      <xdr:nvSpPr>
        <xdr:cNvPr id="2" name="WordArt 1">
          <a:extLst>
            <a:ext uri="{FF2B5EF4-FFF2-40B4-BE49-F238E27FC236}">
              <a16:creationId xmlns:a16="http://schemas.microsoft.com/office/drawing/2014/main" id="{00000000-0008-0000-1500-000002000000}"/>
            </a:ext>
          </a:extLst>
        </xdr:cNvPr>
        <xdr:cNvSpPr>
          <a:spLocks noChangeArrowheads="1" noChangeShapeType="1" noTextEdit="1"/>
        </xdr:cNvSpPr>
      </xdr:nvSpPr>
      <xdr:spPr bwMode="auto">
        <a:xfrm>
          <a:off x="2371725" y="323850"/>
          <a:ext cx="1981200" cy="4953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5</xdr:col>
      <xdr:colOff>552450</xdr:colOff>
      <xdr:row>31</xdr:row>
      <xdr:rowOff>123825</xdr:rowOff>
    </xdr:from>
    <xdr:to>
      <xdr:col>9</xdr:col>
      <xdr:colOff>0</xdr:colOff>
      <xdr:row>35</xdr:row>
      <xdr:rowOff>104775</xdr:rowOff>
    </xdr:to>
    <xdr:sp macro="" textlink="">
      <xdr:nvSpPr>
        <xdr:cNvPr id="148181" name="Line 9">
          <a:extLst>
            <a:ext uri="{FF2B5EF4-FFF2-40B4-BE49-F238E27FC236}">
              <a16:creationId xmlns:a16="http://schemas.microsoft.com/office/drawing/2014/main" id="{00000000-0008-0000-1500-0000D5420200}"/>
            </a:ext>
          </a:extLst>
        </xdr:cNvPr>
        <xdr:cNvSpPr>
          <a:spLocks noChangeShapeType="1"/>
        </xdr:cNvSpPr>
      </xdr:nvSpPr>
      <xdr:spPr bwMode="auto">
        <a:xfrm flipH="1" flipV="1">
          <a:off x="4953000" y="6591300"/>
          <a:ext cx="266700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118</xdr:row>
      <xdr:rowOff>123825</xdr:rowOff>
    </xdr:from>
    <xdr:to>
      <xdr:col>3</xdr:col>
      <xdr:colOff>1133475</xdr:colOff>
      <xdr:row>119</xdr:row>
      <xdr:rowOff>161925</xdr:rowOff>
    </xdr:to>
    <xdr:sp macro="" textlink="">
      <xdr:nvSpPr>
        <xdr:cNvPr id="148185" name="Rectangle 14">
          <a:extLst>
            <a:ext uri="{FF2B5EF4-FFF2-40B4-BE49-F238E27FC236}">
              <a16:creationId xmlns:a16="http://schemas.microsoft.com/office/drawing/2014/main" id="{00000000-0008-0000-1500-0000D9420200}"/>
            </a:ext>
          </a:extLst>
        </xdr:cNvPr>
        <xdr:cNvSpPr>
          <a:spLocks noChangeArrowheads="1"/>
        </xdr:cNvSpPr>
      </xdr:nvSpPr>
      <xdr:spPr bwMode="auto">
        <a:xfrm>
          <a:off x="2733675" y="23307675"/>
          <a:ext cx="44767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628650</xdr:colOff>
      <xdr:row>0</xdr:row>
      <xdr:rowOff>152400</xdr:rowOff>
    </xdr:from>
    <xdr:to>
      <xdr:col>2</xdr:col>
      <xdr:colOff>2333625</xdr:colOff>
      <xdr:row>5</xdr:row>
      <xdr:rowOff>0</xdr:rowOff>
    </xdr:to>
    <xdr:sp macro="" textlink="">
      <xdr:nvSpPr>
        <xdr:cNvPr id="2" name="WordArt 1">
          <a:extLst>
            <a:ext uri="{FF2B5EF4-FFF2-40B4-BE49-F238E27FC236}">
              <a16:creationId xmlns:a16="http://schemas.microsoft.com/office/drawing/2014/main" id="{1F0AA090-46CA-4B35-A8AE-AA1E0AC03461}"/>
            </a:ext>
          </a:extLst>
        </xdr:cNvPr>
        <xdr:cNvSpPr>
          <a:spLocks noChangeArrowheads="1" noChangeShapeType="1" noTextEdit="1"/>
        </xdr:cNvSpPr>
      </xdr:nvSpPr>
      <xdr:spPr bwMode="auto">
        <a:xfrm>
          <a:off x="2533650" y="152400"/>
          <a:ext cx="1704975" cy="109537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i="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1362075</xdr:colOff>
      <xdr:row>1</xdr:row>
      <xdr:rowOff>0</xdr:rowOff>
    </xdr:from>
    <xdr:to>
      <xdr:col>8</xdr:col>
      <xdr:colOff>114300</xdr:colOff>
      <xdr:row>5</xdr:row>
      <xdr:rowOff>76200</xdr:rowOff>
    </xdr:to>
    <xdr:sp macro="" textlink="">
      <xdr:nvSpPr>
        <xdr:cNvPr id="2" name="WordArt 1">
          <a:extLst>
            <a:ext uri="{FF2B5EF4-FFF2-40B4-BE49-F238E27FC236}">
              <a16:creationId xmlns:a16="http://schemas.microsoft.com/office/drawing/2014/main" id="{E13E627D-9019-483C-9D69-6D78939EF36B}"/>
            </a:ext>
          </a:extLst>
        </xdr:cNvPr>
        <xdr:cNvSpPr>
          <a:spLocks noChangeArrowheads="1" noChangeShapeType="1" noTextEdit="1"/>
        </xdr:cNvSpPr>
      </xdr:nvSpPr>
      <xdr:spPr bwMode="auto">
        <a:xfrm>
          <a:off x="6648450" y="171450"/>
          <a:ext cx="1714500" cy="11144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3</xdr:col>
      <xdr:colOff>323850</xdr:colOff>
      <xdr:row>22</xdr:row>
      <xdr:rowOff>95250</xdr:rowOff>
    </xdr:from>
    <xdr:to>
      <xdr:col>11</xdr:col>
      <xdr:colOff>352425</xdr:colOff>
      <xdr:row>22</xdr:row>
      <xdr:rowOff>104775</xdr:rowOff>
    </xdr:to>
    <xdr:sp macro="" textlink="">
      <xdr:nvSpPr>
        <xdr:cNvPr id="3" name="Line 12">
          <a:extLst>
            <a:ext uri="{FF2B5EF4-FFF2-40B4-BE49-F238E27FC236}">
              <a16:creationId xmlns:a16="http://schemas.microsoft.com/office/drawing/2014/main" id="{216F1132-DF00-4B96-84DB-88C2A0391770}"/>
            </a:ext>
          </a:extLst>
        </xdr:cNvPr>
        <xdr:cNvSpPr>
          <a:spLocks noChangeShapeType="1"/>
        </xdr:cNvSpPr>
      </xdr:nvSpPr>
      <xdr:spPr bwMode="auto">
        <a:xfrm flipH="1" flipV="1">
          <a:off x="2324100" y="4314825"/>
          <a:ext cx="7962900" cy="9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45</xdr:col>
      <xdr:colOff>196849</xdr:colOff>
      <xdr:row>14</xdr:row>
      <xdr:rowOff>41275</xdr:rowOff>
    </xdr:from>
    <xdr:to>
      <xdr:col>47</xdr:col>
      <xdr:colOff>133349</xdr:colOff>
      <xdr:row>15</xdr:row>
      <xdr:rowOff>127000</xdr:rowOff>
    </xdr:to>
    <xdr:sp macro="" textlink="">
      <xdr:nvSpPr>
        <xdr:cNvPr id="3" name="下矢印 2">
          <a:extLst>
            <a:ext uri="{FF2B5EF4-FFF2-40B4-BE49-F238E27FC236}">
              <a16:creationId xmlns:a16="http://schemas.microsoft.com/office/drawing/2014/main" id="{00000000-0008-0000-0000-000003000000}"/>
            </a:ext>
          </a:extLst>
        </xdr:cNvPr>
        <xdr:cNvSpPr/>
      </xdr:nvSpPr>
      <xdr:spPr>
        <a:xfrm>
          <a:off x="13198474" y="2232025"/>
          <a:ext cx="349250" cy="260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103187</xdr:colOff>
      <xdr:row>7</xdr:row>
      <xdr:rowOff>1588</xdr:rowOff>
    </xdr:from>
    <xdr:to>
      <xdr:col>18</xdr:col>
      <xdr:colOff>158750</xdr:colOff>
      <xdr:row>9</xdr:row>
      <xdr:rowOff>168274</xdr:rowOff>
    </xdr:to>
    <xdr:sp macro="" textlink="">
      <xdr:nvSpPr>
        <xdr:cNvPr id="6" name="下矢印 5">
          <a:extLst>
            <a:ext uri="{FF2B5EF4-FFF2-40B4-BE49-F238E27FC236}">
              <a16:creationId xmlns:a16="http://schemas.microsoft.com/office/drawing/2014/main" id="{00000000-0008-0000-0000-000006000000}"/>
            </a:ext>
          </a:extLst>
        </xdr:cNvPr>
        <xdr:cNvSpPr/>
      </xdr:nvSpPr>
      <xdr:spPr>
        <a:xfrm rot="-5400000">
          <a:off x="3376613" y="1519237"/>
          <a:ext cx="509586" cy="25558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65087</xdr:colOff>
      <xdr:row>6</xdr:row>
      <xdr:rowOff>157163</xdr:rowOff>
    </xdr:from>
    <xdr:to>
      <xdr:col>37</xdr:col>
      <xdr:colOff>120650</xdr:colOff>
      <xdr:row>9</xdr:row>
      <xdr:rowOff>152399</xdr:rowOff>
    </xdr:to>
    <xdr:sp macro="" textlink="">
      <xdr:nvSpPr>
        <xdr:cNvPr id="7" name="下矢印 6">
          <a:extLst>
            <a:ext uri="{FF2B5EF4-FFF2-40B4-BE49-F238E27FC236}">
              <a16:creationId xmlns:a16="http://schemas.microsoft.com/office/drawing/2014/main" id="{00000000-0008-0000-0000-000007000000}"/>
            </a:ext>
          </a:extLst>
        </xdr:cNvPr>
        <xdr:cNvSpPr/>
      </xdr:nvSpPr>
      <xdr:spPr>
        <a:xfrm rot="-5400000">
          <a:off x="11080750" y="1603375"/>
          <a:ext cx="519111" cy="26193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46</xdr:col>
      <xdr:colOff>63499</xdr:colOff>
      <xdr:row>20</xdr:row>
      <xdr:rowOff>50800</xdr:rowOff>
    </xdr:from>
    <xdr:to>
      <xdr:col>47</xdr:col>
      <xdr:colOff>196849</xdr:colOff>
      <xdr:row>21</xdr:row>
      <xdr:rowOff>136525</xdr:rowOff>
    </xdr:to>
    <xdr:sp macro="" textlink="">
      <xdr:nvSpPr>
        <xdr:cNvPr id="8" name="下矢印 7">
          <a:extLst>
            <a:ext uri="{FF2B5EF4-FFF2-40B4-BE49-F238E27FC236}">
              <a16:creationId xmlns:a16="http://schemas.microsoft.com/office/drawing/2014/main" id="{00000000-0008-0000-0000-000008000000}"/>
            </a:ext>
          </a:extLst>
        </xdr:cNvPr>
        <xdr:cNvSpPr/>
      </xdr:nvSpPr>
      <xdr:spPr>
        <a:xfrm>
          <a:off x="13271499" y="3511550"/>
          <a:ext cx="339725" cy="260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149224</xdr:colOff>
      <xdr:row>18</xdr:row>
      <xdr:rowOff>73022</xdr:rowOff>
    </xdr:from>
    <xdr:to>
      <xdr:col>8</xdr:col>
      <xdr:colOff>59531</xdr:colOff>
      <xdr:row>24</xdr:row>
      <xdr:rowOff>38100</xdr:rowOff>
    </xdr:to>
    <xdr:sp macro="" textlink="">
      <xdr:nvSpPr>
        <xdr:cNvPr id="10" name="下矢印 9">
          <a:extLst>
            <a:ext uri="{FF2B5EF4-FFF2-40B4-BE49-F238E27FC236}">
              <a16:creationId xmlns:a16="http://schemas.microsoft.com/office/drawing/2014/main" id="{00000000-0008-0000-0000-00000A000000}"/>
            </a:ext>
          </a:extLst>
        </xdr:cNvPr>
        <xdr:cNvSpPr/>
      </xdr:nvSpPr>
      <xdr:spPr>
        <a:xfrm rot="10800000">
          <a:off x="1349374" y="3406772"/>
          <a:ext cx="310357" cy="1060453"/>
        </a:xfrm>
        <a:prstGeom prst="downArrow">
          <a:avLst>
            <a:gd name="adj1" fmla="val 57556"/>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0</xdr:colOff>
      <xdr:row>23</xdr:row>
      <xdr:rowOff>18241</xdr:rowOff>
    </xdr:from>
    <xdr:to>
      <xdr:col>40</xdr:col>
      <xdr:colOff>63500</xdr:colOff>
      <xdr:row>24</xdr:row>
      <xdr:rowOff>42848</xdr:rowOff>
    </xdr:to>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1600200" y="4199716"/>
          <a:ext cx="6464300" cy="24368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128587</xdr:colOff>
      <xdr:row>20</xdr:row>
      <xdr:rowOff>15876</xdr:rowOff>
    </xdr:from>
    <xdr:to>
      <xdr:col>40</xdr:col>
      <xdr:colOff>66675</xdr:colOff>
      <xdr:row>24</xdr:row>
      <xdr:rowOff>19050</xdr:rowOff>
    </xdr:to>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7929562" y="3673476"/>
          <a:ext cx="138113" cy="74612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650875</xdr:colOff>
      <xdr:row>1</xdr:row>
      <xdr:rowOff>150812</xdr:rowOff>
    </xdr:from>
    <xdr:to>
      <xdr:col>14</xdr:col>
      <xdr:colOff>166687</xdr:colOff>
      <xdr:row>5</xdr:row>
      <xdr:rowOff>158750</xdr:rowOff>
    </xdr:to>
    <xdr:sp macro="" textlink="">
      <xdr:nvSpPr>
        <xdr:cNvPr id="2" name="吹き出し: 四角形 1">
          <a:extLst>
            <a:ext uri="{FF2B5EF4-FFF2-40B4-BE49-F238E27FC236}">
              <a16:creationId xmlns:a16="http://schemas.microsoft.com/office/drawing/2014/main" id="{E64393B7-BD97-4AB9-A4C4-6DEE8F6A0B65}"/>
            </a:ext>
          </a:extLst>
        </xdr:cNvPr>
        <xdr:cNvSpPr/>
      </xdr:nvSpPr>
      <xdr:spPr>
        <a:xfrm>
          <a:off x="8118475" y="322262"/>
          <a:ext cx="2259012" cy="703263"/>
        </a:xfrm>
        <a:prstGeom prst="wedgeRectCallout">
          <a:avLst>
            <a:gd name="adj1" fmla="val -69221"/>
            <a:gd name="adj2" fmla="val -65278"/>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事務局、サイト、部門で不要な行をフィルタ機能を使って非表示にしてください。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333376</xdr:colOff>
      <xdr:row>2</xdr:row>
      <xdr:rowOff>1</xdr:rowOff>
    </xdr:from>
    <xdr:to>
      <xdr:col>6</xdr:col>
      <xdr:colOff>0</xdr:colOff>
      <xdr:row>14</xdr:row>
      <xdr:rowOff>18962</xdr:rowOff>
    </xdr:to>
    <xdr:pic>
      <xdr:nvPicPr>
        <xdr:cNvPr id="2" name="図 1">
          <a:extLst>
            <a:ext uri="{FF2B5EF4-FFF2-40B4-BE49-F238E27FC236}">
              <a16:creationId xmlns:a16="http://schemas.microsoft.com/office/drawing/2014/main" id="{537297F6-C0E3-48A4-A0F1-E61BBC1547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6" y="330201"/>
          <a:ext cx="6702424" cy="2260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142876</xdr:colOff>
      <xdr:row>28</xdr:row>
      <xdr:rowOff>180975</xdr:rowOff>
    </xdr:from>
    <xdr:to>
      <xdr:col>6</xdr:col>
      <xdr:colOff>14228</xdr:colOff>
      <xdr:row>36</xdr:row>
      <xdr:rowOff>47624</xdr:rowOff>
    </xdr:to>
    <xdr:pic>
      <xdr:nvPicPr>
        <xdr:cNvPr id="3" name="図 2">
          <a:extLst>
            <a:ext uri="{FF2B5EF4-FFF2-40B4-BE49-F238E27FC236}">
              <a16:creationId xmlns:a16="http://schemas.microsoft.com/office/drawing/2014/main" id="{40ABE07A-A8B3-42F9-AE64-AB295D7D0C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5508625"/>
          <a:ext cx="6907152" cy="2076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276225</xdr:colOff>
      <xdr:row>39</xdr:row>
      <xdr:rowOff>104777</xdr:rowOff>
    </xdr:from>
    <xdr:to>
      <xdr:col>5</xdr:col>
      <xdr:colOff>390525</xdr:colOff>
      <xdr:row>41</xdr:row>
      <xdr:rowOff>157700</xdr:rowOff>
    </xdr:to>
    <xdr:pic>
      <xdr:nvPicPr>
        <xdr:cNvPr id="4" name="図 3">
          <a:extLst>
            <a:ext uri="{FF2B5EF4-FFF2-40B4-BE49-F238E27FC236}">
              <a16:creationId xmlns:a16="http://schemas.microsoft.com/office/drawing/2014/main" id="{C3D865D8-693E-4C7A-A351-73CB586567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8607427"/>
          <a:ext cx="6756400" cy="618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352426</xdr:colOff>
      <xdr:row>68</xdr:row>
      <xdr:rowOff>142876</xdr:rowOff>
    </xdr:from>
    <xdr:to>
      <xdr:col>6</xdr:col>
      <xdr:colOff>209550</xdr:colOff>
      <xdr:row>69</xdr:row>
      <xdr:rowOff>88887</xdr:rowOff>
    </xdr:to>
    <xdr:pic>
      <xdr:nvPicPr>
        <xdr:cNvPr id="5" name="図 4">
          <a:extLst>
            <a:ext uri="{FF2B5EF4-FFF2-40B4-BE49-F238E27FC236}">
              <a16:creationId xmlns:a16="http://schemas.microsoft.com/office/drawing/2014/main" id="{971695FA-05EA-4BF1-9E7B-807E98AC6D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6" y="15821026"/>
          <a:ext cx="6892924" cy="542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77</xdr:row>
      <xdr:rowOff>76200</xdr:rowOff>
    </xdr:from>
    <xdr:to>
      <xdr:col>5</xdr:col>
      <xdr:colOff>28575</xdr:colOff>
      <xdr:row>78</xdr:row>
      <xdr:rowOff>128147</xdr:rowOff>
    </xdr:to>
    <xdr:pic>
      <xdr:nvPicPr>
        <xdr:cNvPr id="6" name="図 5">
          <a:extLst>
            <a:ext uri="{FF2B5EF4-FFF2-40B4-BE49-F238E27FC236}">
              <a16:creationId xmlns:a16="http://schemas.microsoft.com/office/drawing/2014/main" id="{77636E3B-FEE5-477B-BD3D-86149223058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18262600"/>
          <a:ext cx="6318250" cy="610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89</xdr:row>
      <xdr:rowOff>57150</xdr:rowOff>
    </xdr:from>
    <xdr:to>
      <xdr:col>6</xdr:col>
      <xdr:colOff>0</xdr:colOff>
      <xdr:row>92</xdr:row>
      <xdr:rowOff>111891</xdr:rowOff>
    </xdr:to>
    <xdr:pic>
      <xdr:nvPicPr>
        <xdr:cNvPr id="7" name="図 6">
          <a:extLst>
            <a:ext uri="{FF2B5EF4-FFF2-40B4-BE49-F238E27FC236}">
              <a16:creationId xmlns:a16="http://schemas.microsoft.com/office/drawing/2014/main" id="{51F8CD27-53B7-4F32-BC74-4B9AB7B555B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8300" y="21818600"/>
          <a:ext cx="6667500" cy="55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123</xdr:row>
      <xdr:rowOff>200025</xdr:rowOff>
    </xdr:from>
    <xdr:to>
      <xdr:col>6</xdr:col>
      <xdr:colOff>232447</xdr:colOff>
      <xdr:row>124</xdr:row>
      <xdr:rowOff>123825</xdr:rowOff>
    </xdr:to>
    <xdr:pic>
      <xdr:nvPicPr>
        <xdr:cNvPr id="8" name="図 7">
          <a:extLst>
            <a:ext uri="{FF2B5EF4-FFF2-40B4-BE49-F238E27FC236}">
              <a16:creationId xmlns:a16="http://schemas.microsoft.com/office/drawing/2014/main" id="{2292F719-0A3F-4FB3-9FEF-BC6145A3064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8301" y="29079825"/>
          <a:ext cx="6899946" cy="52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361951</xdr:colOff>
      <xdr:row>158</xdr:row>
      <xdr:rowOff>209550</xdr:rowOff>
    </xdr:from>
    <xdr:to>
      <xdr:col>6</xdr:col>
      <xdr:colOff>152401</xdr:colOff>
      <xdr:row>159</xdr:row>
      <xdr:rowOff>134697</xdr:rowOff>
    </xdr:to>
    <xdr:pic>
      <xdr:nvPicPr>
        <xdr:cNvPr id="9" name="図 8">
          <a:extLst>
            <a:ext uri="{FF2B5EF4-FFF2-40B4-BE49-F238E27FC236}">
              <a16:creationId xmlns:a16="http://schemas.microsoft.com/office/drawing/2014/main" id="{FAA6F605-FC91-4CF7-B39C-4AD280D283A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61951" y="37973000"/>
          <a:ext cx="6826250" cy="553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176</xdr:row>
      <xdr:rowOff>285750</xdr:rowOff>
    </xdr:from>
    <xdr:to>
      <xdr:col>6</xdr:col>
      <xdr:colOff>219075</xdr:colOff>
      <xdr:row>177</xdr:row>
      <xdr:rowOff>141600</xdr:rowOff>
    </xdr:to>
    <xdr:pic>
      <xdr:nvPicPr>
        <xdr:cNvPr id="10" name="図 9">
          <a:extLst>
            <a:ext uri="{FF2B5EF4-FFF2-40B4-BE49-F238E27FC236}">
              <a16:creationId xmlns:a16="http://schemas.microsoft.com/office/drawing/2014/main" id="{5E9CDD65-6F10-4136-A8A3-8F6D09FED10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68300" y="43224450"/>
          <a:ext cx="6886575" cy="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371476</xdr:colOff>
      <xdr:row>187</xdr:row>
      <xdr:rowOff>266700</xdr:rowOff>
    </xdr:from>
    <xdr:to>
      <xdr:col>3</xdr:col>
      <xdr:colOff>3905251</xdr:colOff>
      <xdr:row>188</xdr:row>
      <xdr:rowOff>150756</xdr:rowOff>
    </xdr:to>
    <xdr:pic>
      <xdr:nvPicPr>
        <xdr:cNvPr id="11" name="図 10">
          <a:extLst>
            <a:ext uri="{FF2B5EF4-FFF2-40B4-BE49-F238E27FC236}">
              <a16:creationId xmlns:a16="http://schemas.microsoft.com/office/drawing/2014/main" id="{E7A0E118-47AF-4193-87D7-131E1083E14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65126" y="46304200"/>
          <a:ext cx="5362575" cy="538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197</xdr:row>
      <xdr:rowOff>152401</xdr:rowOff>
    </xdr:from>
    <xdr:to>
      <xdr:col>6</xdr:col>
      <xdr:colOff>209551</xdr:colOff>
      <xdr:row>198</xdr:row>
      <xdr:rowOff>102082</xdr:rowOff>
    </xdr:to>
    <xdr:pic>
      <xdr:nvPicPr>
        <xdr:cNvPr id="12" name="図 11">
          <a:extLst>
            <a:ext uri="{FF2B5EF4-FFF2-40B4-BE49-F238E27FC236}">
              <a16:creationId xmlns:a16="http://schemas.microsoft.com/office/drawing/2014/main" id="{A1DCBD79-590B-4849-A2B8-DF99D10029F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8301" y="49631601"/>
          <a:ext cx="6877050" cy="527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256</xdr:row>
      <xdr:rowOff>0</xdr:rowOff>
    </xdr:from>
    <xdr:to>
      <xdr:col>3</xdr:col>
      <xdr:colOff>3629026</xdr:colOff>
      <xdr:row>256</xdr:row>
      <xdr:rowOff>580975</xdr:rowOff>
    </xdr:to>
    <xdr:pic>
      <xdr:nvPicPr>
        <xdr:cNvPr id="13" name="図 12">
          <a:extLst>
            <a:ext uri="{FF2B5EF4-FFF2-40B4-BE49-F238E27FC236}">
              <a16:creationId xmlns:a16="http://schemas.microsoft.com/office/drawing/2014/main" id="{F363DEE6-3FD2-4218-80E1-F336B306ECF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8301" y="64369950"/>
          <a:ext cx="5083175" cy="5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298</xdr:row>
      <xdr:rowOff>190501</xdr:rowOff>
    </xdr:from>
    <xdr:to>
      <xdr:col>5</xdr:col>
      <xdr:colOff>1</xdr:colOff>
      <xdr:row>299</xdr:row>
      <xdr:rowOff>158012</xdr:rowOff>
    </xdr:to>
    <xdr:pic>
      <xdr:nvPicPr>
        <xdr:cNvPr id="14" name="図 13">
          <a:extLst>
            <a:ext uri="{FF2B5EF4-FFF2-40B4-BE49-F238E27FC236}">
              <a16:creationId xmlns:a16="http://schemas.microsoft.com/office/drawing/2014/main" id="{796C23BD-CCF3-41EC-847A-84E26D90BD81}"/>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8301" y="76600051"/>
          <a:ext cx="6273800" cy="564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318</xdr:row>
      <xdr:rowOff>161925</xdr:rowOff>
    </xdr:from>
    <xdr:to>
      <xdr:col>6</xdr:col>
      <xdr:colOff>161925</xdr:colOff>
      <xdr:row>321</xdr:row>
      <xdr:rowOff>147083</xdr:rowOff>
    </xdr:to>
    <xdr:pic>
      <xdr:nvPicPr>
        <xdr:cNvPr id="15" name="図 14">
          <a:extLst>
            <a:ext uri="{FF2B5EF4-FFF2-40B4-BE49-F238E27FC236}">
              <a16:creationId xmlns:a16="http://schemas.microsoft.com/office/drawing/2014/main" id="{1625AC15-02A3-488D-A134-8C0B93DB5C78}"/>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8301" y="82591275"/>
          <a:ext cx="6829424" cy="537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327</xdr:row>
      <xdr:rowOff>85725</xdr:rowOff>
    </xdr:from>
    <xdr:to>
      <xdr:col>6</xdr:col>
      <xdr:colOff>209551</xdr:colOff>
      <xdr:row>328</xdr:row>
      <xdr:rowOff>134698</xdr:rowOff>
    </xdr:to>
    <xdr:pic>
      <xdr:nvPicPr>
        <xdr:cNvPr id="16" name="図 15">
          <a:extLst>
            <a:ext uri="{FF2B5EF4-FFF2-40B4-BE49-F238E27FC236}">
              <a16:creationId xmlns:a16="http://schemas.microsoft.com/office/drawing/2014/main" id="{9223A349-B72A-45AB-BE1B-7242C25B07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68301" y="84889975"/>
          <a:ext cx="6877050" cy="54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390526</xdr:colOff>
      <xdr:row>338</xdr:row>
      <xdr:rowOff>152400</xdr:rowOff>
    </xdr:from>
    <xdr:to>
      <xdr:col>6</xdr:col>
      <xdr:colOff>200026</xdr:colOff>
      <xdr:row>339</xdr:row>
      <xdr:rowOff>74260</xdr:rowOff>
    </xdr:to>
    <xdr:pic>
      <xdr:nvPicPr>
        <xdr:cNvPr id="17" name="図 16">
          <a:extLst>
            <a:ext uri="{FF2B5EF4-FFF2-40B4-BE49-F238E27FC236}">
              <a16:creationId xmlns:a16="http://schemas.microsoft.com/office/drawing/2014/main" id="{6CF81128-5DEE-497F-AD9B-56FCBC223F5A}"/>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65126" y="88131650"/>
          <a:ext cx="6870700" cy="633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390526</xdr:colOff>
      <xdr:row>343</xdr:row>
      <xdr:rowOff>85725</xdr:rowOff>
    </xdr:from>
    <xdr:to>
      <xdr:col>6</xdr:col>
      <xdr:colOff>238126</xdr:colOff>
      <xdr:row>344</xdr:row>
      <xdr:rowOff>83396</xdr:rowOff>
    </xdr:to>
    <xdr:pic>
      <xdr:nvPicPr>
        <xdr:cNvPr id="18" name="図 17">
          <a:extLst>
            <a:ext uri="{FF2B5EF4-FFF2-40B4-BE49-F238E27FC236}">
              <a16:creationId xmlns:a16="http://schemas.microsoft.com/office/drawing/2014/main" id="{B0339544-FEB2-466E-94F5-F3D66486BD4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65126" y="89671525"/>
          <a:ext cx="6908800" cy="53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342900</xdr:colOff>
      <xdr:row>2</xdr:row>
      <xdr:rowOff>47624</xdr:rowOff>
    </xdr:from>
    <xdr:to>
      <xdr:col>11</xdr:col>
      <xdr:colOff>619125</xdr:colOff>
      <xdr:row>17</xdr:row>
      <xdr:rowOff>133350</xdr:rowOff>
    </xdr:to>
    <xdr:sp macro="" textlink="">
      <xdr:nvSpPr>
        <xdr:cNvPr id="19" name="テキスト ボックス 18">
          <a:extLst>
            <a:ext uri="{FF2B5EF4-FFF2-40B4-BE49-F238E27FC236}">
              <a16:creationId xmlns:a16="http://schemas.microsoft.com/office/drawing/2014/main" id="{ED4844B1-28D7-4E59-88A6-38C37A6BBAD8}"/>
            </a:ext>
          </a:extLst>
        </xdr:cNvPr>
        <xdr:cNvSpPr txBox="1"/>
      </xdr:nvSpPr>
      <xdr:spPr>
        <a:xfrm>
          <a:off x="7378700" y="377824"/>
          <a:ext cx="5680075" cy="3013076"/>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kumimoji="1" lang="ja-JP" altLang="en-US" sz="1400" b="1"/>
            <a:t>検索方法</a:t>
          </a:r>
          <a:endParaRPr kumimoji="1" lang="en-US" altLang="ja-JP" sz="1400" b="1"/>
        </a:p>
        <a:p>
          <a:r>
            <a:rPr kumimoji="1" lang="ja-JP" altLang="en-US" sz="1200" b="1"/>
            <a:t>ホーム→検索と選択→検索</a:t>
          </a:r>
          <a:endParaRPr kumimoji="1" lang="en-US" altLang="ja-JP" sz="1200" b="1"/>
        </a:p>
        <a:p>
          <a:r>
            <a:rPr kumimoji="1" lang="ja-JP" altLang="en-US" sz="1100"/>
            <a:t>検索と置換のダイヤログが表示されます。</a:t>
          </a:r>
          <a:endParaRPr kumimoji="1" lang="en-US" altLang="ja-JP" sz="1100"/>
        </a:p>
        <a:p>
          <a:r>
            <a:rPr kumimoji="1" lang="ja-JP" altLang="en-US" sz="1100"/>
            <a:t>検索する文字列にキーワードを入力</a:t>
          </a:r>
          <a:endParaRPr kumimoji="1" lang="en-US" altLang="ja-JP" sz="1100"/>
        </a:p>
        <a:p>
          <a:r>
            <a:rPr kumimoji="1" lang="ja-JP" altLang="en-US" sz="1100"/>
            <a:t>「すべて検索」をクリックするとセルのリストが表示される。リストをクリックすると本文に該当セルが囲いで表示される。</a:t>
          </a:r>
          <a:endParaRPr kumimoji="1" lang="en-US" altLang="ja-JP" sz="1100"/>
        </a:p>
        <a:p>
          <a:r>
            <a:rPr kumimoji="1" lang="ja-JP" altLang="en-US" sz="1100"/>
            <a:t>または「次を検索」をクリックすると本文の該当セルが順次囲いで表示される。</a:t>
          </a:r>
          <a:endParaRPr kumimoji="1" lang="en-US" altLang="ja-JP" sz="1100"/>
        </a:p>
        <a:p>
          <a:endParaRPr kumimoji="1" lang="en-US" altLang="ja-JP" sz="1100"/>
        </a:p>
        <a:p>
          <a:r>
            <a:rPr kumimoji="1" lang="en-US" altLang="ja-JP" sz="1100"/>
            <a:t>※</a:t>
          </a:r>
          <a:r>
            <a:rPr kumimoji="1" lang="ja-JP" altLang="en-US" sz="1100"/>
            <a:t>本文には英文字、カタカナについて全角と半角が混在しており英文字とカタカナについては両方で検索する必要があります。（本文中の文字をすべて全角に修正すればよいのですが、そこまで時間ありませんでした。</a:t>
          </a:r>
          <a:endParaRPr kumimoji="1" lang="en-US" altLang="ja-JP" sz="1100"/>
        </a:p>
        <a:p>
          <a:endParaRPr kumimoji="1" lang="en-US" altLang="ja-JP" sz="1100"/>
        </a:p>
        <a:p>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266700</xdr:colOff>
      <xdr:row>1</xdr:row>
      <xdr:rowOff>121196</xdr:rowOff>
    </xdr:from>
    <xdr:to>
      <xdr:col>6</xdr:col>
      <xdr:colOff>342900</xdr:colOff>
      <xdr:row>25</xdr:row>
      <xdr:rowOff>81047</xdr:rowOff>
    </xdr:to>
    <xdr:pic>
      <xdr:nvPicPr>
        <xdr:cNvPr id="2" name="図 1">
          <a:extLst>
            <a:ext uri="{FF2B5EF4-FFF2-40B4-BE49-F238E27FC236}">
              <a16:creationId xmlns:a16="http://schemas.microsoft.com/office/drawing/2014/main" id="{7B8E5A13-1FEC-41A2-AAC5-468A0F189A1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63" b="-3"/>
        <a:stretch/>
      </xdr:blipFill>
      <xdr:spPr bwMode="auto">
        <a:xfrm>
          <a:off x="266700" y="286296"/>
          <a:ext cx="3733800" cy="418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22</xdr:row>
      <xdr:rowOff>19050</xdr:rowOff>
    </xdr:from>
    <xdr:to>
      <xdr:col>2</xdr:col>
      <xdr:colOff>323849</xdr:colOff>
      <xdr:row>31</xdr:row>
      <xdr:rowOff>24492</xdr:rowOff>
    </xdr:to>
    <xdr:pic>
      <xdr:nvPicPr>
        <xdr:cNvPr id="3" name="図 2">
          <a:extLst>
            <a:ext uri="{FF2B5EF4-FFF2-40B4-BE49-F238E27FC236}">
              <a16:creationId xmlns:a16="http://schemas.microsoft.com/office/drawing/2014/main" id="{489CACEB-662B-4FFB-A398-449B48536A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3917950"/>
          <a:ext cx="1390649" cy="1491342"/>
        </a:xfrm>
        <a:prstGeom prst="rect">
          <a:avLst/>
        </a:prstGeom>
      </xdr:spPr>
    </xdr:pic>
    <xdr:clientData/>
  </xdr:twoCellAnchor>
  <xdr:twoCellAnchor editAs="oneCell">
    <xdr:from>
      <xdr:col>2</xdr:col>
      <xdr:colOff>416700</xdr:colOff>
      <xdr:row>22</xdr:row>
      <xdr:rowOff>26175</xdr:rowOff>
    </xdr:from>
    <xdr:to>
      <xdr:col>4</xdr:col>
      <xdr:colOff>588149</xdr:colOff>
      <xdr:row>31</xdr:row>
      <xdr:rowOff>31617</xdr:rowOff>
    </xdr:to>
    <xdr:pic>
      <xdr:nvPicPr>
        <xdr:cNvPr id="4" name="図 3">
          <a:extLst>
            <a:ext uri="{FF2B5EF4-FFF2-40B4-BE49-F238E27FC236}">
              <a16:creationId xmlns:a16="http://schemas.microsoft.com/office/drawing/2014/main" id="{635261CB-B8C9-473C-9D22-81B53AAF74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5900" y="3925075"/>
          <a:ext cx="1390649" cy="1491342"/>
        </a:xfrm>
        <a:prstGeom prst="rect">
          <a:avLst/>
        </a:prstGeom>
      </xdr:spPr>
    </xdr:pic>
    <xdr:clientData/>
  </xdr:twoCellAnchor>
  <xdr:twoCellAnchor editAs="oneCell">
    <xdr:from>
      <xdr:col>4</xdr:col>
      <xdr:colOff>681000</xdr:colOff>
      <xdr:row>22</xdr:row>
      <xdr:rowOff>42825</xdr:rowOff>
    </xdr:from>
    <xdr:to>
      <xdr:col>7</xdr:col>
      <xdr:colOff>166649</xdr:colOff>
      <xdr:row>31</xdr:row>
      <xdr:rowOff>48267</xdr:rowOff>
    </xdr:to>
    <xdr:pic>
      <xdr:nvPicPr>
        <xdr:cNvPr id="5" name="図 4">
          <a:extLst>
            <a:ext uri="{FF2B5EF4-FFF2-40B4-BE49-F238E27FC236}">
              <a16:creationId xmlns:a16="http://schemas.microsoft.com/office/drawing/2014/main" id="{EB82D2F3-A75B-4C27-B532-7B16FBED5EB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9550" y="3941725"/>
          <a:ext cx="1384299" cy="1491342"/>
        </a:xfrm>
        <a:prstGeom prst="rect">
          <a:avLst/>
        </a:prstGeom>
      </xdr:spPr>
    </xdr:pic>
    <xdr:clientData/>
  </xdr:twoCellAnchor>
  <xdr:twoCellAnchor editAs="oneCell">
    <xdr:from>
      <xdr:col>7</xdr:col>
      <xdr:colOff>240450</xdr:colOff>
      <xdr:row>22</xdr:row>
      <xdr:rowOff>40425</xdr:rowOff>
    </xdr:from>
    <xdr:to>
      <xdr:col>9</xdr:col>
      <xdr:colOff>411899</xdr:colOff>
      <xdr:row>31</xdr:row>
      <xdr:rowOff>45867</xdr:rowOff>
    </xdr:to>
    <xdr:pic>
      <xdr:nvPicPr>
        <xdr:cNvPr id="6" name="図 5">
          <a:extLst>
            <a:ext uri="{FF2B5EF4-FFF2-40B4-BE49-F238E27FC236}">
              <a16:creationId xmlns:a16="http://schemas.microsoft.com/office/drawing/2014/main" id="{065620C5-B72F-4124-AAE0-C3ED2768BC3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07650" y="3939325"/>
          <a:ext cx="1390649" cy="1491342"/>
        </a:xfrm>
        <a:prstGeom prst="rect">
          <a:avLst/>
        </a:prstGeom>
      </xdr:spPr>
    </xdr:pic>
    <xdr:clientData/>
  </xdr:twoCellAnchor>
  <xdr:twoCellAnchor editAs="oneCell">
    <xdr:from>
      <xdr:col>9</xdr:col>
      <xdr:colOff>457125</xdr:colOff>
      <xdr:row>22</xdr:row>
      <xdr:rowOff>28500</xdr:rowOff>
    </xdr:from>
    <xdr:to>
      <xdr:col>12</xdr:col>
      <xdr:colOff>1738</xdr:colOff>
      <xdr:row>31</xdr:row>
      <xdr:rowOff>33942</xdr:rowOff>
    </xdr:to>
    <xdr:pic>
      <xdr:nvPicPr>
        <xdr:cNvPr id="7" name="図 6">
          <a:extLst>
            <a:ext uri="{FF2B5EF4-FFF2-40B4-BE49-F238E27FC236}">
              <a16:creationId xmlns:a16="http://schemas.microsoft.com/office/drawing/2014/main" id="{A082739C-2938-40C3-AA0C-B9D745BB823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43525" y="3927400"/>
          <a:ext cx="1373413" cy="1491342"/>
        </a:xfrm>
        <a:prstGeom prst="rect">
          <a:avLst/>
        </a:prstGeom>
      </xdr:spPr>
    </xdr:pic>
    <xdr:clientData/>
  </xdr:twoCellAnchor>
  <xdr:twoCellAnchor editAs="oneCell">
    <xdr:from>
      <xdr:col>12</xdr:col>
      <xdr:colOff>16575</xdr:colOff>
      <xdr:row>22</xdr:row>
      <xdr:rowOff>35625</xdr:rowOff>
    </xdr:from>
    <xdr:to>
      <xdr:col>14</xdr:col>
      <xdr:colOff>188024</xdr:colOff>
      <xdr:row>31</xdr:row>
      <xdr:rowOff>41067</xdr:rowOff>
    </xdr:to>
    <xdr:pic>
      <xdr:nvPicPr>
        <xdr:cNvPr id="8" name="図 7">
          <a:extLst>
            <a:ext uri="{FF2B5EF4-FFF2-40B4-BE49-F238E27FC236}">
              <a16:creationId xmlns:a16="http://schemas.microsoft.com/office/drawing/2014/main" id="{3C614C03-8E96-4CE5-B270-9775DBC6AB5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331775" y="3934525"/>
          <a:ext cx="1390649" cy="1491342"/>
        </a:xfrm>
        <a:prstGeom prst="rect">
          <a:avLst/>
        </a:prstGeom>
      </xdr:spPr>
    </xdr:pic>
    <xdr:clientData/>
  </xdr:twoCellAnchor>
  <xdr:twoCellAnchor editAs="oneCell">
    <xdr:from>
      <xdr:col>0</xdr:col>
      <xdr:colOff>157050</xdr:colOff>
      <xdr:row>28</xdr:row>
      <xdr:rowOff>223725</xdr:rowOff>
    </xdr:from>
    <xdr:to>
      <xdr:col>2</xdr:col>
      <xdr:colOff>328499</xdr:colOff>
      <xdr:row>37</xdr:row>
      <xdr:rowOff>160678</xdr:rowOff>
    </xdr:to>
    <xdr:pic>
      <xdr:nvPicPr>
        <xdr:cNvPr id="9" name="図 8">
          <a:extLst>
            <a:ext uri="{FF2B5EF4-FFF2-40B4-BE49-F238E27FC236}">
              <a16:creationId xmlns:a16="http://schemas.microsoft.com/office/drawing/2014/main" id="{AF0B04F1-7D4C-4AC4-BEB9-738DCD33E82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7050" y="5056075"/>
          <a:ext cx="1390649" cy="1480003"/>
        </a:xfrm>
        <a:prstGeom prst="rect">
          <a:avLst/>
        </a:prstGeom>
      </xdr:spPr>
    </xdr:pic>
    <xdr:clientData/>
  </xdr:twoCellAnchor>
  <xdr:twoCellAnchor editAs="oneCell">
    <xdr:from>
      <xdr:col>2</xdr:col>
      <xdr:colOff>421350</xdr:colOff>
      <xdr:row>29</xdr:row>
      <xdr:rowOff>2250</xdr:rowOff>
    </xdr:from>
    <xdr:to>
      <xdr:col>4</xdr:col>
      <xdr:colOff>592799</xdr:colOff>
      <xdr:row>38</xdr:row>
      <xdr:rowOff>7692</xdr:rowOff>
    </xdr:to>
    <xdr:pic>
      <xdr:nvPicPr>
        <xdr:cNvPr id="10" name="図 9">
          <a:extLst>
            <a:ext uri="{FF2B5EF4-FFF2-40B4-BE49-F238E27FC236}">
              <a16:creationId xmlns:a16="http://schemas.microsoft.com/office/drawing/2014/main" id="{8A573364-AD3C-4CFA-98CF-C9F2D11508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40550" y="5056850"/>
          <a:ext cx="1390649" cy="1491342"/>
        </a:xfrm>
        <a:prstGeom prst="rect">
          <a:avLst/>
        </a:prstGeom>
      </xdr:spPr>
    </xdr:pic>
    <xdr:clientData/>
  </xdr:twoCellAnchor>
  <xdr:twoCellAnchor editAs="oneCell">
    <xdr:from>
      <xdr:col>4</xdr:col>
      <xdr:colOff>666600</xdr:colOff>
      <xdr:row>28</xdr:row>
      <xdr:rowOff>237975</xdr:rowOff>
    </xdr:from>
    <xdr:to>
      <xdr:col>7</xdr:col>
      <xdr:colOff>152249</xdr:colOff>
      <xdr:row>38</xdr:row>
      <xdr:rowOff>5292</xdr:rowOff>
    </xdr:to>
    <xdr:pic>
      <xdr:nvPicPr>
        <xdr:cNvPr id="11" name="図 10">
          <a:extLst>
            <a:ext uri="{FF2B5EF4-FFF2-40B4-BE49-F238E27FC236}">
              <a16:creationId xmlns:a16="http://schemas.microsoft.com/office/drawing/2014/main" id="{09B8C726-FCCF-4A57-A18A-B75FC780345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047850" y="5057625"/>
          <a:ext cx="1371599" cy="1488167"/>
        </a:xfrm>
        <a:prstGeom prst="rect">
          <a:avLst/>
        </a:prstGeom>
      </xdr:spPr>
    </xdr:pic>
    <xdr:clientData/>
  </xdr:twoCellAnchor>
  <xdr:twoCellAnchor editAs="oneCell">
    <xdr:from>
      <xdr:col>7</xdr:col>
      <xdr:colOff>245100</xdr:colOff>
      <xdr:row>29</xdr:row>
      <xdr:rowOff>16500</xdr:rowOff>
    </xdr:from>
    <xdr:to>
      <xdr:col>9</xdr:col>
      <xdr:colOff>416549</xdr:colOff>
      <xdr:row>38</xdr:row>
      <xdr:rowOff>21942</xdr:rowOff>
    </xdr:to>
    <xdr:pic>
      <xdr:nvPicPr>
        <xdr:cNvPr id="12" name="図 11">
          <a:extLst>
            <a:ext uri="{FF2B5EF4-FFF2-40B4-BE49-F238E27FC236}">
              <a16:creationId xmlns:a16="http://schemas.microsoft.com/office/drawing/2014/main" id="{DADFB0B1-470F-4BE8-94AF-D2F1455394E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12300" y="5071100"/>
          <a:ext cx="1390649" cy="1491342"/>
        </a:xfrm>
        <a:prstGeom prst="rect">
          <a:avLst/>
        </a:prstGeom>
      </xdr:spPr>
    </xdr:pic>
    <xdr:clientData/>
  </xdr:twoCellAnchor>
  <xdr:twoCellAnchor editAs="oneCell">
    <xdr:from>
      <xdr:col>9</xdr:col>
      <xdr:colOff>471300</xdr:colOff>
      <xdr:row>29</xdr:row>
      <xdr:rowOff>23625</xdr:rowOff>
    </xdr:from>
    <xdr:to>
      <xdr:col>12</xdr:col>
      <xdr:colOff>3213</xdr:colOff>
      <xdr:row>38</xdr:row>
      <xdr:rowOff>29067</xdr:rowOff>
    </xdr:to>
    <xdr:pic>
      <xdr:nvPicPr>
        <xdr:cNvPr id="13" name="図 12">
          <a:extLst>
            <a:ext uri="{FF2B5EF4-FFF2-40B4-BE49-F238E27FC236}">
              <a16:creationId xmlns:a16="http://schemas.microsoft.com/office/drawing/2014/main" id="{88533DA9-3C6C-412D-9155-424969E8751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7700" y="5078225"/>
          <a:ext cx="1360713" cy="1491342"/>
        </a:xfrm>
        <a:prstGeom prst="rect">
          <a:avLst/>
        </a:prstGeom>
      </xdr:spPr>
    </xdr:pic>
    <xdr:clientData/>
  </xdr:twoCellAnchor>
  <xdr:twoCellAnchor editAs="oneCell">
    <xdr:from>
      <xdr:col>12</xdr:col>
      <xdr:colOff>21225</xdr:colOff>
      <xdr:row>29</xdr:row>
      <xdr:rowOff>49800</xdr:rowOff>
    </xdr:from>
    <xdr:to>
      <xdr:col>14</xdr:col>
      <xdr:colOff>192674</xdr:colOff>
      <xdr:row>38</xdr:row>
      <xdr:rowOff>55242</xdr:rowOff>
    </xdr:to>
    <xdr:pic>
      <xdr:nvPicPr>
        <xdr:cNvPr id="14" name="図 13">
          <a:extLst>
            <a:ext uri="{FF2B5EF4-FFF2-40B4-BE49-F238E27FC236}">
              <a16:creationId xmlns:a16="http://schemas.microsoft.com/office/drawing/2014/main" id="{FDE271B9-AF56-4E4A-898E-1226585027F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336425" y="5104400"/>
          <a:ext cx="1390649" cy="1491342"/>
        </a:xfrm>
        <a:prstGeom prst="rect">
          <a:avLst/>
        </a:prstGeom>
      </xdr:spPr>
    </xdr:pic>
    <xdr:clientData/>
  </xdr:twoCellAnchor>
  <xdr:twoCellAnchor editAs="oneCell">
    <xdr:from>
      <xdr:col>0</xdr:col>
      <xdr:colOff>161700</xdr:colOff>
      <xdr:row>35</xdr:row>
      <xdr:rowOff>190275</xdr:rowOff>
    </xdr:from>
    <xdr:to>
      <xdr:col>2</xdr:col>
      <xdr:colOff>333149</xdr:colOff>
      <xdr:row>44</xdr:row>
      <xdr:rowOff>158978</xdr:rowOff>
    </xdr:to>
    <xdr:pic>
      <xdr:nvPicPr>
        <xdr:cNvPr id="15" name="図 14">
          <a:extLst>
            <a:ext uri="{FF2B5EF4-FFF2-40B4-BE49-F238E27FC236}">
              <a16:creationId xmlns:a16="http://schemas.microsoft.com/office/drawing/2014/main" id="{84C9ED94-3543-47FC-905A-E1A70E2C2F9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1700" y="6210075"/>
          <a:ext cx="1390649" cy="1480003"/>
        </a:xfrm>
        <a:prstGeom prst="rect">
          <a:avLst/>
        </a:prstGeom>
      </xdr:spPr>
    </xdr:pic>
    <xdr:clientData/>
  </xdr:twoCellAnchor>
  <xdr:twoCellAnchor editAs="oneCell">
    <xdr:from>
      <xdr:col>2</xdr:col>
      <xdr:colOff>416475</xdr:colOff>
      <xdr:row>35</xdr:row>
      <xdr:rowOff>178350</xdr:rowOff>
    </xdr:from>
    <xdr:to>
      <xdr:col>4</xdr:col>
      <xdr:colOff>587924</xdr:colOff>
      <xdr:row>44</xdr:row>
      <xdr:rowOff>159753</xdr:rowOff>
    </xdr:to>
    <xdr:pic>
      <xdr:nvPicPr>
        <xdr:cNvPr id="16" name="図 15">
          <a:extLst>
            <a:ext uri="{FF2B5EF4-FFF2-40B4-BE49-F238E27FC236}">
              <a16:creationId xmlns:a16="http://schemas.microsoft.com/office/drawing/2014/main" id="{4862BE96-4050-4771-BB80-6AB35F337ED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35675" y="6210850"/>
          <a:ext cx="1390649" cy="1480003"/>
        </a:xfrm>
        <a:prstGeom prst="rect">
          <a:avLst/>
        </a:prstGeom>
      </xdr:spPr>
    </xdr:pic>
    <xdr:clientData/>
  </xdr:twoCellAnchor>
  <xdr:twoCellAnchor editAs="oneCell">
    <xdr:from>
      <xdr:col>4</xdr:col>
      <xdr:colOff>680775</xdr:colOff>
      <xdr:row>35</xdr:row>
      <xdr:rowOff>195000</xdr:rowOff>
    </xdr:from>
    <xdr:to>
      <xdr:col>7</xdr:col>
      <xdr:colOff>166424</xdr:colOff>
      <xdr:row>44</xdr:row>
      <xdr:rowOff>157353</xdr:rowOff>
    </xdr:to>
    <xdr:pic>
      <xdr:nvPicPr>
        <xdr:cNvPr id="17" name="図 16">
          <a:extLst>
            <a:ext uri="{FF2B5EF4-FFF2-40B4-BE49-F238E27FC236}">
              <a16:creationId xmlns:a16="http://schemas.microsoft.com/office/drawing/2014/main" id="{D94D9F84-61FB-431C-9E29-B89B7BE9987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049325" y="6208450"/>
          <a:ext cx="1384299" cy="1480003"/>
        </a:xfrm>
        <a:prstGeom prst="rect">
          <a:avLst/>
        </a:prstGeom>
      </xdr:spPr>
    </xdr:pic>
    <xdr:clientData/>
  </xdr:twoCellAnchor>
  <xdr:twoCellAnchor editAs="oneCell">
    <xdr:from>
      <xdr:col>7</xdr:col>
      <xdr:colOff>268800</xdr:colOff>
      <xdr:row>35</xdr:row>
      <xdr:rowOff>192600</xdr:rowOff>
    </xdr:from>
    <xdr:to>
      <xdr:col>9</xdr:col>
      <xdr:colOff>440249</xdr:colOff>
      <xdr:row>44</xdr:row>
      <xdr:rowOff>161303</xdr:rowOff>
    </xdr:to>
    <xdr:pic>
      <xdr:nvPicPr>
        <xdr:cNvPr id="18" name="図 17">
          <a:extLst>
            <a:ext uri="{FF2B5EF4-FFF2-40B4-BE49-F238E27FC236}">
              <a16:creationId xmlns:a16="http://schemas.microsoft.com/office/drawing/2014/main" id="{8042E04B-AEC3-4641-B295-3D70C384259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536000" y="6212400"/>
          <a:ext cx="1390649" cy="1480003"/>
        </a:xfrm>
        <a:prstGeom prst="rect">
          <a:avLst/>
        </a:prstGeom>
      </xdr:spPr>
    </xdr:pic>
    <xdr:clientData/>
  </xdr:twoCellAnchor>
  <xdr:twoCellAnchor editAs="oneCell">
    <xdr:from>
      <xdr:col>9</xdr:col>
      <xdr:colOff>514050</xdr:colOff>
      <xdr:row>35</xdr:row>
      <xdr:rowOff>209250</xdr:rowOff>
    </xdr:from>
    <xdr:to>
      <xdr:col>12</xdr:col>
      <xdr:colOff>1513</xdr:colOff>
      <xdr:row>44</xdr:row>
      <xdr:rowOff>158903</xdr:rowOff>
    </xdr:to>
    <xdr:pic>
      <xdr:nvPicPr>
        <xdr:cNvPr id="19" name="図 18">
          <a:extLst>
            <a:ext uri="{FF2B5EF4-FFF2-40B4-BE49-F238E27FC236}">
              <a16:creationId xmlns:a16="http://schemas.microsoft.com/office/drawing/2014/main" id="{55A2C5D9-3B66-4804-B44B-6CB51FF4BD0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000450" y="6210000"/>
          <a:ext cx="1316263" cy="1480003"/>
        </a:xfrm>
        <a:prstGeom prst="rect">
          <a:avLst/>
        </a:prstGeom>
      </xdr:spPr>
    </xdr:pic>
    <xdr:clientData/>
  </xdr:twoCellAnchor>
  <xdr:twoCellAnchor editAs="oneCell">
    <xdr:from>
      <xdr:col>12</xdr:col>
      <xdr:colOff>40844</xdr:colOff>
      <xdr:row>36</xdr:row>
      <xdr:rowOff>23152</xdr:rowOff>
    </xdr:from>
    <xdr:to>
      <xdr:col>14</xdr:col>
      <xdr:colOff>213653</xdr:colOff>
      <xdr:row>45</xdr:row>
      <xdr:rowOff>14988</xdr:rowOff>
    </xdr:to>
    <xdr:pic>
      <xdr:nvPicPr>
        <xdr:cNvPr id="20" name="図 19">
          <a:extLst>
            <a:ext uri="{FF2B5EF4-FFF2-40B4-BE49-F238E27FC236}">
              <a16:creationId xmlns:a16="http://schemas.microsoft.com/office/drawing/2014/main" id="{D42948A7-F50C-4EA0-8B1A-E7FF1ED24EA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356044" y="6233452"/>
          <a:ext cx="1392009" cy="1477736"/>
        </a:xfrm>
        <a:prstGeom prst="rect">
          <a:avLst/>
        </a:prstGeom>
      </xdr:spPr>
    </xdr:pic>
    <xdr:clientData/>
  </xdr:twoCellAnchor>
  <xdr:twoCellAnchor editAs="oneCell">
    <xdr:from>
      <xdr:col>7</xdr:col>
      <xdr:colOff>276225</xdr:colOff>
      <xdr:row>2</xdr:row>
      <xdr:rowOff>47625</xdr:rowOff>
    </xdr:from>
    <xdr:to>
      <xdr:col>19</xdr:col>
      <xdr:colOff>304800</xdr:colOff>
      <xdr:row>10</xdr:row>
      <xdr:rowOff>37192</xdr:rowOff>
    </xdr:to>
    <xdr:pic>
      <xdr:nvPicPr>
        <xdr:cNvPr id="21" name="図 20">
          <a:extLst>
            <a:ext uri="{FF2B5EF4-FFF2-40B4-BE49-F238E27FC236}">
              <a16:creationId xmlns:a16="http://schemas.microsoft.com/office/drawing/2014/main" id="{B84A316F-3B5F-44F1-BA90-29788CBB0B5E}"/>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543425" y="377825"/>
          <a:ext cx="7343775" cy="1310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285750</xdr:colOff>
      <xdr:row>9</xdr:row>
      <xdr:rowOff>47625</xdr:rowOff>
    </xdr:from>
    <xdr:to>
      <xdr:col>13</xdr:col>
      <xdr:colOff>542925</xdr:colOff>
      <xdr:row>21</xdr:row>
      <xdr:rowOff>202746</xdr:rowOff>
    </xdr:to>
    <xdr:pic>
      <xdr:nvPicPr>
        <xdr:cNvPr id="22" name="図 21">
          <a:extLst>
            <a:ext uri="{FF2B5EF4-FFF2-40B4-BE49-F238E27FC236}">
              <a16:creationId xmlns:a16="http://schemas.microsoft.com/office/drawing/2014/main" id="{81B8AF6C-D799-4516-B520-2CA1CA5C2D3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52950" y="1533525"/>
          <a:ext cx="3914775" cy="2269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447675</xdr:colOff>
      <xdr:row>18</xdr:row>
      <xdr:rowOff>66675</xdr:rowOff>
    </xdr:from>
    <xdr:to>
      <xdr:col>28</xdr:col>
      <xdr:colOff>1814</xdr:colOff>
      <xdr:row>49</xdr:row>
      <xdr:rowOff>105682</xdr:rowOff>
    </xdr:to>
    <xdr:pic>
      <xdr:nvPicPr>
        <xdr:cNvPr id="23" name="図 22">
          <a:extLst>
            <a:ext uri="{FF2B5EF4-FFF2-40B4-BE49-F238E27FC236}">
              <a16:creationId xmlns:a16="http://schemas.microsoft.com/office/drawing/2014/main" id="{F219EDA6-A5C4-4B64-AB61-9689683E3BC4}"/>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8982075" y="3171825"/>
          <a:ext cx="8088539" cy="5290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190275</xdr:colOff>
      <xdr:row>35</xdr:row>
      <xdr:rowOff>190275</xdr:rowOff>
    </xdr:from>
    <xdr:to>
      <xdr:col>2</xdr:col>
      <xdr:colOff>361724</xdr:colOff>
      <xdr:row>44</xdr:row>
      <xdr:rowOff>158978</xdr:rowOff>
    </xdr:to>
    <xdr:pic>
      <xdr:nvPicPr>
        <xdr:cNvPr id="24" name="図 23">
          <a:extLst>
            <a:ext uri="{FF2B5EF4-FFF2-40B4-BE49-F238E27FC236}">
              <a16:creationId xmlns:a16="http://schemas.microsoft.com/office/drawing/2014/main" id="{4FA668E9-AB51-414F-8DB8-49C2A84DE72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0275" y="6210075"/>
          <a:ext cx="1390649" cy="1480003"/>
        </a:xfrm>
        <a:prstGeom prst="rect">
          <a:avLst/>
        </a:prstGeom>
      </xdr:spPr>
    </xdr:pic>
    <xdr:clientData/>
  </xdr:twoCellAnchor>
  <xdr:twoCellAnchor editAs="oneCell">
    <xdr:from>
      <xdr:col>2</xdr:col>
      <xdr:colOff>445050</xdr:colOff>
      <xdr:row>35</xdr:row>
      <xdr:rowOff>178350</xdr:rowOff>
    </xdr:from>
    <xdr:to>
      <xdr:col>5</xdr:col>
      <xdr:colOff>2363</xdr:colOff>
      <xdr:row>44</xdr:row>
      <xdr:rowOff>159753</xdr:rowOff>
    </xdr:to>
    <xdr:pic>
      <xdr:nvPicPr>
        <xdr:cNvPr id="25" name="図 24">
          <a:extLst>
            <a:ext uri="{FF2B5EF4-FFF2-40B4-BE49-F238E27FC236}">
              <a16:creationId xmlns:a16="http://schemas.microsoft.com/office/drawing/2014/main" id="{533DDFFF-6E8C-4575-8723-DF39C501D80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64250" y="6210850"/>
          <a:ext cx="1386113" cy="1480003"/>
        </a:xfrm>
        <a:prstGeom prst="rect">
          <a:avLst/>
        </a:prstGeom>
      </xdr:spPr>
    </xdr:pic>
    <xdr:clientData/>
  </xdr:twoCellAnchor>
  <xdr:twoCellAnchor editAs="oneCell">
    <xdr:from>
      <xdr:col>5</xdr:col>
      <xdr:colOff>23550</xdr:colOff>
      <xdr:row>35</xdr:row>
      <xdr:rowOff>195000</xdr:rowOff>
    </xdr:from>
    <xdr:to>
      <xdr:col>7</xdr:col>
      <xdr:colOff>194999</xdr:colOff>
      <xdr:row>44</xdr:row>
      <xdr:rowOff>157353</xdr:rowOff>
    </xdr:to>
    <xdr:pic>
      <xdr:nvPicPr>
        <xdr:cNvPr id="26" name="図 25">
          <a:extLst>
            <a:ext uri="{FF2B5EF4-FFF2-40B4-BE49-F238E27FC236}">
              <a16:creationId xmlns:a16="http://schemas.microsoft.com/office/drawing/2014/main" id="{C8BD8DAF-AB67-48F3-AFE7-D725EE2DDA7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071550" y="6208450"/>
          <a:ext cx="1390649" cy="14800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58615</xdr:colOff>
      <xdr:row>116</xdr:row>
      <xdr:rowOff>1449998</xdr:rowOff>
    </xdr:from>
    <xdr:to>
      <xdr:col>20</xdr:col>
      <xdr:colOff>39565</xdr:colOff>
      <xdr:row>119</xdr:row>
      <xdr:rowOff>106241</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113692" y="12066710"/>
          <a:ext cx="2750527" cy="6858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代表者のエコアクション</a:t>
          </a:r>
          <a:r>
            <a:rPr kumimoji="1" lang="en-US" altLang="ja-JP" sz="1100">
              <a:solidFill>
                <a:schemeClr val="dk1"/>
              </a:solidFill>
              <a:effectLst/>
              <a:latin typeface="+mn-lt"/>
              <a:ea typeface="+mn-ea"/>
              <a:cs typeface="+mn-cs"/>
            </a:rPr>
            <a:t>21</a:t>
          </a:r>
          <a:r>
            <a:rPr kumimoji="1" lang="ja-JP" altLang="en-US" sz="1100">
              <a:solidFill>
                <a:schemeClr val="dk1"/>
              </a:solidFill>
              <a:effectLst/>
              <a:latin typeface="+mn-lt"/>
              <a:ea typeface="+mn-ea"/>
              <a:cs typeface="+mn-cs"/>
            </a:rPr>
            <a:t>を活用して環境への取組を推進する思いや意志を書いてください。</a:t>
          </a:r>
          <a:endParaRPr kumimoji="1" lang="ja-JP" altLang="en-US" sz="1100"/>
        </a:p>
      </xdr:txBody>
    </xdr:sp>
    <xdr:clientData/>
  </xdr:twoCellAnchor>
  <xdr:twoCellAnchor>
    <xdr:from>
      <xdr:col>22</xdr:col>
      <xdr:colOff>57882</xdr:colOff>
      <xdr:row>127</xdr:row>
      <xdr:rowOff>152400</xdr:rowOff>
    </xdr:from>
    <xdr:to>
      <xdr:col>36</xdr:col>
      <xdr:colOff>38832</xdr:colOff>
      <xdr:row>132</xdr:row>
      <xdr:rowOff>19050</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515582" y="25384125"/>
          <a:ext cx="2781300" cy="97155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代表者のエコアクション</a:t>
          </a:r>
          <a:r>
            <a:rPr kumimoji="1" lang="en-US" altLang="ja-JP" sz="1100">
              <a:solidFill>
                <a:schemeClr val="dk1"/>
              </a:solidFill>
              <a:effectLst/>
              <a:latin typeface="+mn-lt"/>
              <a:ea typeface="+mn-ea"/>
              <a:cs typeface="+mn-cs"/>
            </a:rPr>
            <a:t>21</a:t>
          </a:r>
          <a:r>
            <a:rPr kumimoji="1" lang="ja-JP" altLang="en-US" sz="1100">
              <a:solidFill>
                <a:schemeClr val="dk1"/>
              </a:solidFill>
              <a:effectLst/>
              <a:latin typeface="+mn-lt"/>
              <a:ea typeface="+mn-ea"/>
              <a:cs typeface="+mn-cs"/>
            </a:rPr>
            <a:t>を活用して環境への取組の推進や事業を発展させたいなどの思いや意志を書いてください。</a:t>
          </a:r>
          <a:endParaRPr kumimoji="1" lang="ja-JP" altLang="en-US" sz="1100"/>
        </a:p>
      </xdr:txBody>
    </xdr:sp>
    <xdr:clientData/>
  </xdr:twoCellAnchor>
  <xdr:twoCellAnchor>
    <xdr:from>
      <xdr:col>25</xdr:col>
      <xdr:colOff>76200</xdr:colOff>
      <xdr:row>170</xdr:row>
      <xdr:rowOff>152400</xdr:rowOff>
    </xdr:from>
    <xdr:to>
      <xdr:col>35</xdr:col>
      <xdr:colOff>38100</xdr:colOff>
      <xdr:row>173</xdr:row>
      <xdr:rowOff>152400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4933950" y="21821775"/>
          <a:ext cx="1962150" cy="6858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自社の組織に合わせて仕上げてください</a:t>
          </a:r>
          <a:endParaRPr kumimoji="1" lang="ja-JP" altLang="en-US" sz="1100"/>
        </a:p>
      </xdr:txBody>
    </xdr:sp>
    <xdr:clientData/>
  </xdr:twoCellAnchor>
  <xdr:twoCellAnchor>
    <xdr:from>
      <xdr:col>29</xdr:col>
      <xdr:colOff>112183</xdr:colOff>
      <xdr:row>356</xdr:row>
      <xdr:rowOff>168276</xdr:rowOff>
    </xdr:from>
    <xdr:to>
      <xdr:col>37</xdr:col>
      <xdr:colOff>150283</xdr:colOff>
      <xdr:row>368</xdr:row>
      <xdr:rowOff>0</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5996516" y="35961109"/>
          <a:ext cx="1646767" cy="94297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ja-JP" altLang="en-US" sz="1100">
              <a:solidFill>
                <a:schemeClr val="dk1"/>
              </a:solidFill>
              <a:effectLst/>
              <a:latin typeface="+mn-lt"/>
              <a:ea typeface="+mn-ea"/>
              <a:cs typeface="+mn-cs"/>
            </a:rPr>
            <a:t>４負荷</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該当しない年度は文字を白にして見えないようにしてください</a:t>
          </a:r>
          <a:endParaRPr kumimoji="1" lang="ja-JP" altLang="en-US" sz="1100"/>
        </a:p>
      </xdr:txBody>
    </xdr:sp>
    <xdr:clientData/>
  </xdr:twoCellAnchor>
  <xdr:twoCellAnchor>
    <xdr:from>
      <xdr:col>38</xdr:col>
      <xdr:colOff>83526</xdr:colOff>
      <xdr:row>448</xdr:row>
      <xdr:rowOff>55685</xdr:rowOff>
    </xdr:from>
    <xdr:to>
      <xdr:col>41</xdr:col>
      <xdr:colOff>237067</xdr:colOff>
      <xdr:row>457</xdr:row>
      <xdr:rowOff>0</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7741626" y="65711510"/>
          <a:ext cx="1896616" cy="103969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en-US" altLang="ja-JP" sz="1100">
              <a:solidFill>
                <a:schemeClr val="dk1"/>
              </a:solidFill>
              <a:effectLst/>
              <a:latin typeface="+mn-lt"/>
              <a:ea typeface="+mn-ea"/>
              <a:cs typeface="+mn-cs"/>
            </a:rPr>
            <a:t>6</a:t>
          </a:r>
          <a:r>
            <a:rPr kumimoji="1" lang="ja-JP" altLang="en-US" sz="1100">
              <a:solidFill>
                <a:schemeClr val="dk1"/>
              </a:solidFill>
              <a:effectLst/>
              <a:latin typeface="+mn-lt"/>
              <a:ea typeface="+mn-ea"/>
              <a:cs typeface="+mn-cs"/>
            </a:rPr>
            <a:t>境経営計画</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該当しない項目は行を非表示してください。また、環境経営計画書で追加した項目は再リンクしてください。</a:t>
          </a:r>
          <a:endParaRPr kumimoji="1" lang="ja-JP" altLang="en-US" sz="1100"/>
        </a:p>
      </xdr:txBody>
    </xdr:sp>
    <xdr:clientData/>
  </xdr:twoCellAnchor>
  <xdr:twoCellAnchor>
    <xdr:from>
      <xdr:col>19</xdr:col>
      <xdr:colOff>93133</xdr:colOff>
      <xdr:row>435</xdr:row>
      <xdr:rowOff>31750</xdr:rowOff>
    </xdr:from>
    <xdr:to>
      <xdr:col>27</xdr:col>
      <xdr:colOff>178858</xdr:colOff>
      <xdr:row>437</xdr:row>
      <xdr:rowOff>169333</xdr:rowOff>
    </xdr:to>
    <xdr:sp macro="" textlink="">
      <xdr:nvSpPr>
        <xdr:cNvPr id="8" name="線吹き出し 1 (枠付き) 7">
          <a:extLst>
            <a:ext uri="{FF2B5EF4-FFF2-40B4-BE49-F238E27FC236}">
              <a16:creationId xmlns:a16="http://schemas.microsoft.com/office/drawing/2014/main" id="{00000000-0008-0000-0700-000008000000}"/>
            </a:ext>
          </a:extLst>
        </xdr:cNvPr>
        <xdr:cNvSpPr/>
      </xdr:nvSpPr>
      <xdr:spPr>
        <a:xfrm>
          <a:off x="3966633" y="52884917"/>
          <a:ext cx="1694392" cy="476249"/>
        </a:xfrm>
        <a:prstGeom prst="borderCallout1">
          <a:avLst>
            <a:gd name="adj1" fmla="val 18750"/>
            <a:gd name="adj2" fmla="val -8333"/>
            <a:gd name="adj3" fmla="val 2227"/>
            <a:gd name="adj4" fmla="val -44579"/>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環境活動計画書のＴ列とリンクしています</a:t>
          </a:r>
        </a:p>
      </xdr:txBody>
    </xdr:sp>
    <xdr:clientData/>
  </xdr:twoCellAnchor>
  <xdr:twoCellAnchor>
    <xdr:from>
      <xdr:col>22</xdr:col>
      <xdr:colOff>152400</xdr:colOff>
      <xdr:row>735</xdr:row>
      <xdr:rowOff>47625</xdr:rowOff>
    </xdr:from>
    <xdr:to>
      <xdr:col>31</xdr:col>
      <xdr:colOff>9525</xdr:colOff>
      <xdr:row>739</xdr:row>
      <xdr:rowOff>161926</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4410075" y="68551425"/>
          <a:ext cx="1657350" cy="45720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様式５より転記する</a:t>
          </a:r>
          <a:endParaRPr kumimoji="1" lang="ja-JP" altLang="en-US" sz="1100"/>
        </a:p>
      </xdr:txBody>
    </xdr:sp>
    <xdr:clientData/>
  </xdr:twoCellAnchor>
  <xdr:twoCellAnchor>
    <xdr:from>
      <xdr:col>8</xdr:col>
      <xdr:colOff>104775</xdr:colOff>
      <xdr:row>818</xdr:row>
      <xdr:rowOff>9525</xdr:rowOff>
    </xdr:from>
    <xdr:to>
      <xdr:col>29</xdr:col>
      <xdr:colOff>180977</xdr:colOff>
      <xdr:row>828</xdr:row>
      <xdr:rowOff>57151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1562100" y="73171050"/>
          <a:ext cx="4276727" cy="200977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100">
              <a:solidFill>
                <a:schemeClr val="dk1"/>
              </a:solidFill>
              <a:effectLst/>
              <a:latin typeface="+mn-lt"/>
              <a:ea typeface="+mn-ea"/>
              <a:cs typeface="+mn-cs"/>
            </a:rPr>
            <a:t>日ごろから活動の写真を撮って、紹介してください。</a:t>
          </a:r>
          <a:endParaRPr lang="ja-JP" altLang="ja-JP">
            <a:effectLst/>
          </a:endParaRPr>
        </a:p>
        <a:p>
          <a:pPr eaLnBrk="1" fontAlgn="auto" latinLnBrk="0" hangingPunct="1"/>
          <a:r>
            <a:rPr kumimoji="1" lang="ja-JP" altLang="ja-JP" sz="1100">
              <a:solidFill>
                <a:schemeClr val="dk1"/>
              </a:solidFill>
              <a:effectLst/>
              <a:latin typeface="+mn-lt"/>
              <a:ea typeface="+mn-ea"/>
              <a:cs typeface="+mn-cs"/>
            </a:rPr>
            <a:t>過去の取組を記録として残すのも一案です。</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＜活用方法＞</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・自社の商品をＰＲ（特に環境に配慮したことを）</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・利害関係者に自組織の活発な稼働をＰＲ（就活者もよく閲覧します）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・従業員へのメッセージ</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・従業員の声（活動紹介）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・部門長の声</a:t>
          </a:r>
          <a:r>
            <a:rPr kumimoji="1" lang="ja-JP" altLang="ja-JP" sz="1100">
              <a:solidFill>
                <a:schemeClr val="dk1"/>
              </a:solidFill>
              <a:effectLst/>
              <a:latin typeface="+mn-lt"/>
              <a:ea typeface="+mn-ea"/>
              <a:cs typeface="+mn-cs"/>
            </a:rPr>
            <a:t>（活動紹介）</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・データが蓄積後は負荷の推移をグラフで紹介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t>・その他いろいろ</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a:t>
          </a:r>
          <a:r>
            <a:rPr kumimoji="1" lang="ja-JP" altLang="en-US" sz="1100"/>
            <a:t>この部分を全体に散りばめるのもよいでしょう。</a:t>
          </a:r>
        </a:p>
      </xdr:txBody>
    </xdr:sp>
    <xdr:clientData/>
  </xdr:twoCellAnchor>
  <xdr:twoCellAnchor>
    <xdr:from>
      <xdr:col>40</xdr:col>
      <xdr:colOff>446615</xdr:colOff>
      <xdr:row>388</xdr:row>
      <xdr:rowOff>66676</xdr:rowOff>
    </xdr:from>
    <xdr:to>
      <xdr:col>46</xdr:col>
      <xdr:colOff>142874</xdr:colOff>
      <xdr:row>391</xdr:row>
      <xdr:rowOff>9525</xdr:rowOff>
    </xdr:to>
    <xdr:sp macro="" textlink="">
      <xdr:nvSpPr>
        <xdr:cNvPr id="13" name="線吹き出し 1 (枠付き) 12">
          <a:extLst>
            <a:ext uri="{FF2B5EF4-FFF2-40B4-BE49-F238E27FC236}">
              <a16:creationId xmlns:a16="http://schemas.microsoft.com/office/drawing/2014/main" id="{00000000-0008-0000-0700-00000D000000}"/>
            </a:ext>
          </a:extLst>
        </xdr:cNvPr>
        <xdr:cNvSpPr/>
      </xdr:nvSpPr>
      <xdr:spPr>
        <a:xfrm>
          <a:off x="9238190" y="79362301"/>
          <a:ext cx="3811059" cy="457199"/>
        </a:xfrm>
        <a:prstGeom prst="borderCallout1">
          <a:avLst>
            <a:gd name="adj1" fmla="val 57341"/>
            <a:gd name="adj2" fmla="val -2396"/>
            <a:gd name="adj3" fmla="val 59978"/>
            <a:gd name="adj4" fmla="val -87666"/>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環境経営計画書から活動期間の集計値を入力する</a:t>
          </a:r>
          <a:endParaRPr kumimoji="1" lang="en-US" altLang="ja-JP" sz="1100">
            <a:solidFill>
              <a:sysClr val="windowText" lastClr="000000"/>
            </a:solidFill>
          </a:endParaRPr>
        </a:p>
        <a:p>
          <a:pPr algn="l"/>
          <a:r>
            <a:rPr kumimoji="1" lang="ja-JP" altLang="en-US" sz="1100">
              <a:solidFill>
                <a:sysClr val="windowText" lastClr="000000"/>
              </a:solidFill>
            </a:rPr>
            <a:t>年度終了後はこの１行を削除する</a:t>
          </a:r>
        </a:p>
      </xdr:txBody>
    </xdr:sp>
    <xdr:clientData/>
  </xdr:twoCellAnchor>
  <xdr:twoCellAnchor>
    <xdr:from>
      <xdr:col>37</xdr:col>
      <xdr:colOff>2116</xdr:colOff>
      <xdr:row>470</xdr:row>
      <xdr:rowOff>121710</xdr:rowOff>
    </xdr:from>
    <xdr:to>
      <xdr:col>40</xdr:col>
      <xdr:colOff>409575</xdr:colOff>
      <xdr:row>477</xdr:row>
      <xdr:rowOff>74085</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xdr:nvSpPr>
      <xdr:spPr>
        <a:xfrm>
          <a:off x="7294033" y="44222460"/>
          <a:ext cx="1666875" cy="1328208"/>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en-US" altLang="ja-JP" sz="1100">
              <a:solidFill>
                <a:schemeClr val="dk1"/>
              </a:solidFill>
              <a:effectLst/>
              <a:latin typeface="+mn-lt"/>
              <a:ea typeface="+mn-ea"/>
              <a:cs typeface="+mn-cs"/>
            </a:rPr>
            <a:t>6</a:t>
          </a:r>
          <a:r>
            <a:rPr kumimoji="1" lang="ja-JP" altLang="en-US" sz="1100">
              <a:solidFill>
                <a:schemeClr val="dk1"/>
              </a:solidFill>
              <a:effectLst/>
              <a:latin typeface="+mn-lt"/>
              <a:ea typeface="+mn-ea"/>
              <a:cs typeface="+mn-cs"/>
            </a:rPr>
            <a:t>環境経営計画の評価欄</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ので気の途中での評価も総括欄に記載し、年度終了後に再評価してください。</a:t>
          </a:r>
          <a:endParaRPr kumimoji="1" lang="ja-JP" altLang="en-US" sz="1100"/>
        </a:p>
      </xdr:txBody>
    </xdr:sp>
    <xdr:clientData/>
  </xdr:twoCellAnchor>
  <xdr:twoCellAnchor>
    <xdr:from>
      <xdr:col>2</xdr:col>
      <xdr:colOff>190500</xdr:colOff>
      <xdr:row>27</xdr:row>
      <xdr:rowOff>104774</xdr:rowOff>
    </xdr:from>
    <xdr:to>
      <xdr:col>34</xdr:col>
      <xdr:colOff>116417</xdr:colOff>
      <xdr:row>54</xdr:row>
      <xdr:rowOff>171449</xdr:rowOff>
    </xdr:to>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628650" y="5457824"/>
          <a:ext cx="6345767" cy="500062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事業所の写真、従業員の集合写真、製品（商品）等の写真を入れるとよい。</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twoCellAnchor>
  <xdr:twoCellAnchor>
    <xdr:from>
      <xdr:col>5</xdr:col>
      <xdr:colOff>2198</xdr:colOff>
      <xdr:row>760</xdr:row>
      <xdr:rowOff>152400</xdr:rowOff>
    </xdr:from>
    <xdr:to>
      <xdr:col>22</xdr:col>
      <xdr:colOff>2198</xdr:colOff>
      <xdr:row>763</xdr:row>
      <xdr:rowOff>104775</xdr:rowOff>
    </xdr:to>
    <xdr:sp macro="" textlink="">
      <xdr:nvSpPr>
        <xdr:cNvPr id="20" name="テキスト ボックス 19">
          <a:extLst>
            <a:ext uri="{FF2B5EF4-FFF2-40B4-BE49-F238E27FC236}">
              <a16:creationId xmlns:a16="http://schemas.microsoft.com/office/drawing/2014/main" id="{00000000-0008-0000-0700-000014000000}"/>
            </a:ext>
          </a:extLst>
        </xdr:cNvPr>
        <xdr:cNvSpPr txBox="1"/>
      </xdr:nvSpPr>
      <xdr:spPr>
        <a:xfrm>
          <a:off x="859448" y="62211438"/>
          <a:ext cx="3363058" cy="50189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訓練の写真を張り付ける</a:t>
          </a:r>
          <a:endParaRPr kumimoji="1" lang="en-US" altLang="ja-JP" sz="1100"/>
        </a:p>
        <a:p>
          <a:endParaRPr kumimoji="1" lang="ja-JP" altLang="en-US" sz="1100"/>
        </a:p>
      </xdr:txBody>
    </xdr:sp>
    <xdr:clientData/>
  </xdr:twoCellAnchor>
  <xdr:twoCellAnchor>
    <xdr:from>
      <xdr:col>16</xdr:col>
      <xdr:colOff>47626</xdr:colOff>
      <xdr:row>271</xdr:row>
      <xdr:rowOff>0</xdr:rowOff>
    </xdr:from>
    <xdr:to>
      <xdr:col>16</xdr:col>
      <xdr:colOff>47626</xdr:colOff>
      <xdr:row>271</xdr:row>
      <xdr:rowOff>171450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a:off x="3305176" y="5093017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171451</xdr:colOff>
      <xdr:row>271</xdr:row>
      <xdr:rowOff>0</xdr:rowOff>
    </xdr:from>
    <xdr:to>
      <xdr:col>3</xdr:col>
      <xdr:colOff>171451</xdr:colOff>
      <xdr:row>271</xdr:row>
      <xdr:rowOff>171450</xdr:rowOff>
    </xdr:to>
    <xdr:cxnSp macro="">
      <xdr:nvCxnSpPr>
        <xdr:cNvPr id="23" name="直線コネクタ 22">
          <a:extLst>
            <a:ext uri="{FF2B5EF4-FFF2-40B4-BE49-F238E27FC236}">
              <a16:creationId xmlns:a16="http://schemas.microsoft.com/office/drawing/2014/main" id="{00000000-0008-0000-0700-000017000000}"/>
            </a:ext>
          </a:extLst>
        </xdr:cNvPr>
        <xdr:cNvCxnSpPr/>
      </xdr:nvCxnSpPr>
      <xdr:spPr>
        <a:xfrm>
          <a:off x="828676" y="3323272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333369</xdr:colOff>
      <xdr:row>271</xdr:row>
      <xdr:rowOff>171450</xdr:rowOff>
    </xdr:from>
    <xdr:to>
      <xdr:col>6</xdr:col>
      <xdr:colOff>87306</xdr:colOff>
      <xdr:row>274</xdr:row>
      <xdr:rowOff>38100</xdr:rowOff>
    </xdr:to>
    <xdr:sp macro="" textlink="">
      <xdr:nvSpPr>
        <xdr:cNvPr id="24" name="テキスト ボックス 23">
          <a:extLst>
            <a:ext uri="{FF2B5EF4-FFF2-40B4-BE49-F238E27FC236}">
              <a16:creationId xmlns:a16="http://schemas.microsoft.com/office/drawing/2014/main" id="{00000000-0008-0000-0700-000018000000}"/>
            </a:ext>
          </a:extLst>
        </xdr:cNvPr>
        <xdr:cNvSpPr txBox="1"/>
      </xdr:nvSpPr>
      <xdr:spPr>
        <a:xfrm>
          <a:off x="333369" y="46232763"/>
          <a:ext cx="1008062" cy="4222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事務部</a:t>
          </a:r>
          <a:endParaRPr kumimoji="1" lang="en-US" altLang="ja-JP" sz="1100"/>
        </a:p>
        <a:p>
          <a:endParaRPr kumimoji="1" lang="ja-JP" altLang="en-US" sz="1100"/>
        </a:p>
      </xdr:txBody>
    </xdr:sp>
    <xdr:clientData/>
  </xdr:twoCellAnchor>
  <xdr:twoCellAnchor>
    <xdr:from>
      <xdr:col>3</xdr:col>
      <xdr:colOff>161926</xdr:colOff>
      <xdr:row>271</xdr:row>
      <xdr:rowOff>9525</xdr:rowOff>
    </xdr:from>
    <xdr:to>
      <xdr:col>33</xdr:col>
      <xdr:colOff>104775</xdr:colOff>
      <xdr:row>271</xdr:row>
      <xdr:rowOff>9525</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819151" y="28594050"/>
          <a:ext cx="574357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28575</xdr:colOff>
      <xdr:row>271</xdr:row>
      <xdr:rowOff>171450</xdr:rowOff>
    </xdr:from>
    <xdr:to>
      <xdr:col>12</xdr:col>
      <xdr:colOff>38100</xdr:colOff>
      <xdr:row>274</xdr:row>
      <xdr:rowOff>38100</xdr:rowOff>
    </xdr:to>
    <xdr:sp macro="" textlink="">
      <xdr:nvSpPr>
        <xdr:cNvPr id="26" name="テキスト ボックス 34">
          <a:extLst>
            <a:ext uri="{FF2B5EF4-FFF2-40B4-BE49-F238E27FC236}">
              <a16:creationId xmlns:a16="http://schemas.microsoft.com/office/drawing/2014/main" id="{00000000-0008-0000-0700-00001A000000}"/>
            </a:ext>
          </a:extLst>
        </xdr:cNvPr>
        <xdr:cNvSpPr txBox="1"/>
      </xdr:nvSpPr>
      <xdr:spPr>
        <a:xfrm>
          <a:off x="1485900" y="33404175"/>
          <a:ext cx="809625" cy="4095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営業部</a:t>
          </a:r>
          <a:endParaRPr kumimoji="1" lang="en-US" altLang="ja-JP" sz="1100"/>
        </a:p>
        <a:p>
          <a:pPr algn="ctr"/>
          <a:endParaRPr kumimoji="1" lang="ja-JP" altLang="en-US" sz="1100"/>
        </a:p>
      </xdr:txBody>
    </xdr:sp>
    <xdr:clientData/>
  </xdr:twoCellAnchor>
  <xdr:twoCellAnchor>
    <xdr:from>
      <xdr:col>10</xdr:col>
      <xdr:colOff>28576</xdr:colOff>
      <xdr:row>271</xdr:row>
      <xdr:rowOff>19050</xdr:rowOff>
    </xdr:from>
    <xdr:to>
      <xdr:col>10</xdr:col>
      <xdr:colOff>28576</xdr:colOff>
      <xdr:row>272</xdr:row>
      <xdr:rowOff>9525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a:off x="1885951" y="3325177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272</xdr:row>
      <xdr:rowOff>19050</xdr:rowOff>
    </xdr:from>
    <xdr:to>
      <xdr:col>18</xdr:col>
      <xdr:colOff>95250</xdr:colOff>
      <xdr:row>274</xdr:row>
      <xdr:rowOff>66675</xdr:rowOff>
    </xdr:to>
    <xdr:sp macro="" textlink="">
      <xdr:nvSpPr>
        <xdr:cNvPr id="28" name="テキスト ボックス 34">
          <a:extLst>
            <a:ext uri="{FF2B5EF4-FFF2-40B4-BE49-F238E27FC236}">
              <a16:creationId xmlns:a16="http://schemas.microsoft.com/office/drawing/2014/main" id="{00000000-0008-0000-0700-00001C000000}"/>
            </a:ext>
          </a:extLst>
        </xdr:cNvPr>
        <xdr:cNvSpPr txBox="1"/>
      </xdr:nvSpPr>
      <xdr:spPr>
        <a:xfrm>
          <a:off x="2657475" y="33432750"/>
          <a:ext cx="895350" cy="4095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工事部</a:t>
          </a:r>
        </a:p>
      </xdr:txBody>
    </xdr:sp>
    <xdr:clientData/>
  </xdr:twoCellAnchor>
  <xdr:twoCellAnchor>
    <xdr:from>
      <xdr:col>19</xdr:col>
      <xdr:colOff>104775</xdr:colOff>
      <xdr:row>272</xdr:row>
      <xdr:rowOff>9525</xdr:rowOff>
    </xdr:from>
    <xdr:to>
      <xdr:col>24</xdr:col>
      <xdr:colOff>0</xdr:colOff>
      <xdr:row>274</xdr:row>
      <xdr:rowOff>57150</xdr:rowOff>
    </xdr:to>
    <xdr:sp macro="" textlink="">
      <xdr:nvSpPr>
        <xdr:cNvPr id="31" name="テキスト ボックス 34">
          <a:extLst>
            <a:ext uri="{FF2B5EF4-FFF2-40B4-BE49-F238E27FC236}">
              <a16:creationId xmlns:a16="http://schemas.microsoft.com/office/drawing/2014/main" id="{00000000-0008-0000-0700-00001F000000}"/>
            </a:ext>
          </a:extLst>
        </xdr:cNvPr>
        <xdr:cNvSpPr txBox="1"/>
      </xdr:nvSpPr>
      <xdr:spPr>
        <a:xfrm>
          <a:off x="3762375" y="33423225"/>
          <a:ext cx="895350" cy="4095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工事現場</a:t>
          </a:r>
        </a:p>
      </xdr:txBody>
    </xdr:sp>
    <xdr:clientData/>
  </xdr:twoCellAnchor>
  <xdr:twoCellAnchor>
    <xdr:from>
      <xdr:col>33</xdr:col>
      <xdr:colOff>95251</xdr:colOff>
      <xdr:row>271</xdr:row>
      <xdr:rowOff>9525</xdr:rowOff>
    </xdr:from>
    <xdr:to>
      <xdr:col>33</xdr:col>
      <xdr:colOff>95251</xdr:colOff>
      <xdr:row>272</xdr:row>
      <xdr:rowOff>0</xdr:rowOff>
    </xdr:to>
    <xdr:cxnSp macro="">
      <xdr:nvCxnSpPr>
        <xdr:cNvPr id="34" name="直線コネクタ 33">
          <a:extLst>
            <a:ext uri="{FF2B5EF4-FFF2-40B4-BE49-F238E27FC236}">
              <a16:creationId xmlns:a16="http://schemas.microsoft.com/office/drawing/2014/main" id="{E6CE25FF-7071-4206-83E5-815929969640}"/>
            </a:ext>
          </a:extLst>
        </xdr:cNvPr>
        <xdr:cNvCxnSpPr/>
      </xdr:nvCxnSpPr>
      <xdr:spPr>
        <a:xfrm>
          <a:off x="6553201" y="28594050"/>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47625</xdr:colOff>
      <xdr:row>272</xdr:row>
      <xdr:rowOff>28575</xdr:rowOff>
    </xdr:from>
    <xdr:to>
      <xdr:col>35</xdr:col>
      <xdr:colOff>142875</xdr:colOff>
      <xdr:row>274</xdr:row>
      <xdr:rowOff>76200</xdr:rowOff>
    </xdr:to>
    <xdr:sp macro="" textlink="">
      <xdr:nvSpPr>
        <xdr:cNvPr id="35" name="テキスト ボックス 34">
          <a:extLst>
            <a:ext uri="{FF2B5EF4-FFF2-40B4-BE49-F238E27FC236}">
              <a16:creationId xmlns:a16="http://schemas.microsoft.com/office/drawing/2014/main" id="{DD58BE27-D729-4744-9FF3-9019B5EFEB35}"/>
            </a:ext>
          </a:extLst>
        </xdr:cNvPr>
        <xdr:cNvSpPr txBox="1"/>
      </xdr:nvSpPr>
      <xdr:spPr>
        <a:xfrm>
          <a:off x="6105525" y="28794075"/>
          <a:ext cx="895350" cy="4095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〇〇支店</a:t>
          </a:r>
        </a:p>
      </xdr:txBody>
    </xdr:sp>
    <xdr:clientData/>
  </xdr:twoCellAnchor>
  <xdr:twoCellAnchor>
    <xdr:from>
      <xdr:col>3</xdr:col>
      <xdr:colOff>238125</xdr:colOff>
      <xdr:row>780</xdr:row>
      <xdr:rowOff>152400</xdr:rowOff>
    </xdr:from>
    <xdr:to>
      <xdr:col>21</xdr:col>
      <xdr:colOff>371475</xdr:colOff>
      <xdr:row>783</xdr:row>
      <xdr:rowOff>104775</xdr:rowOff>
    </xdr:to>
    <xdr:sp macro="" textlink="">
      <xdr:nvSpPr>
        <xdr:cNvPr id="37" name="テキスト ボックス 36">
          <a:extLst>
            <a:ext uri="{FF2B5EF4-FFF2-40B4-BE49-F238E27FC236}">
              <a16:creationId xmlns:a16="http://schemas.microsoft.com/office/drawing/2014/main" id="{486956C7-08E0-4348-9F0F-6A941A2BC5A4}"/>
            </a:ext>
          </a:extLst>
        </xdr:cNvPr>
        <xdr:cNvSpPr txBox="1"/>
      </xdr:nvSpPr>
      <xdr:spPr>
        <a:xfrm>
          <a:off x="859448" y="61134381"/>
          <a:ext cx="3363058" cy="501894"/>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訓練の写真を張り付ける</a:t>
          </a:r>
          <a:endParaRPr kumimoji="1" lang="en-US" altLang="ja-JP" sz="1100"/>
        </a:p>
        <a:p>
          <a:endParaRPr kumimoji="1" lang="ja-JP" altLang="en-US" sz="1100"/>
        </a:p>
      </xdr:txBody>
    </xdr:sp>
    <xdr:clientData/>
  </xdr:twoCellAnchor>
  <xdr:twoCellAnchor>
    <xdr:from>
      <xdr:col>1</xdr:col>
      <xdr:colOff>179918</xdr:colOff>
      <xdr:row>441</xdr:row>
      <xdr:rowOff>21166</xdr:rowOff>
    </xdr:from>
    <xdr:to>
      <xdr:col>16</xdr:col>
      <xdr:colOff>190500</xdr:colOff>
      <xdr:row>451</xdr:row>
      <xdr:rowOff>148166</xdr:rowOff>
    </xdr:to>
    <xdr:graphicFrame macro="">
      <xdr:nvGraphicFramePr>
        <xdr:cNvPr id="30" name="グラフ 29">
          <a:extLst>
            <a:ext uri="{FF2B5EF4-FFF2-40B4-BE49-F238E27FC236}">
              <a16:creationId xmlns:a16="http://schemas.microsoft.com/office/drawing/2014/main" id="{C5BD94BD-60CE-44B2-9FDE-741B57B50C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74084</xdr:colOff>
      <xdr:row>462</xdr:row>
      <xdr:rowOff>148166</xdr:rowOff>
    </xdr:from>
    <xdr:to>
      <xdr:col>17</xdr:col>
      <xdr:colOff>10585</xdr:colOff>
      <xdr:row>473</xdr:row>
      <xdr:rowOff>149224</xdr:rowOff>
    </xdr:to>
    <xdr:graphicFrame macro="">
      <xdr:nvGraphicFramePr>
        <xdr:cNvPr id="39" name="グラフ 38">
          <a:extLst>
            <a:ext uri="{FF2B5EF4-FFF2-40B4-BE49-F238E27FC236}">
              <a16:creationId xmlns:a16="http://schemas.microsoft.com/office/drawing/2014/main" id="{DB99EF0B-498E-47D6-BA43-B5A2348121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31751</xdr:colOff>
      <xdr:row>484</xdr:row>
      <xdr:rowOff>52916</xdr:rowOff>
    </xdr:from>
    <xdr:to>
      <xdr:col>16</xdr:col>
      <xdr:colOff>190500</xdr:colOff>
      <xdr:row>495</xdr:row>
      <xdr:rowOff>149224</xdr:rowOff>
    </xdr:to>
    <xdr:graphicFrame macro="">
      <xdr:nvGraphicFramePr>
        <xdr:cNvPr id="29" name="グラフ 28">
          <a:extLst>
            <a:ext uri="{FF2B5EF4-FFF2-40B4-BE49-F238E27FC236}">
              <a16:creationId xmlns:a16="http://schemas.microsoft.com/office/drawing/2014/main" id="{5F786967-80E7-4811-A02C-080EA1920F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42334</xdr:colOff>
      <xdr:row>500</xdr:row>
      <xdr:rowOff>84665</xdr:rowOff>
    </xdr:from>
    <xdr:to>
      <xdr:col>17</xdr:col>
      <xdr:colOff>0</xdr:colOff>
      <xdr:row>511</xdr:row>
      <xdr:rowOff>149224</xdr:rowOff>
    </xdr:to>
    <xdr:graphicFrame macro="">
      <xdr:nvGraphicFramePr>
        <xdr:cNvPr id="43" name="グラフ 42">
          <a:extLst>
            <a:ext uri="{FF2B5EF4-FFF2-40B4-BE49-F238E27FC236}">
              <a16:creationId xmlns:a16="http://schemas.microsoft.com/office/drawing/2014/main" id="{853BCF53-C1A8-486E-8828-D509A56D67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74084</xdr:colOff>
      <xdr:row>604</xdr:row>
      <xdr:rowOff>31750</xdr:rowOff>
    </xdr:from>
    <xdr:to>
      <xdr:col>16</xdr:col>
      <xdr:colOff>179917</xdr:colOff>
      <xdr:row>615</xdr:row>
      <xdr:rowOff>133350</xdr:rowOff>
    </xdr:to>
    <xdr:graphicFrame macro="">
      <xdr:nvGraphicFramePr>
        <xdr:cNvPr id="46" name="グラフ 45">
          <a:extLst>
            <a:ext uri="{FF2B5EF4-FFF2-40B4-BE49-F238E27FC236}">
              <a16:creationId xmlns:a16="http://schemas.microsoft.com/office/drawing/2014/main" id="{601BB8FD-4DEE-47B8-8334-002C41FB6F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63500</xdr:colOff>
      <xdr:row>522</xdr:row>
      <xdr:rowOff>42333</xdr:rowOff>
    </xdr:from>
    <xdr:to>
      <xdr:col>17</xdr:col>
      <xdr:colOff>0</xdr:colOff>
      <xdr:row>533</xdr:row>
      <xdr:rowOff>91016</xdr:rowOff>
    </xdr:to>
    <xdr:graphicFrame macro="">
      <xdr:nvGraphicFramePr>
        <xdr:cNvPr id="12" name="グラフ 11">
          <a:extLst>
            <a:ext uri="{FF2B5EF4-FFF2-40B4-BE49-F238E27FC236}">
              <a16:creationId xmlns:a16="http://schemas.microsoft.com/office/drawing/2014/main" id="{32626B4D-F224-4C8B-9F29-1CF8181834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84667</xdr:colOff>
      <xdr:row>282</xdr:row>
      <xdr:rowOff>31750</xdr:rowOff>
    </xdr:from>
    <xdr:to>
      <xdr:col>27</xdr:col>
      <xdr:colOff>0</xdr:colOff>
      <xdr:row>289</xdr:row>
      <xdr:rowOff>126999</xdr:rowOff>
    </xdr:to>
    <xdr:sp macro="" textlink="">
      <xdr:nvSpPr>
        <xdr:cNvPr id="49" name="テキスト ボックス 48">
          <a:extLst>
            <a:ext uri="{FF2B5EF4-FFF2-40B4-BE49-F238E27FC236}">
              <a16:creationId xmlns:a16="http://schemas.microsoft.com/office/drawing/2014/main" id="{88A92220-3500-42A1-B0C0-248E7060B398}"/>
            </a:ext>
          </a:extLst>
        </xdr:cNvPr>
        <xdr:cNvSpPr txBox="1"/>
      </xdr:nvSpPr>
      <xdr:spPr>
        <a:xfrm>
          <a:off x="2148417" y="40322500"/>
          <a:ext cx="3333750" cy="135466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従業員の集合写真などをいれましょう</a:t>
          </a:r>
          <a:endParaRPr kumimoji="1" lang="ja-JP" altLang="en-US" sz="1100"/>
        </a:p>
      </xdr:txBody>
    </xdr:sp>
    <xdr:clientData/>
  </xdr:twoCellAnchor>
  <xdr:twoCellAnchor>
    <xdr:from>
      <xdr:col>28</xdr:col>
      <xdr:colOff>198966</xdr:colOff>
      <xdr:row>13</xdr:row>
      <xdr:rowOff>44450</xdr:rowOff>
    </xdr:from>
    <xdr:to>
      <xdr:col>34</xdr:col>
      <xdr:colOff>69850</xdr:colOff>
      <xdr:row>19</xdr:row>
      <xdr:rowOff>98425</xdr:rowOff>
    </xdr:to>
    <xdr:sp macro="" textlink="">
      <xdr:nvSpPr>
        <xdr:cNvPr id="50" name="WordArt 1">
          <a:extLst>
            <a:ext uri="{FF2B5EF4-FFF2-40B4-BE49-F238E27FC236}">
              <a16:creationId xmlns:a16="http://schemas.microsoft.com/office/drawing/2014/main" id="{14684476-D2BE-491D-B827-707D57BAE391}"/>
            </a:ext>
          </a:extLst>
        </xdr:cNvPr>
        <xdr:cNvSpPr>
          <a:spLocks noChangeArrowheads="1" noChangeShapeType="1" noTextEdit="1"/>
        </xdr:cNvSpPr>
      </xdr:nvSpPr>
      <xdr:spPr bwMode="auto">
        <a:xfrm>
          <a:off x="5856816" y="2397125"/>
          <a:ext cx="1071034" cy="11398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1</xdr:col>
      <xdr:colOff>95250</xdr:colOff>
      <xdr:row>1</xdr:row>
      <xdr:rowOff>95250</xdr:rowOff>
    </xdr:from>
    <xdr:to>
      <xdr:col>37</xdr:col>
      <xdr:colOff>95250</xdr:colOff>
      <xdr:row>7</xdr:row>
      <xdr:rowOff>171450</xdr:rowOff>
    </xdr:to>
    <xdr:sp macro="" textlink="">
      <xdr:nvSpPr>
        <xdr:cNvPr id="51" name="テキスト ボックス 50">
          <a:extLst>
            <a:ext uri="{FF2B5EF4-FFF2-40B4-BE49-F238E27FC236}">
              <a16:creationId xmlns:a16="http://schemas.microsoft.com/office/drawing/2014/main" id="{192433E1-CD00-436B-8C4E-3C5AC693011D}"/>
            </a:ext>
          </a:extLst>
        </xdr:cNvPr>
        <xdr:cNvSpPr txBox="1"/>
      </xdr:nvSpPr>
      <xdr:spPr>
        <a:xfrm>
          <a:off x="95250" y="266700"/>
          <a:ext cx="7458075" cy="115252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t>組織の特徴を表す写真・絵などを入れるとよい</a:t>
          </a:r>
        </a:p>
      </xdr:txBody>
    </xdr:sp>
    <xdr:clientData/>
  </xdr:twoCellAnchor>
  <xdr:twoCellAnchor>
    <xdr:from>
      <xdr:col>9</xdr:col>
      <xdr:colOff>150812</xdr:colOff>
      <xdr:row>158</xdr:row>
      <xdr:rowOff>201083</xdr:rowOff>
    </xdr:from>
    <xdr:to>
      <xdr:col>15</xdr:col>
      <xdr:colOff>74896</xdr:colOff>
      <xdr:row>162</xdr:row>
      <xdr:rowOff>155981</xdr:rowOff>
    </xdr:to>
    <xdr:sp macro="" textlink="">
      <xdr:nvSpPr>
        <xdr:cNvPr id="53" name="テキスト ボックス 52">
          <a:extLst>
            <a:ext uri="{FF2B5EF4-FFF2-40B4-BE49-F238E27FC236}">
              <a16:creationId xmlns:a16="http://schemas.microsoft.com/office/drawing/2014/main" id="{4310DAC5-FC34-452B-9D37-3340B683EF53}"/>
            </a:ext>
          </a:extLst>
        </xdr:cNvPr>
        <xdr:cNvSpPr txBox="1"/>
      </xdr:nvSpPr>
      <xdr:spPr>
        <a:xfrm>
          <a:off x="2000250" y="32093958"/>
          <a:ext cx="1114709" cy="89152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代表者の写真をいれるとよい</a:t>
          </a:r>
          <a:endParaRPr kumimoji="1" lang="ja-JP" altLang="en-US" sz="1100"/>
        </a:p>
      </xdr:txBody>
    </xdr:sp>
    <xdr:clientData/>
  </xdr:twoCellAnchor>
  <xdr:twoCellAnchor>
    <xdr:from>
      <xdr:col>4</xdr:col>
      <xdr:colOff>95250</xdr:colOff>
      <xdr:row>56</xdr:row>
      <xdr:rowOff>42333</xdr:rowOff>
    </xdr:from>
    <xdr:to>
      <xdr:col>12</xdr:col>
      <xdr:colOff>179916</xdr:colOff>
      <xdr:row>61</xdr:row>
      <xdr:rowOff>84666</xdr:rowOff>
    </xdr:to>
    <xdr:sp macro="" textlink="">
      <xdr:nvSpPr>
        <xdr:cNvPr id="55" name="テキスト ボックス 54">
          <a:extLst>
            <a:ext uri="{FF2B5EF4-FFF2-40B4-BE49-F238E27FC236}">
              <a16:creationId xmlns:a16="http://schemas.microsoft.com/office/drawing/2014/main" id="{6BF21242-F2D7-4AF5-B4CD-C83553085A00}"/>
            </a:ext>
          </a:extLst>
        </xdr:cNvPr>
        <xdr:cNvSpPr txBox="1"/>
      </xdr:nvSpPr>
      <xdr:spPr>
        <a:xfrm>
          <a:off x="952500" y="11609916"/>
          <a:ext cx="1693333" cy="99483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EA21</a:t>
          </a:r>
          <a:r>
            <a:rPr kumimoji="1" lang="ja-JP" altLang="en-US" sz="1100">
              <a:solidFill>
                <a:schemeClr val="dk1"/>
              </a:solidFill>
              <a:effectLst/>
              <a:latin typeface="+mn-lt"/>
              <a:ea typeface="+mn-ea"/>
              <a:cs typeface="+mn-cs"/>
            </a:rPr>
            <a:t>ロゴマークや組織のロゴマークをいれるとよい</a:t>
          </a:r>
          <a:endParaRPr kumimoji="1" lang="ja-JP" altLang="en-US" sz="1100"/>
        </a:p>
      </xdr:txBody>
    </xdr:sp>
    <xdr:clientData/>
  </xdr:twoCellAnchor>
  <xdr:twoCellAnchor>
    <xdr:from>
      <xdr:col>23</xdr:col>
      <xdr:colOff>156102</xdr:colOff>
      <xdr:row>152</xdr:row>
      <xdr:rowOff>97897</xdr:rowOff>
    </xdr:from>
    <xdr:to>
      <xdr:col>32</xdr:col>
      <xdr:colOff>171450</xdr:colOff>
      <xdr:row>155</xdr:row>
      <xdr:rowOff>55564</xdr:rowOff>
    </xdr:to>
    <xdr:sp macro="" textlink="">
      <xdr:nvSpPr>
        <xdr:cNvPr id="56" name="テキスト ボックス 55">
          <a:extLst>
            <a:ext uri="{FF2B5EF4-FFF2-40B4-BE49-F238E27FC236}">
              <a16:creationId xmlns:a16="http://schemas.microsoft.com/office/drawing/2014/main" id="{C22DF518-F9C6-48A9-8483-0055E62CAD37}"/>
            </a:ext>
          </a:extLst>
        </xdr:cNvPr>
        <xdr:cNvSpPr txBox="1"/>
      </xdr:nvSpPr>
      <xdr:spPr>
        <a:xfrm>
          <a:off x="4813827" y="30625522"/>
          <a:ext cx="1815573" cy="6434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組織の課題やチャンスを考慮して取り組むべきテーマを設定する</a:t>
          </a:r>
          <a:endParaRPr kumimoji="1" lang="ja-JP" altLang="en-US" sz="1100"/>
        </a:p>
      </xdr:txBody>
    </xdr:sp>
    <xdr:clientData/>
  </xdr:twoCellAnchor>
  <xdr:twoCellAnchor>
    <xdr:from>
      <xdr:col>16</xdr:col>
      <xdr:colOff>110067</xdr:colOff>
      <xdr:row>138</xdr:row>
      <xdr:rowOff>74083</xdr:rowOff>
    </xdr:from>
    <xdr:to>
      <xdr:col>30</xdr:col>
      <xdr:colOff>91018</xdr:colOff>
      <xdr:row>140</xdr:row>
      <xdr:rowOff>219075</xdr:rowOff>
    </xdr:to>
    <xdr:sp macro="" textlink="">
      <xdr:nvSpPr>
        <xdr:cNvPr id="57" name="テキスト ボックス 56">
          <a:extLst>
            <a:ext uri="{FF2B5EF4-FFF2-40B4-BE49-F238E27FC236}">
              <a16:creationId xmlns:a16="http://schemas.microsoft.com/office/drawing/2014/main" id="{2B5E9FE5-0B2D-4142-8391-09A96545884B}"/>
            </a:ext>
          </a:extLst>
        </xdr:cNvPr>
        <xdr:cNvSpPr txBox="1"/>
      </xdr:nvSpPr>
      <xdr:spPr>
        <a:xfrm>
          <a:off x="3367617" y="27467983"/>
          <a:ext cx="2781301" cy="57361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法令以外にも組織が約束したことを遵守することを宣言する</a:t>
          </a:r>
          <a:endParaRPr kumimoji="1" lang="ja-JP" altLang="en-US" sz="1100"/>
        </a:p>
      </xdr:txBody>
    </xdr:sp>
    <xdr:clientData/>
  </xdr:twoCellAnchor>
  <xdr:twoCellAnchor>
    <xdr:from>
      <xdr:col>20</xdr:col>
      <xdr:colOff>116417</xdr:colOff>
      <xdr:row>145</xdr:row>
      <xdr:rowOff>222250</xdr:rowOff>
    </xdr:from>
    <xdr:to>
      <xdr:col>31</xdr:col>
      <xdr:colOff>161925</xdr:colOff>
      <xdr:row>148</xdr:row>
      <xdr:rowOff>52917</xdr:rowOff>
    </xdr:to>
    <xdr:sp macro="" textlink="">
      <xdr:nvSpPr>
        <xdr:cNvPr id="58" name="テキスト ボックス 57">
          <a:extLst>
            <a:ext uri="{FF2B5EF4-FFF2-40B4-BE49-F238E27FC236}">
              <a16:creationId xmlns:a16="http://schemas.microsoft.com/office/drawing/2014/main" id="{CAD9DBA9-AC8C-4D5B-B554-6547CFE929A5}"/>
            </a:ext>
          </a:extLst>
        </xdr:cNvPr>
        <xdr:cNvSpPr txBox="1"/>
      </xdr:nvSpPr>
      <xdr:spPr>
        <a:xfrm>
          <a:off x="4174067" y="29149675"/>
          <a:ext cx="2245783" cy="5164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建設業は建設副産物のリサイクルに取り組むことを宣言するとよい</a:t>
          </a:r>
          <a:endParaRPr kumimoji="1" lang="en-US" altLang="ja-JP" sz="1100">
            <a:solidFill>
              <a:schemeClr val="dk1"/>
            </a:solidFill>
            <a:effectLst/>
            <a:latin typeface="+mn-lt"/>
            <a:ea typeface="+mn-ea"/>
            <a:cs typeface="+mn-cs"/>
          </a:endParaRPr>
        </a:p>
      </xdr:txBody>
    </xdr:sp>
    <xdr:clientData/>
  </xdr:twoCellAnchor>
  <xdr:twoCellAnchor>
    <xdr:from>
      <xdr:col>18</xdr:col>
      <xdr:colOff>25400</xdr:colOff>
      <xdr:row>148</xdr:row>
      <xdr:rowOff>110067</xdr:rowOff>
    </xdr:from>
    <xdr:to>
      <xdr:col>27</xdr:col>
      <xdr:colOff>169333</xdr:colOff>
      <xdr:row>150</xdr:row>
      <xdr:rowOff>173567</xdr:rowOff>
    </xdr:to>
    <xdr:sp macro="" textlink="">
      <xdr:nvSpPr>
        <xdr:cNvPr id="59" name="テキスト ボックス 58">
          <a:extLst>
            <a:ext uri="{FF2B5EF4-FFF2-40B4-BE49-F238E27FC236}">
              <a16:creationId xmlns:a16="http://schemas.microsoft.com/office/drawing/2014/main" id="{DC9E9F4D-DCBC-46DC-AD3D-295BEE505B3A}"/>
            </a:ext>
          </a:extLst>
        </xdr:cNvPr>
        <xdr:cNvSpPr txBox="1"/>
      </xdr:nvSpPr>
      <xdr:spPr>
        <a:xfrm>
          <a:off x="3697817" y="17741900"/>
          <a:ext cx="1953683" cy="5291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削減可能な物質は削減に取り組むことを宣言する</a:t>
          </a:r>
          <a:endParaRPr kumimoji="1" lang="ja-JP" altLang="en-US" sz="1100"/>
        </a:p>
      </xdr:txBody>
    </xdr:sp>
    <xdr:clientData/>
  </xdr:twoCellAnchor>
  <xdr:twoCellAnchor>
    <xdr:from>
      <xdr:col>16</xdr:col>
      <xdr:colOff>63499</xdr:colOff>
      <xdr:row>156</xdr:row>
      <xdr:rowOff>0</xdr:rowOff>
    </xdr:from>
    <xdr:to>
      <xdr:col>30</xdr:col>
      <xdr:colOff>44449</xdr:colOff>
      <xdr:row>158</xdr:row>
      <xdr:rowOff>63500</xdr:rowOff>
    </xdr:to>
    <xdr:sp macro="" textlink="">
      <xdr:nvSpPr>
        <xdr:cNvPr id="60" name="テキスト ボックス 59">
          <a:extLst>
            <a:ext uri="{FF2B5EF4-FFF2-40B4-BE49-F238E27FC236}">
              <a16:creationId xmlns:a16="http://schemas.microsoft.com/office/drawing/2014/main" id="{4FBEDF22-69DF-40E5-A578-DB9BF328D8A7}"/>
            </a:ext>
          </a:extLst>
        </xdr:cNvPr>
        <xdr:cNvSpPr txBox="1"/>
      </xdr:nvSpPr>
      <xdr:spPr>
        <a:xfrm>
          <a:off x="3333749" y="19028833"/>
          <a:ext cx="2796117" cy="5291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ＣＳＲ（企業の社会的責任）の観点から、社会への貢献活動も入れるとよい</a:t>
          </a:r>
          <a:endParaRPr kumimoji="1" lang="ja-JP" altLang="en-US" sz="1100"/>
        </a:p>
      </xdr:txBody>
    </xdr:sp>
    <xdr:clientData/>
  </xdr:twoCellAnchor>
  <xdr:twoCellAnchor>
    <xdr:from>
      <xdr:col>4</xdr:col>
      <xdr:colOff>95250</xdr:colOff>
      <xdr:row>98</xdr:row>
      <xdr:rowOff>169333</xdr:rowOff>
    </xdr:from>
    <xdr:to>
      <xdr:col>33</xdr:col>
      <xdr:colOff>10583</xdr:colOff>
      <xdr:row>108</xdr:row>
      <xdr:rowOff>42333</xdr:rowOff>
    </xdr:to>
    <xdr:sp macro="" textlink="">
      <xdr:nvSpPr>
        <xdr:cNvPr id="61" name="テキスト ボックス 60">
          <a:extLst>
            <a:ext uri="{FF2B5EF4-FFF2-40B4-BE49-F238E27FC236}">
              <a16:creationId xmlns:a16="http://schemas.microsoft.com/office/drawing/2014/main" id="{A092ABAE-D080-4CF8-9802-B4AF4D80C905}"/>
            </a:ext>
          </a:extLst>
        </xdr:cNvPr>
        <xdr:cNvSpPr txBox="1"/>
      </xdr:nvSpPr>
      <xdr:spPr>
        <a:xfrm>
          <a:off x="952500" y="19536833"/>
          <a:ext cx="5746750" cy="20955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空きスペースは有効に活用する</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（商品紹介、従業員の紹介、取組の紹介など）</a:t>
          </a:r>
          <a:endParaRPr kumimoji="1" lang="ja-JP" altLang="en-US" sz="1100"/>
        </a:p>
      </xdr:txBody>
    </xdr:sp>
    <xdr:clientData/>
  </xdr:twoCellAnchor>
  <xdr:twoCellAnchor>
    <xdr:from>
      <xdr:col>3</xdr:col>
      <xdr:colOff>55034</xdr:colOff>
      <xdr:row>227</xdr:row>
      <xdr:rowOff>31750</xdr:rowOff>
    </xdr:from>
    <xdr:to>
      <xdr:col>31</xdr:col>
      <xdr:colOff>171451</xdr:colOff>
      <xdr:row>238</xdr:row>
      <xdr:rowOff>157691</xdr:rowOff>
    </xdr:to>
    <xdr:sp macro="" textlink="">
      <xdr:nvSpPr>
        <xdr:cNvPr id="62" name="テキスト ボックス 61">
          <a:extLst>
            <a:ext uri="{FF2B5EF4-FFF2-40B4-BE49-F238E27FC236}">
              <a16:creationId xmlns:a16="http://schemas.microsoft.com/office/drawing/2014/main" id="{09398D0A-1D56-4A7C-907B-658BA1DB684F}"/>
            </a:ext>
          </a:extLst>
        </xdr:cNvPr>
        <xdr:cNvSpPr txBox="1"/>
      </xdr:nvSpPr>
      <xdr:spPr>
        <a:xfrm>
          <a:off x="712259" y="44065825"/>
          <a:ext cx="5717117" cy="211666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空きスペースは有効に活用する</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（事業紹介、従業員の紹介、取組の紹介など）</a:t>
          </a:r>
          <a:endParaRPr kumimoji="1" lang="ja-JP" altLang="en-US" sz="1100"/>
        </a:p>
      </xdr:txBody>
    </xdr:sp>
    <xdr:clientData/>
  </xdr:twoCellAnchor>
  <xdr:twoCellAnchor>
    <xdr:from>
      <xdr:col>18</xdr:col>
      <xdr:colOff>95250</xdr:colOff>
      <xdr:row>273</xdr:row>
      <xdr:rowOff>38100</xdr:rowOff>
    </xdr:from>
    <xdr:to>
      <xdr:col>19</xdr:col>
      <xdr:colOff>104775</xdr:colOff>
      <xdr:row>273</xdr:row>
      <xdr:rowOff>47625</xdr:rowOff>
    </xdr:to>
    <xdr:cxnSp macro="">
      <xdr:nvCxnSpPr>
        <xdr:cNvPr id="45" name="直線コネクタ 44">
          <a:extLst>
            <a:ext uri="{FF2B5EF4-FFF2-40B4-BE49-F238E27FC236}">
              <a16:creationId xmlns:a16="http://schemas.microsoft.com/office/drawing/2014/main" id="{A9CD81CC-C6A7-46A2-9F5C-3D6666841141}"/>
            </a:ext>
          </a:extLst>
        </xdr:cNvPr>
        <xdr:cNvCxnSpPr>
          <a:stCxn id="28" idx="3"/>
          <a:endCxn id="31" idx="1"/>
        </xdr:cNvCxnSpPr>
      </xdr:nvCxnSpPr>
      <xdr:spPr>
        <a:xfrm flipV="1">
          <a:off x="3752850" y="46843950"/>
          <a:ext cx="20955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46459</xdr:colOff>
      <xdr:row>803</xdr:row>
      <xdr:rowOff>12700</xdr:rowOff>
    </xdr:from>
    <xdr:to>
      <xdr:col>26</xdr:col>
      <xdr:colOff>101600</xdr:colOff>
      <xdr:row>806</xdr:row>
      <xdr:rowOff>139700</xdr:rowOff>
    </xdr:to>
    <xdr:sp macro="" textlink="">
      <xdr:nvSpPr>
        <xdr:cNvPr id="63" name="テキスト ボックス 62">
          <a:extLst>
            <a:ext uri="{FF2B5EF4-FFF2-40B4-BE49-F238E27FC236}">
              <a16:creationId xmlns:a16="http://schemas.microsoft.com/office/drawing/2014/main" id="{0CDFFC2B-55D7-4C69-9911-34AA4E6BAE0F}"/>
            </a:ext>
          </a:extLst>
        </xdr:cNvPr>
        <xdr:cNvSpPr txBox="1"/>
      </xdr:nvSpPr>
      <xdr:spPr>
        <a:xfrm>
          <a:off x="1386309" y="133477000"/>
          <a:ext cx="3553991" cy="10160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下記事項を踏まえて、この</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年を総括し、今後の取り組みについて代表者の考えを述べる。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・目標・計画の達成状況</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・組織を取り巻く経済環境</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・組織の課題とチャンス</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twoCellAnchor>
  <xdr:twoCellAnchor>
    <xdr:from>
      <xdr:col>24</xdr:col>
      <xdr:colOff>171450</xdr:colOff>
      <xdr:row>272</xdr:row>
      <xdr:rowOff>9525</xdr:rowOff>
    </xdr:from>
    <xdr:to>
      <xdr:col>30</xdr:col>
      <xdr:colOff>76200</xdr:colOff>
      <xdr:row>274</xdr:row>
      <xdr:rowOff>57150</xdr:rowOff>
    </xdr:to>
    <xdr:sp macro="" textlink="">
      <xdr:nvSpPr>
        <xdr:cNvPr id="70" name="テキスト ボックス 34">
          <a:extLst>
            <a:ext uri="{FF2B5EF4-FFF2-40B4-BE49-F238E27FC236}">
              <a16:creationId xmlns:a16="http://schemas.microsoft.com/office/drawing/2014/main" id="{D254E669-F5F8-42D4-8A8E-CE7AE615EC05}"/>
            </a:ext>
          </a:extLst>
        </xdr:cNvPr>
        <xdr:cNvSpPr txBox="1"/>
      </xdr:nvSpPr>
      <xdr:spPr>
        <a:xfrm>
          <a:off x="5029200" y="51120675"/>
          <a:ext cx="1104900" cy="4095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収集運搬部</a:t>
          </a:r>
        </a:p>
      </xdr:txBody>
    </xdr:sp>
    <xdr:clientData/>
  </xdr:twoCellAnchor>
  <xdr:twoCellAnchor>
    <xdr:from>
      <xdr:col>27</xdr:col>
      <xdr:colOff>76201</xdr:colOff>
      <xdr:row>271</xdr:row>
      <xdr:rowOff>28575</xdr:rowOff>
    </xdr:from>
    <xdr:to>
      <xdr:col>27</xdr:col>
      <xdr:colOff>76201</xdr:colOff>
      <xdr:row>272</xdr:row>
      <xdr:rowOff>19050</xdr:rowOff>
    </xdr:to>
    <xdr:cxnSp macro="">
      <xdr:nvCxnSpPr>
        <xdr:cNvPr id="71" name="直線コネクタ 70">
          <a:extLst>
            <a:ext uri="{FF2B5EF4-FFF2-40B4-BE49-F238E27FC236}">
              <a16:creationId xmlns:a16="http://schemas.microsoft.com/office/drawing/2014/main" id="{E64FE738-085C-4A78-A2B7-61D98EED4FCA}"/>
            </a:ext>
          </a:extLst>
        </xdr:cNvPr>
        <xdr:cNvCxnSpPr/>
      </xdr:nvCxnSpPr>
      <xdr:spPr>
        <a:xfrm>
          <a:off x="5534026" y="50958750"/>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363008</xdr:colOff>
      <xdr:row>401</xdr:row>
      <xdr:rowOff>34925</xdr:rowOff>
    </xdr:from>
    <xdr:to>
      <xdr:col>41</xdr:col>
      <xdr:colOff>38100</xdr:colOff>
      <xdr:row>403</xdr:row>
      <xdr:rowOff>111125</xdr:rowOff>
    </xdr:to>
    <xdr:sp macro="" textlink="">
      <xdr:nvSpPr>
        <xdr:cNvPr id="72" name="線吹き出し 1 (枠付き) 13">
          <a:extLst>
            <a:ext uri="{FF2B5EF4-FFF2-40B4-BE49-F238E27FC236}">
              <a16:creationId xmlns:a16="http://schemas.microsoft.com/office/drawing/2014/main" id="{1CE3B111-CD34-4F92-9082-21974D402C25}"/>
            </a:ext>
          </a:extLst>
        </xdr:cNvPr>
        <xdr:cNvSpPr/>
      </xdr:nvSpPr>
      <xdr:spPr>
        <a:xfrm>
          <a:off x="8021108" y="80892650"/>
          <a:ext cx="1418167" cy="457200"/>
        </a:xfrm>
        <a:prstGeom prst="borderCallout1">
          <a:avLst>
            <a:gd name="adj1" fmla="val 52889"/>
            <a:gd name="adj2" fmla="val -6639"/>
            <a:gd name="adj3" fmla="val -95031"/>
            <a:gd name="adj4" fmla="val -184277"/>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実績／基準年度値</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29</xdr:col>
      <xdr:colOff>40005</xdr:colOff>
      <xdr:row>480</xdr:row>
      <xdr:rowOff>45720</xdr:rowOff>
    </xdr:from>
    <xdr:to>
      <xdr:col>39</xdr:col>
      <xdr:colOff>171237</xdr:colOff>
      <xdr:row>485</xdr:row>
      <xdr:rowOff>65617</xdr:rowOff>
    </xdr:to>
    <xdr:sp macro="" textlink="">
      <xdr:nvSpPr>
        <xdr:cNvPr id="68" name="線吹き出し 1 (枠付き) 14">
          <a:extLst>
            <a:ext uri="{FF2B5EF4-FFF2-40B4-BE49-F238E27FC236}">
              <a16:creationId xmlns:a16="http://schemas.microsoft.com/office/drawing/2014/main" id="{577BA8E6-4B46-4820-9458-285D11EE4E9A}"/>
            </a:ext>
          </a:extLst>
        </xdr:cNvPr>
        <xdr:cNvSpPr/>
      </xdr:nvSpPr>
      <xdr:spPr>
        <a:xfrm>
          <a:off x="6040755" y="94886145"/>
          <a:ext cx="2302932" cy="877147"/>
        </a:xfrm>
        <a:prstGeom prst="borderCallout1">
          <a:avLst>
            <a:gd name="adj1" fmla="val 18750"/>
            <a:gd name="adj2" fmla="val -8333"/>
            <a:gd name="adj3" fmla="val 8356"/>
            <a:gd name="adj4" fmla="val -53767"/>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初回のみ取組期間での評価を行ってください。</a:t>
          </a:r>
          <a:endParaRPr kumimoji="1" lang="en-US" altLang="ja-JP" sz="1100">
            <a:solidFill>
              <a:sysClr val="windowText" lastClr="000000"/>
            </a:solidFill>
          </a:endParaRPr>
        </a:p>
        <a:p>
          <a:pPr algn="l"/>
          <a:r>
            <a:rPr kumimoji="1" lang="ja-JP" altLang="en-US" sz="1100">
              <a:solidFill>
                <a:sysClr val="windowText" lastClr="000000"/>
              </a:solidFill>
            </a:rPr>
            <a:t>数値目標が未達成の場合は、原単位でも評価を行うとよい</a:t>
          </a:r>
        </a:p>
      </xdr:txBody>
    </xdr:sp>
    <xdr:clientData/>
  </xdr:twoCellAnchor>
  <xdr:twoCellAnchor>
    <xdr:from>
      <xdr:col>22</xdr:col>
      <xdr:colOff>83820</xdr:colOff>
      <xdr:row>425</xdr:row>
      <xdr:rowOff>38100</xdr:rowOff>
    </xdr:from>
    <xdr:to>
      <xdr:col>35</xdr:col>
      <xdr:colOff>121707</xdr:colOff>
      <xdr:row>429</xdr:row>
      <xdr:rowOff>160019</xdr:rowOff>
    </xdr:to>
    <xdr:sp macro="" textlink="">
      <xdr:nvSpPr>
        <xdr:cNvPr id="69" name="線吹き出し 1 (枠付き) 14">
          <a:extLst>
            <a:ext uri="{FF2B5EF4-FFF2-40B4-BE49-F238E27FC236}">
              <a16:creationId xmlns:a16="http://schemas.microsoft.com/office/drawing/2014/main" id="{563C9C78-9A30-48E4-9B69-C988F2F60BA0}"/>
            </a:ext>
          </a:extLst>
        </xdr:cNvPr>
        <xdr:cNvSpPr/>
      </xdr:nvSpPr>
      <xdr:spPr>
        <a:xfrm>
          <a:off x="4152900" y="67642740"/>
          <a:ext cx="2415327" cy="662939"/>
        </a:xfrm>
        <a:prstGeom prst="borderCallout1">
          <a:avLst>
            <a:gd name="adj1" fmla="val 18750"/>
            <a:gd name="adj2" fmla="val -8333"/>
            <a:gd name="adj3" fmla="val 140733"/>
            <a:gd name="adj4" fmla="val -47038"/>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初回のみ期初～締切月の累計で評価します。以降は主な環境負荷の年度の評価にリンクを再設定してください</a:t>
          </a:r>
        </a:p>
      </xdr:txBody>
    </xdr:sp>
    <xdr:clientData/>
  </xdr:twoCellAnchor>
  <xdr:twoCellAnchor>
    <xdr:from>
      <xdr:col>1</xdr:col>
      <xdr:colOff>0</xdr:colOff>
      <xdr:row>116</xdr:row>
      <xdr:rowOff>0</xdr:rowOff>
    </xdr:from>
    <xdr:to>
      <xdr:col>35</xdr:col>
      <xdr:colOff>38100</xdr:colOff>
      <xdr:row>116</xdr:row>
      <xdr:rowOff>45719</xdr:rowOff>
    </xdr:to>
    <xdr:sp macro="" textlink="">
      <xdr:nvSpPr>
        <xdr:cNvPr id="73" name="正方形/長方形 72">
          <a:extLst>
            <a:ext uri="{FF2B5EF4-FFF2-40B4-BE49-F238E27FC236}">
              <a16:creationId xmlns:a16="http://schemas.microsoft.com/office/drawing/2014/main" id="{A5C0CB4D-CE05-4CEF-86E5-19B34E8CC51F}"/>
            </a:ext>
          </a:extLst>
        </xdr:cNvPr>
        <xdr:cNvSpPr/>
      </xdr:nvSpPr>
      <xdr:spPr>
        <a:xfrm flipV="1">
          <a:off x="0" y="2209800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165</xdr:row>
      <xdr:rowOff>123825</xdr:rowOff>
    </xdr:from>
    <xdr:to>
      <xdr:col>35</xdr:col>
      <xdr:colOff>38100</xdr:colOff>
      <xdr:row>166</xdr:row>
      <xdr:rowOff>17144</xdr:rowOff>
    </xdr:to>
    <xdr:sp macro="" textlink="">
      <xdr:nvSpPr>
        <xdr:cNvPr id="75" name="正方形/長方形 74">
          <a:extLst>
            <a:ext uri="{FF2B5EF4-FFF2-40B4-BE49-F238E27FC236}">
              <a16:creationId xmlns:a16="http://schemas.microsoft.com/office/drawing/2014/main" id="{1A7AA57A-6CB5-4D7E-8735-DC5F395EAE22}"/>
            </a:ext>
          </a:extLst>
        </xdr:cNvPr>
        <xdr:cNvSpPr/>
      </xdr:nvSpPr>
      <xdr:spPr>
        <a:xfrm flipV="1">
          <a:off x="0" y="3369945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216</xdr:row>
      <xdr:rowOff>0</xdr:rowOff>
    </xdr:from>
    <xdr:to>
      <xdr:col>35</xdr:col>
      <xdr:colOff>38100</xdr:colOff>
      <xdr:row>216</xdr:row>
      <xdr:rowOff>45719</xdr:rowOff>
    </xdr:to>
    <xdr:sp macro="" textlink="">
      <xdr:nvSpPr>
        <xdr:cNvPr id="76" name="正方形/長方形 75">
          <a:extLst>
            <a:ext uri="{FF2B5EF4-FFF2-40B4-BE49-F238E27FC236}">
              <a16:creationId xmlns:a16="http://schemas.microsoft.com/office/drawing/2014/main" id="{2F404625-3DAA-473A-8ED4-19AFD5E932F3}"/>
            </a:ext>
          </a:extLst>
        </xdr:cNvPr>
        <xdr:cNvSpPr/>
      </xdr:nvSpPr>
      <xdr:spPr>
        <a:xfrm flipV="1">
          <a:off x="0" y="4200525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226</xdr:row>
      <xdr:rowOff>0</xdr:rowOff>
    </xdr:from>
    <xdr:to>
      <xdr:col>35</xdr:col>
      <xdr:colOff>38100</xdr:colOff>
      <xdr:row>226</xdr:row>
      <xdr:rowOff>45719</xdr:rowOff>
    </xdr:to>
    <xdr:sp macro="" textlink="">
      <xdr:nvSpPr>
        <xdr:cNvPr id="77" name="正方形/長方形 76">
          <a:extLst>
            <a:ext uri="{FF2B5EF4-FFF2-40B4-BE49-F238E27FC236}">
              <a16:creationId xmlns:a16="http://schemas.microsoft.com/office/drawing/2014/main" id="{2FB8E66E-8E19-483B-B159-F461C9754885}"/>
            </a:ext>
          </a:extLst>
        </xdr:cNvPr>
        <xdr:cNvSpPr/>
      </xdr:nvSpPr>
      <xdr:spPr>
        <a:xfrm flipV="1">
          <a:off x="0" y="4375785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111125</xdr:colOff>
      <xdr:row>252</xdr:row>
      <xdr:rowOff>187325</xdr:rowOff>
    </xdr:from>
    <xdr:to>
      <xdr:col>9</xdr:col>
      <xdr:colOff>92075</xdr:colOff>
      <xdr:row>257</xdr:row>
      <xdr:rowOff>19050</xdr:rowOff>
    </xdr:to>
    <xdr:sp macro="" textlink="">
      <xdr:nvSpPr>
        <xdr:cNvPr id="79" name="テキスト ボックス 78">
          <a:extLst>
            <a:ext uri="{FF2B5EF4-FFF2-40B4-BE49-F238E27FC236}">
              <a16:creationId xmlns:a16="http://schemas.microsoft.com/office/drawing/2014/main" id="{2D503C82-2726-43F1-AAA2-6655AA4B8CA9}"/>
            </a:ext>
          </a:extLst>
        </xdr:cNvPr>
        <xdr:cNvSpPr txBox="1"/>
      </xdr:nvSpPr>
      <xdr:spPr>
        <a:xfrm>
          <a:off x="111125" y="50098325"/>
          <a:ext cx="1860550" cy="7969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800">
              <a:solidFill>
                <a:schemeClr val="dk1"/>
              </a:solidFill>
              <a:effectLst/>
              <a:latin typeface="+mn-lt"/>
              <a:ea typeface="+mn-ea"/>
              <a:cs typeface="+mn-cs"/>
            </a:rPr>
            <a:t>統括責任</a:t>
          </a:r>
          <a:endParaRPr lang="ja-JP" altLang="ja-JP" sz="800">
            <a:effectLst/>
          </a:endParaRPr>
        </a:p>
        <a:p>
          <a:r>
            <a:rPr kumimoji="1" lang="ja-JP" altLang="ja-JP" sz="800">
              <a:solidFill>
                <a:schemeClr val="dk1"/>
              </a:solidFill>
              <a:effectLst/>
              <a:latin typeface="+mn-lt"/>
              <a:ea typeface="+mn-ea"/>
              <a:cs typeface="+mn-cs"/>
            </a:rPr>
            <a:t>必要な経営資源を準備</a:t>
          </a:r>
          <a:endParaRPr lang="ja-JP" altLang="ja-JP" sz="800">
            <a:effectLst/>
          </a:endParaRPr>
        </a:p>
        <a:p>
          <a:r>
            <a:rPr kumimoji="1" lang="ja-JP" altLang="ja-JP" sz="800">
              <a:solidFill>
                <a:schemeClr val="dk1"/>
              </a:solidFill>
              <a:effectLst/>
              <a:latin typeface="+mn-lt"/>
              <a:ea typeface="+mn-ea"/>
              <a:cs typeface="+mn-cs"/>
            </a:rPr>
            <a:t>経営における課題とチャンスの明確化</a:t>
          </a:r>
          <a:endParaRPr lang="ja-JP" altLang="ja-JP" sz="800">
            <a:effectLst/>
          </a:endParaRPr>
        </a:p>
        <a:p>
          <a:r>
            <a:rPr kumimoji="1" lang="ja-JP" altLang="ja-JP" sz="800">
              <a:solidFill>
                <a:schemeClr val="dk1"/>
              </a:solidFill>
              <a:effectLst/>
              <a:latin typeface="+mn-lt"/>
              <a:ea typeface="+mn-ea"/>
              <a:cs typeface="+mn-cs"/>
            </a:rPr>
            <a:t>環境経営方針の策定・見直し</a:t>
          </a:r>
          <a:endParaRPr lang="ja-JP" altLang="ja-JP" sz="800">
            <a:effectLst/>
          </a:endParaRPr>
        </a:p>
        <a:p>
          <a:r>
            <a:rPr kumimoji="1" lang="ja-JP" altLang="ja-JP" sz="800">
              <a:solidFill>
                <a:schemeClr val="dk1"/>
              </a:solidFill>
              <a:effectLst/>
              <a:latin typeface="+mn-lt"/>
              <a:ea typeface="+mn-ea"/>
              <a:cs typeface="+mn-cs"/>
            </a:rPr>
            <a:t>全体の評価と見直し・指示</a:t>
          </a:r>
          <a:endParaRPr lang="ja-JP" altLang="ja-JP" sz="800">
            <a:effectLst/>
          </a:endParaRPr>
        </a:p>
      </xdr:txBody>
    </xdr:sp>
    <xdr:clientData/>
  </xdr:twoCellAnchor>
  <xdr:twoCellAnchor>
    <xdr:from>
      <xdr:col>1</xdr:col>
      <xdr:colOff>336550</xdr:colOff>
      <xdr:row>258</xdr:row>
      <xdr:rowOff>57150</xdr:rowOff>
    </xdr:from>
    <xdr:to>
      <xdr:col>9</xdr:col>
      <xdr:colOff>133350</xdr:colOff>
      <xdr:row>259</xdr:row>
      <xdr:rowOff>95250</xdr:rowOff>
    </xdr:to>
    <xdr:sp macro="" textlink="">
      <xdr:nvSpPr>
        <xdr:cNvPr id="80" name="テキスト ボックス 79">
          <a:extLst>
            <a:ext uri="{FF2B5EF4-FFF2-40B4-BE49-F238E27FC236}">
              <a16:creationId xmlns:a16="http://schemas.microsoft.com/office/drawing/2014/main" id="{167A32C6-E35C-4B47-B42C-7EE86085A2B5}"/>
            </a:ext>
          </a:extLst>
        </xdr:cNvPr>
        <xdr:cNvSpPr txBox="1"/>
      </xdr:nvSpPr>
      <xdr:spPr>
        <a:xfrm>
          <a:off x="336550" y="49580800"/>
          <a:ext cx="1504950" cy="2159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環境に関する実行責任者</a:t>
          </a:r>
          <a:endParaRPr kumimoji="1" lang="en-US" altLang="ja-JP" sz="800"/>
        </a:p>
      </xdr:txBody>
    </xdr:sp>
    <xdr:clientData/>
  </xdr:twoCellAnchor>
  <xdr:twoCellAnchor>
    <xdr:from>
      <xdr:col>1</xdr:col>
      <xdr:colOff>342900</xdr:colOff>
      <xdr:row>261</xdr:row>
      <xdr:rowOff>152400</xdr:rowOff>
    </xdr:from>
    <xdr:to>
      <xdr:col>9</xdr:col>
      <xdr:colOff>139700</xdr:colOff>
      <xdr:row>263</xdr:row>
      <xdr:rowOff>152400</xdr:rowOff>
    </xdr:to>
    <xdr:sp macro="" textlink="">
      <xdr:nvSpPr>
        <xdr:cNvPr id="81" name="テキスト ボックス 80">
          <a:extLst>
            <a:ext uri="{FF2B5EF4-FFF2-40B4-BE49-F238E27FC236}">
              <a16:creationId xmlns:a16="http://schemas.microsoft.com/office/drawing/2014/main" id="{6984722C-76DE-4497-BF35-F47DCBD94E96}"/>
            </a:ext>
          </a:extLst>
        </xdr:cNvPr>
        <xdr:cNvSpPr txBox="1"/>
      </xdr:nvSpPr>
      <xdr:spPr>
        <a:xfrm>
          <a:off x="342900" y="50209450"/>
          <a:ext cx="1504950" cy="355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環境経営計画の審議</a:t>
          </a:r>
        </a:p>
        <a:p>
          <a:r>
            <a:rPr kumimoji="1" lang="ja-JP" altLang="en-US" sz="800"/>
            <a:t>環境活動実績の確認・評価</a:t>
          </a:r>
        </a:p>
      </xdr:txBody>
    </xdr:sp>
    <xdr:clientData/>
  </xdr:twoCellAnchor>
  <xdr:twoCellAnchor>
    <xdr:from>
      <xdr:col>24</xdr:col>
      <xdr:colOff>25400</xdr:colOff>
      <xdr:row>256</xdr:row>
      <xdr:rowOff>0</xdr:rowOff>
    </xdr:from>
    <xdr:to>
      <xdr:col>32</xdr:col>
      <xdr:colOff>57150</xdr:colOff>
      <xdr:row>258</xdr:row>
      <xdr:rowOff>0</xdr:rowOff>
    </xdr:to>
    <xdr:sp macro="" textlink="">
      <xdr:nvSpPr>
        <xdr:cNvPr id="82" name="テキスト ボックス 81">
          <a:extLst>
            <a:ext uri="{FF2B5EF4-FFF2-40B4-BE49-F238E27FC236}">
              <a16:creationId xmlns:a16="http://schemas.microsoft.com/office/drawing/2014/main" id="{CAC95A1E-7872-4168-A87D-47FEED264703}"/>
            </a:ext>
          </a:extLst>
        </xdr:cNvPr>
        <xdr:cNvSpPr txBox="1"/>
      </xdr:nvSpPr>
      <xdr:spPr>
        <a:xfrm>
          <a:off x="4495800" y="49168050"/>
          <a:ext cx="1504950" cy="355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環境に関する内部監査の実施</a:t>
          </a:r>
        </a:p>
        <a:p>
          <a:r>
            <a:rPr kumimoji="1" lang="ja-JP" altLang="en-US" sz="800"/>
            <a:t>代表者への報告</a:t>
          </a:r>
        </a:p>
      </xdr:txBody>
    </xdr:sp>
    <xdr:clientData/>
  </xdr:twoCellAnchor>
  <xdr:twoCellAnchor>
    <xdr:from>
      <xdr:col>23</xdr:col>
      <xdr:colOff>57150</xdr:colOff>
      <xdr:row>258</xdr:row>
      <xdr:rowOff>107950</xdr:rowOff>
    </xdr:from>
    <xdr:to>
      <xdr:col>36</xdr:col>
      <xdr:colOff>133350</xdr:colOff>
      <xdr:row>263</xdr:row>
      <xdr:rowOff>165100</xdr:rowOff>
    </xdr:to>
    <xdr:sp macro="" textlink="">
      <xdr:nvSpPr>
        <xdr:cNvPr id="83" name="テキスト ボックス 82">
          <a:extLst>
            <a:ext uri="{FF2B5EF4-FFF2-40B4-BE49-F238E27FC236}">
              <a16:creationId xmlns:a16="http://schemas.microsoft.com/office/drawing/2014/main" id="{BF6E0BDF-EDE4-4D0B-9448-8EF564ECD044}"/>
            </a:ext>
          </a:extLst>
        </xdr:cNvPr>
        <xdr:cNvSpPr txBox="1"/>
      </xdr:nvSpPr>
      <xdr:spPr>
        <a:xfrm>
          <a:off x="4343400" y="49631600"/>
          <a:ext cx="2470150" cy="9461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環境管理責任者の補佐、環境委員会の事務局</a:t>
          </a:r>
        </a:p>
        <a:p>
          <a:r>
            <a:rPr kumimoji="1" lang="ja-JP" altLang="en-US" sz="800"/>
            <a:t>各種帳票の作成・データの取りまとめ</a:t>
          </a:r>
          <a:endParaRPr kumimoji="1" lang="en-US" altLang="ja-JP" sz="800"/>
        </a:p>
        <a:p>
          <a:r>
            <a:rPr kumimoji="1" lang="ja-JP" altLang="en-US" sz="800"/>
            <a:t>環境経営目標・計画書案の作成</a:t>
          </a:r>
        </a:p>
        <a:p>
          <a:r>
            <a:rPr kumimoji="1" lang="ja-JP" altLang="en-US" sz="800"/>
            <a:t>環境関連法規等取りまとめ表の作成及び最新版管理</a:t>
          </a:r>
        </a:p>
        <a:p>
          <a:r>
            <a:rPr kumimoji="1" lang="ja-JP" altLang="en-US" sz="800"/>
            <a:t>環境関連の外部コミュニケーションの窓口</a:t>
          </a:r>
        </a:p>
        <a:p>
          <a:r>
            <a:rPr kumimoji="1" lang="ja-JP" altLang="en-US" sz="800"/>
            <a:t>環境経営レポートの作成、公開</a:t>
          </a:r>
        </a:p>
      </xdr:txBody>
    </xdr:sp>
    <xdr:clientData/>
  </xdr:twoCellAnchor>
  <xdr:twoCellAnchor>
    <xdr:from>
      <xdr:col>13</xdr:col>
      <xdr:colOff>88900</xdr:colOff>
      <xdr:row>265</xdr:row>
      <xdr:rowOff>69850</xdr:rowOff>
    </xdr:from>
    <xdr:to>
      <xdr:col>26</xdr:col>
      <xdr:colOff>165100</xdr:colOff>
      <xdr:row>270</xdr:row>
      <xdr:rowOff>120650</xdr:rowOff>
    </xdr:to>
    <xdr:sp macro="" textlink="">
      <xdr:nvSpPr>
        <xdr:cNvPr id="84" name="テキスト ボックス 83">
          <a:extLst>
            <a:ext uri="{FF2B5EF4-FFF2-40B4-BE49-F238E27FC236}">
              <a16:creationId xmlns:a16="http://schemas.microsoft.com/office/drawing/2014/main" id="{7D474A04-D9BD-4244-941A-378C4DB67EFC}"/>
            </a:ext>
          </a:extLst>
        </xdr:cNvPr>
        <xdr:cNvSpPr txBox="1"/>
      </xdr:nvSpPr>
      <xdr:spPr>
        <a:xfrm>
          <a:off x="2533650" y="50838100"/>
          <a:ext cx="2470150" cy="9398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環境経営方針の周知、従業員に対する教育訓練の実施</a:t>
          </a:r>
        </a:p>
        <a:p>
          <a:r>
            <a:rPr kumimoji="1" lang="ja-JP" altLang="en-US" sz="800"/>
            <a:t>環境経営目標達成に向けた取組実施</a:t>
          </a:r>
        </a:p>
        <a:p>
          <a:r>
            <a:rPr kumimoji="1" lang="ja-JP" altLang="en-US" sz="800"/>
            <a:t>環境関連法規等遵守の取組</a:t>
          </a:r>
        </a:p>
        <a:p>
          <a:r>
            <a:rPr kumimoji="1" lang="ja-JP" altLang="en-US" sz="800"/>
            <a:t>緊急事態対応試行訓練の実施・記録</a:t>
          </a:r>
        </a:p>
        <a:p>
          <a:r>
            <a:rPr kumimoji="1" lang="ja-JP" altLang="en-US" sz="800"/>
            <a:t>問題点の是正・予防</a:t>
          </a:r>
        </a:p>
      </xdr:txBody>
    </xdr:sp>
    <xdr:clientData/>
  </xdr:twoCellAnchor>
  <xdr:twoCellAnchor>
    <xdr:from>
      <xdr:col>1</xdr:col>
      <xdr:colOff>311150</xdr:colOff>
      <xdr:row>274</xdr:row>
      <xdr:rowOff>139700</xdr:rowOff>
    </xdr:from>
    <xdr:to>
      <xdr:col>36</xdr:col>
      <xdr:colOff>0</xdr:colOff>
      <xdr:row>276</xdr:row>
      <xdr:rowOff>46567</xdr:rowOff>
    </xdr:to>
    <xdr:sp macro="" textlink="">
      <xdr:nvSpPr>
        <xdr:cNvPr id="85" name="テキスト ボックス 34">
          <a:extLst>
            <a:ext uri="{FF2B5EF4-FFF2-40B4-BE49-F238E27FC236}">
              <a16:creationId xmlns:a16="http://schemas.microsoft.com/office/drawing/2014/main" id="{82F6700F-9E4E-4E86-8A29-BC82777DBBCD}"/>
            </a:ext>
          </a:extLst>
        </xdr:cNvPr>
        <xdr:cNvSpPr txBox="1"/>
      </xdr:nvSpPr>
      <xdr:spPr>
        <a:xfrm>
          <a:off x="311150" y="52508150"/>
          <a:ext cx="6369050" cy="2624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全従業員</a:t>
          </a:r>
        </a:p>
      </xdr:txBody>
    </xdr:sp>
    <xdr:clientData/>
  </xdr:twoCellAnchor>
  <xdr:twoCellAnchor>
    <xdr:from>
      <xdr:col>11</xdr:col>
      <xdr:colOff>114300</xdr:colOff>
      <xdr:row>276</xdr:row>
      <xdr:rowOff>82550</xdr:rowOff>
    </xdr:from>
    <xdr:to>
      <xdr:col>26</xdr:col>
      <xdr:colOff>120650</xdr:colOff>
      <xdr:row>278</xdr:row>
      <xdr:rowOff>82550</xdr:rowOff>
    </xdr:to>
    <xdr:sp macro="" textlink="">
      <xdr:nvSpPr>
        <xdr:cNvPr id="86" name="テキスト ボックス 85">
          <a:extLst>
            <a:ext uri="{FF2B5EF4-FFF2-40B4-BE49-F238E27FC236}">
              <a16:creationId xmlns:a16="http://schemas.microsoft.com/office/drawing/2014/main" id="{705FDAC8-33E5-452D-834C-6E1C0D6151D0}"/>
            </a:ext>
          </a:extLst>
        </xdr:cNvPr>
        <xdr:cNvSpPr txBox="1"/>
      </xdr:nvSpPr>
      <xdr:spPr>
        <a:xfrm>
          <a:off x="2190750" y="52806600"/>
          <a:ext cx="2768600" cy="355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環境方針の理解と環境への取組の重要性を自覚</a:t>
          </a:r>
        </a:p>
        <a:p>
          <a:r>
            <a:rPr kumimoji="1" lang="ja-JP" altLang="en-US" sz="800"/>
            <a:t>決められたことを守り、自主的・積極的に環境活動へ参加</a:t>
          </a:r>
        </a:p>
      </xdr:txBody>
    </xdr:sp>
    <xdr:clientData/>
  </xdr:twoCellAnchor>
  <xdr:twoCellAnchor>
    <xdr:from>
      <xdr:col>1</xdr:col>
      <xdr:colOff>0</xdr:colOff>
      <xdr:row>292</xdr:row>
      <xdr:rowOff>0</xdr:rowOff>
    </xdr:from>
    <xdr:to>
      <xdr:col>35</xdr:col>
      <xdr:colOff>38100</xdr:colOff>
      <xdr:row>292</xdr:row>
      <xdr:rowOff>45719</xdr:rowOff>
    </xdr:to>
    <xdr:sp macro="" textlink="">
      <xdr:nvSpPr>
        <xdr:cNvPr id="87" name="正方形/長方形 86">
          <a:extLst>
            <a:ext uri="{FF2B5EF4-FFF2-40B4-BE49-F238E27FC236}">
              <a16:creationId xmlns:a16="http://schemas.microsoft.com/office/drawing/2014/main" id="{3CF289DC-6CB8-44B1-A8D6-3D2B352622EB}"/>
            </a:ext>
          </a:extLst>
        </xdr:cNvPr>
        <xdr:cNvSpPr/>
      </xdr:nvSpPr>
      <xdr:spPr>
        <a:xfrm flipV="1">
          <a:off x="0" y="5560060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326</xdr:row>
      <xdr:rowOff>0</xdr:rowOff>
    </xdr:from>
    <xdr:to>
      <xdr:col>35</xdr:col>
      <xdr:colOff>38100</xdr:colOff>
      <xdr:row>326</xdr:row>
      <xdr:rowOff>45719</xdr:rowOff>
    </xdr:to>
    <xdr:sp macro="" textlink="">
      <xdr:nvSpPr>
        <xdr:cNvPr id="88" name="正方形/長方形 87">
          <a:extLst>
            <a:ext uri="{FF2B5EF4-FFF2-40B4-BE49-F238E27FC236}">
              <a16:creationId xmlns:a16="http://schemas.microsoft.com/office/drawing/2014/main" id="{17F089EF-D113-489E-B943-00F9CB6551A8}"/>
            </a:ext>
          </a:extLst>
        </xdr:cNvPr>
        <xdr:cNvSpPr/>
      </xdr:nvSpPr>
      <xdr:spPr>
        <a:xfrm flipV="1">
          <a:off x="0" y="6681470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357</xdr:row>
      <xdr:rowOff>0</xdr:rowOff>
    </xdr:from>
    <xdr:to>
      <xdr:col>35</xdr:col>
      <xdr:colOff>38100</xdr:colOff>
      <xdr:row>357</xdr:row>
      <xdr:rowOff>45719</xdr:rowOff>
    </xdr:to>
    <xdr:sp macro="" textlink="">
      <xdr:nvSpPr>
        <xdr:cNvPr id="89" name="正方形/長方形 88">
          <a:extLst>
            <a:ext uri="{FF2B5EF4-FFF2-40B4-BE49-F238E27FC236}">
              <a16:creationId xmlns:a16="http://schemas.microsoft.com/office/drawing/2014/main" id="{F0F9DE48-9DC5-4663-893D-C1AD3EB8B198}"/>
            </a:ext>
          </a:extLst>
        </xdr:cNvPr>
        <xdr:cNvSpPr/>
      </xdr:nvSpPr>
      <xdr:spPr>
        <a:xfrm flipV="1">
          <a:off x="0" y="7369175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387</xdr:row>
      <xdr:rowOff>0</xdr:rowOff>
    </xdr:from>
    <xdr:to>
      <xdr:col>35</xdr:col>
      <xdr:colOff>38100</xdr:colOff>
      <xdr:row>387</xdr:row>
      <xdr:rowOff>45719</xdr:rowOff>
    </xdr:to>
    <xdr:sp macro="" textlink="">
      <xdr:nvSpPr>
        <xdr:cNvPr id="90" name="正方形/長方形 89">
          <a:extLst>
            <a:ext uri="{FF2B5EF4-FFF2-40B4-BE49-F238E27FC236}">
              <a16:creationId xmlns:a16="http://schemas.microsoft.com/office/drawing/2014/main" id="{4A149DA4-292C-4D22-9E2C-197210AB9524}"/>
            </a:ext>
          </a:extLst>
        </xdr:cNvPr>
        <xdr:cNvSpPr/>
      </xdr:nvSpPr>
      <xdr:spPr>
        <a:xfrm flipV="1">
          <a:off x="0" y="7618095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28575</xdr:colOff>
      <xdr:row>427</xdr:row>
      <xdr:rowOff>123825</xdr:rowOff>
    </xdr:from>
    <xdr:to>
      <xdr:col>35</xdr:col>
      <xdr:colOff>66675</xdr:colOff>
      <xdr:row>427</xdr:row>
      <xdr:rowOff>169544</xdr:rowOff>
    </xdr:to>
    <xdr:sp macro="" textlink="">
      <xdr:nvSpPr>
        <xdr:cNvPr id="91" name="正方形/長方形 90">
          <a:extLst>
            <a:ext uri="{FF2B5EF4-FFF2-40B4-BE49-F238E27FC236}">
              <a16:creationId xmlns:a16="http://schemas.microsoft.com/office/drawing/2014/main" id="{AA340FED-0C8D-45C1-9147-386049DFD39D}"/>
            </a:ext>
          </a:extLst>
        </xdr:cNvPr>
        <xdr:cNvSpPr/>
      </xdr:nvSpPr>
      <xdr:spPr>
        <a:xfrm flipV="1">
          <a:off x="28575" y="8589645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544</xdr:row>
      <xdr:rowOff>57150</xdr:rowOff>
    </xdr:from>
    <xdr:to>
      <xdr:col>16</xdr:col>
      <xdr:colOff>139700</xdr:colOff>
      <xdr:row>555</xdr:row>
      <xdr:rowOff>19050</xdr:rowOff>
    </xdr:to>
    <xdr:graphicFrame macro="">
      <xdr:nvGraphicFramePr>
        <xdr:cNvPr id="10" name="グラフ 9">
          <a:extLst>
            <a:ext uri="{FF2B5EF4-FFF2-40B4-BE49-F238E27FC236}">
              <a16:creationId xmlns:a16="http://schemas.microsoft.com/office/drawing/2014/main" id="{1A3A2BD3-AAE2-4678-A5C2-7CCCCF17F6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50800</xdr:colOff>
      <xdr:row>445</xdr:row>
      <xdr:rowOff>19050</xdr:rowOff>
    </xdr:from>
    <xdr:to>
      <xdr:col>36</xdr:col>
      <xdr:colOff>101600</xdr:colOff>
      <xdr:row>449</xdr:row>
      <xdr:rowOff>139700</xdr:rowOff>
    </xdr:to>
    <xdr:sp macro="" textlink="">
      <xdr:nvSpPr>
        <xdr:cNvPr id="96" name="テキスト ボックス 95">
          <a:extLst>
            <a:ext uri="{FF2B5EF4-FFF2-40B4-BE49-F238E27FC236}">
              <a16:creationId xmlns:a16="http://schemas.microsoft.com/office/drawing/2014/main" id="{3B80600E-5CED-40B4-8C71-313B54471883}"/>
            </a:ext>
          </a:extLst>
        </xdr:cNvPr>
        <xdr:cNvSpPr txBox="1"/>
      </xdr:nvSpPr>
      <xdr:spPr>
        <a:xfrm>
          <a:off x="3416300" y="85629750"/>
          <a:ext cx="336550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本格的に取組開始した●月以降では●削減（増加）となっており、取組の成果がでている。</a:t>
          </a:r>
          <a:endParaRPr kumimoji="1" lang="en-US" altLang="ja-JP" sz="1100">
            <a:solidFill>
              <a:srgbClr val="FF0000"/>
            </a:solidFill>
          </a:endParaRPr>
        </a:p>
        <a:p>
          <a:r>
            <a:rPr kumimoji="1" lang="en-US" altLang="ja-JP" sz="1100">
              <a:solidFill>
                <a:srgbClr val="FF0000"/>
              </a:solidFill>
            </a:rPr>
            <a:t>※</a:t>
          </a:r>
          <a:r>
            <a:rPr kumimoji="1" lang="ja-JP" altLang="en-US" sz="1100">
              <a:solidFill>
                <a:srgbClr val="FF0000"/>
              </a:solidFill>
            </a:rPr>
            <a:t>増加の場合はその理由を記載する</a:t>
          </a:r>
        </a:p>
      </xdr:txBody>
    </xdr:sp>
    <xdr:clientData/>
  </xdr:twoCellAnchor>
  <xdr:twoCellAnchor>
    <xdr:from>
      <xdr:col>1</xdr:col>
      <xdr:colOff>228600</xdr:colOff>
      <xdr:row>796</xdr:row>
      <xdr:rowOff>69850</xdr:rowOff>
    </xdr:from>
    <xdr:to>
      <xdr:col>31</xdr:col>
      <xdr:colOff>174782</xdr:colOff>
      <xdr:row>802</xdr:row>
      <xdr:rowOff>107949</xdr:rowOff>
    </xdr:to>
    <xdr:sp macro="" textlink="">
      <xdr:nvSpPr>
        <xdr:cNvPr id="97" name="テキスト ボックス 96">
          <a:extLst>
            <a:ext uri="{FF2B5EF4-FFF2-40B4-BE49-F238E27FC236}">
              <a16:creationId xmlns:a16="http://schemas.microsoft.com/office/drawing/2014/main" id="{B90FE448-0AB4-46A0-B5F4-658E2B785222}"/>
            </a:ext>
          </a:extLst>
        </xdr:cNvPr>
        <xdr:cNvSpPr txBox="1"/>
      </xdr:nvSpPr>
      <xdr:spPr>
        <a:xfrm>
          <a:off x="228600" y="132372100"/>
          <a:ext cx="5705632" cy="1028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本格的に取組開始した●月以降では、電力、一般廃棄物が目標達成となっている月が多く取組の成果がでている。一方、自動車燃料、水使用量は未達成月が多く、取組の浸透ができていないため、今後、強化を図っていく。</a:t>
          </a:r>
          <a:endParaRPr kumimoji="1" lang="en-US" altLang="ja-JP" sz="1100">
            <a:solidFill>
              <a:srgbClr val="FF0000"/>
            </a:solidFill>
          </a:endParaRPr>
        </a:p>
        <a:p>
          <a:r>
            <a:rPr kumimoji="1" lang="ja-JP" altLang="en-US" sz="1100">
              <a:solidFill>
                <a:srgbClr val="FF0000"/>
              </a:solidFill>
            </a:rPr>
            <a:t>カーボンニュートラルや</a:t>
          </a:r>
          <a:r>
            <a:rPr kumimoji="1" lang="en-US" altLang="ja-JP" sz="1100">
              <a:solidFill>
                <a:srgbClr val="FF0000"/>
              </a:solidFill>
            </a:rPr>
            <a:t>SDG</a:t>
          </a:r>
          <a:r>
            <a:rPr kumimoji="1" lang="ja-JP" altLang="en-US" sz="1100">
              <a:solidFill>
                <a:srgbClr val="FF0000"/>
              </a:solidFill>
            </a:rPr>
            <a:t>ｓへの取組が社会的課題となっていることを踏まえ、エコアクション</a:t>
          </a:r>
          <a:r>
            <a:rPr kumimoji="1" lang="en-US" altLang="ja-JP" sz="1100">
              <a:solidFill>
                <a:srgbClr val="FF0000"/>
              </a:solidFill>
            </a:rPr>
            <a:t>21</a:t>
          </a:r>
          <a:r>
            <a:rPr kumimoji="1" lang="ja-JP" altLang="en-US" sz="1100">
              <a:solidFill>
                <a:srgbClr val="FF0000"/>
              </a:solidFill>
            </a:rPr>
            <a:t>を活用して、これらの課題解決に向けて、全社挙げて推進していく。</a:t>
          </a:r>
          <a:endParaRPr kumimoji="1" lang="en-US" altLang="ja-JP" sz="1100">
            <a:solidFill>
              <a:srgbClr val="FF0000"/>
            </a:solidFill>
          </a:endParaRPr>
        </a:p>
        <a:p>
          <a:endParaRPr kumimoji="1" lang="ja-JP" altLang="en-US" sz="1100">
            <a:solidFill>
              <a:srgbClr val="FF0000"/>
            </a:solidFill>
          </a:endParaRPr>
        </a:p>
      </xdr:txBody>
    </xdr:sp>
    <xdr:clientData/>
  </xdr:twoCellAnchor>
  <xdr:twoCellAnchor>
    <xdr:from>
      <xdr:col>2</xdr:col>
      <xdr:colOff>47625</xdr:colOff>
      <xdr:row>374</xdr:row>
      <xdr:rowOff>0</xdr:rowOff>
    </xdr:from>
    <xdr:to>
      <xdr:col>37</xdr:col>
      <xdr:colOff>66675</xdr:colOff>
      <xdr:row>374</xdr:row>
      <xdr:rowOff>45719</xdr:rowOff>
    </xdr:to>
    <xdr:sp macro="" textlink="">
      <xdr:nvSpPr>
        <xdr:cNvPr id="98" name="正方形/長方形 97">
          <a:extLst>
            <a:ext uri="{FF2B5EF4-FFF2-40B4-BE49-F238E27FC236}">
              <a16:creationId xmlns:a16="http://schemas.microsoft.com/office/drawing/2014/main" id="{2AE43E62-1C1F-4400-9046-97CA21F2E063}"/>
            </a:ext>
          </a:extLst>
        </xdr:cNvPr>
        <xdr:cNvSpPr/>
      </xdr:nvSpPr>
      <xdr:spPr>
        <a:xfrm flipV="1">
          <a:off x="485775" y="5554980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3</xdr:col>
      <xdr:colOff>66675</xdr:colOff>
      <xdr:row>7</xdr:row>
      <xdr:rowOff>38100</xdr:rowOff>
    </xdr:from>
    <xdr:to>
      <xdr:col>36</xdr:col>
      <xdr:colOff>98700</xdr:colOff>
      <xdr:row>14</xdr:row>
      <xdr:rowOff>137151</xdr:rowOff>
    </xdr:to>
    <xdr:pic>
      <xdr:nvPicPr>
        <xdr:cNvPr id="112" name="図 111">
          <a:extLst>
            <a:ext uri="{FF2B5EF4-FFF2-40B4-BE49-F238E27FC236}">
              <a16:creationId xmlns:a16="http://schemas.microsoft.com/office/drawing/2014/main" id="{0752AECA-60C9-4AF5-BFB4-C3AB74115CF3}"/>
            </a:ext>
          </a:extLst>
        </xdr:cNvPr>
        <xdr:cNvPicPr>
          <a:picLocks noChangeAspect="1"/>
        </xdr:cNvPicPr>
      </xdr:nvPicPr>
      <xdr:blipFill>
        <a:blip xmlns:r="http://schemas.openxmlformats.org/officeDocument/2006/relationships" r:embed="rId8"/>
        <a:stretch>
          <a:fillRect/>
        </a:stretch>
      </xdr:blipFill>
      <xdr:spPr>
        <a:xfrm>
          <a:off x="723900" y="1285875"/>
          <a:ext cx="6632850" cy="1384926"/>
        </a:xfrm>
        <a:prstGeom prst="rect">
          <a:avLst/>
        </a:prstGeom>
      </xdr:spPr>
    </xdr:pic>
    <xdr:clientData/>
  </xdr:twoCellAnchor>
  <xdr:twoCellAnchor>
    <xdr:from>
      <xdr:col>0</xdr:col>
      <xdr:colOff>76200</xdr:colOff>
      <xdr:row>22</xdr:row>
      <xdr:rowOff>171450</xdr:rowOff>
    </xdr:from>
    <xdr:to>
      <xdr:col>4</xdr:col>
      <xdr:colOff>0</xdr:colOff>
      <xdr:row>23</xdr:row>
      <xdr:rowOff>268374</xdr:rowOff>
    </xdr:to>
    <xdr:sp macro="" textlink="">
      <xdr:nvSpPr>
        <xdr:cNvPr id="113" name="吹き出し: 角を丸めた四角形 112">
          <a:extLst>
            <a:ext uri="{FF2B5EF4-FFF2-40B4-BE49-F238E27FC236}">
              <a16:creationId xmlns:a16="http://schemas.microsoft.com/office/drawing/2014/main" id="{F3F41261-9F0E-450B-9EBB-18DBF8065692}"/>
            </a:ext>
          </a:extLst>
        </xdr:cNvPr>
        <xdr:cNvSpPr/>
      </xdr:nvSpPr>
      <xdr:spPr>
        <a:xfrm>
          <a:off x="76200" y="4438650"/>
          <a:ext cx="857250" cy="354099"/>
        </a:xfrm>
        <a:prstGeom prst="wedgeRoundRectCallout">
          <a:avLst>
            <a:gd name="adj1" fmla="val 109379"/>
            <a:gd name="adj2" fmla="val 17418"/>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rgbClr val="FF0000"/>
              </a:solidFill>
            </a:rPr>
            <a:t>初回のみ</a:t>
          </a:r>
        </a:p>
      </xdr:txBody>
    </xdr:sp>
    <xdr:clientData/>
  </xdr:twoCellAnchor>
  <xdr:twoCellAnchor>
    <xdr:from>
      <xdr:col>13</xdr:col>
      <xdr:colOff>76200</xdr:colOff>
      <xdr:row>18</xdr:row>
      <xdr:rowOff>57150</xdr:rowOff>
    </xdr:from>
    <xdr:to>
      <xdr:col>25</xdr:col>
      <xdr:colOff>57733</xdr:colOff>
      <xdr:row>20</xdr:row>
      <xdr:rowOff>423950</xdr:rowOff>
    </xdr:to>
    <xdr:sp macro="" textlink="">
      <xdr:nvSpPr>
        <xdr:cNvPr id="114" name="吹き出し: 角を丸めた四角形 113">
          <a:extLst>
            <a:ext uri="{FF2B5EF4-FFF2-40B4-BE49-F238E27FC236}">
              <a16:creationId xmlns:a16="http://schemas.microsoft.com/office/drawing/2014/main" id="{12669C6F-3396-48F1-8475-D59ED4944A97}"/>
            </a:ext>
          </a:extLst>
        </xdr:cNvPr>
        <xdr:cNvSpPr/>
      </xdr:nvSpPr>
      <xdr:spPr>
        <a:xfrm>
          <a:off x="2733675" y="3314700"/>
          <a:ext cx="2381833" cy="728750"/>
        </a:xfrm>
        <a:prstGeom prst="wedgeRoundRectCallout">
          <a:avLst>
            <a:gd name="adj1" fmla="val -16971"/>
            <a:gd name="adj2" fmla="val 88270"/>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rPr>
            <a:t>初回登録審査の場合も期初から中締め下までとする（年度終了後に年間のレポートとするため）</a:t>
          </a:r>
        </a:p>
      </xdr:txBody>
    </xdr:sp>
    <xdr:clientData/>
  </xdr:twoCellAnchor>
  <xdr:twoCellAnchor>
    <xdr:from>
      <xdr:col>1</xdr:col>
      <xdr:colOff>0</xdr:colOff>
      <xdr:row>66</xdr:row>
      <xdr:rowOff>0</xdr:rowOff>
    </xdr:from>
    <xdr:to>
      <xdr:col>2</xdr:col>
      <xdr:colOff>114300</xdr:colOff>
      <xdr:row>95</xdr:row>
      <xdr:rowOff>12700</xdr:rowOff>
    </xdr:to>
    <xdr:sp macro="" textlink="">
      <xdr:nvSpPr>
        <xdr:cNvPr id="117" name="直角三角形 116">
          <a:extLst>
            <a:ext uri="{FF2B5EF4-FFF2-40B4-BE49-F238E27FC236}">
              <a16:creationId xmlns:a16="http://schemas.microsoft.com/office/drawing/2014/main" id="{E3C2B80A-8A6A-4A76-8436-E2779BC62507}"/>
            </a:ext>
          </a:extLst>
        </xdr:cNvPr>
        <xdr:cNvSpPr/>
      </xdr:nvSpPr>
      <xdr:spPr>
        <a:xfrm flipV="1">
          <a:off x="0" y="12715875"/>
          <a:ext cx="552450" cy="5565775"/>
        </a:xfrm>
        <a:prstGeom prst="rtTriangle">
          <a:avLst/>
        </a:prstGeom>
        <a:gradFill flip="none" rotWithShape="1">
          <a:gsLst>
            <a:gs pos="0">
              <a:schemeClr val="accent6">
                <a:lumMod val="5000"/>
                <a:lumOff val="95000"/>
              </a:schemeClr>
            </a:gs>
            <a:gs pos="0">
              <a:schemeClr val="bg1"/>
            </a:gs>
            <a:gs pos="42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3600" b="1">
            <a:solidFill>
              <a:schemeClr val="tx1"/>
            </a:solidFill>
            <a:effectLst>
              <a:outerShdw blurRad="50800" dist="50800" dir="5400000" algn="ctr" rotWithShape="0">
                <a:schemeClr val="bg1"/>
              </a:outerShdw>
            </a:effectLst>
            <a:latin typeface="Meiryo UI" panose="020B0604030504040204" pitchFamily="50" charset="-128"/>
            <a:ea typeface="Meiryo UI" panose="020B0604030504040204" pitchFamily="50" charset="-128"/>
          </a:endParaRPr>
        </a:p>
      </xdr:txBody>
    </xdr:sp>
    <xdr:clientData/>
  </xdr:twoCellAnchor>
  <xdr:twoCellAnchor editAs="oneCell">
    <xdr:from>
      <xdr:col>34</xdr:col>
      <xdr:colOff>0</xdr:colOff>
      <xdr:row>90</xdr:row>
      <xdr:rowOff>200025</xdr:rowOff>
    </xdr:from>
    <xdr:to>
      <xdr:col>37</xdr:col>
      <xdr:colOff>136458</xdr:colOff>
      <xdr:row>94</xdr:row>
      <xdr:rowOff>123891</xdr:rowOff>
    </xdr:to>
    <xdr:pic>
      <xdr:nvPicPr>
        <xdr:cNvPr id="118" name="図 117">
          <a:extLst>
            <a:ext uri="{FF2B5EF4-FFF2-40B4-BE49-F238E27FC236}">
              <a16:creationId xmlns:a16="http://schemas.microsoft.com/office/drawing/2014/main" id="{E978F466-FB11-460E-B419-D1762C867902}"/>
            </a:ext>
          </a:extLst>
        </xdr:cNvPr>
        <xdr:cNvPicPr>
          <a:picLocks noChangeAspect="1"/>
        </xdr:cNvPicPr>
      </xdr:nvPicPr>
      <xdr:blipFill>
        <a:blip xmlns:r="http://schemas.openxmlformats.org/officeDocument/2006/relationships" r:embed="rId9"/>
        <a:stretch>
          <a:fillRect/>
        </a:stretch>
      </xdr:blipFill>
      <xdr:spPr>
        <a:xfrm>
          <a:off x="6858000" y="17373600"/>
          <a:ext cx="736533" cy="800166"/>
        </a:xfrm>
        <a:prstGeom prst="rect">
          <a:avLst/>
        </a:prstGeom>
      </xdr:spPr>
    </xdr:pic>
    <xdr:clientData/>
  </xdr:twoCellAnchor>
  <xdr:twoCellAnchor editAs="oneCell">
    <xdr:from>
      <xdr:col>1</xdr:col>
      <xdr:colOff>349250</xdr:colOff>
      <xdr:row>127</xdr:row>
      <xdr:rowOff>177800</xdr:rowOff>
    </xdr:from>
    <xdr:to>
      <xdr:col>34</xdr:col>
      <xdr:colOff>133745</xdr:colOff>
      <xdr:row>127</xdr:row>
      <xdr:rowOff>220476</xdr:rowOff>
    </xdr:to>
    <xdr:pic>
      <xdr:nvPicPr>
        <xdr:cNvPr id="119" name="図 118">
          <a:extLst>
            <a:ext uri="{FF2B5EF4-FFF2-40B4-BE49-F238E27FC236}">
              <a16:creationId xmlns:a16="http://schemas.microsoft.com/office/drawing/2014/main" id="{D6A7C5AC-49A7-4E0C-826C-F8175783E7E6}"/>
            </a:ext>
          </a:extLst>
        </xdr:cNvPr>
        <xdr:cNvPicPr>
          <a:picLocks noChangeAspect="1"/>
        </xdr:cNvPicPr>
      </xdr:nvPicPr>
      <xdr:blipFill>
        <a:blip xmlns:r="http://schemas.openxmlformats.org/officeDocument/2006/relationships" r:embed="rId10"/>
        <a:stretch>
          <a:fillRect/>
        </a:stretch>
      </xdr:blipFill>
      <xdr:spPr>
        <a:xfrm>
          <a:off x="349250" y="25076150"/>
          <a:ext cx="6575820" cy="42676"/>
        </a:xfrm>
        <a:prstGeom prst="rect">
          <a:avLst/>
        </a:prstGeom>
      </xdr:spPr>
    </xdr:pic>
    <xdr:clientData/>
  </xdr:twoCellAnchor>
  <xdr:twoCellAnchor>
    <xdr:from>
      <xdr:col>2</xdr:col>
      <xdr:colOff>0</xdr:colOff>
      <xdr:row>138</xdr:row>
      <xdr:rowOff>0</xdr:rowOff>
    </xdr:from>
    <xdr:to>
      <xdr:col>2</xdr:col>
      <xdr:colOff>45719</xdr:colOff>
      <xdr:row>139</xdr:row>
      <xdr:rowOff>0</xdr:rowOff>
    </xdr:to>
    <xdr:sp macro="" textlink="">
      <xdr:nvSpPr>
        <xdr:cNvPr id="120" name="正方形/長方形 119">
          <a:extLst>
            <a:ext uri="{FF2B5EF4-FFF2-40B4-BE49-F238E27FC236}">
              <a16:creationId xmlns:a16="http://schemas.microsoft.com/office/drawing/2014/main" id="{C3C8A248-EEDA-459E-9FD5-255E0E10A248}"/>
            </a:ext>
          </a:extLst>
        </xdr:cNvPr>
        <xdr:cNvSpPr/>
      </xdr:nvSpPr>
      <xdr:spPr>
        <a:xfrm flipV="1">
          <a:off x="438150" y="27279600"/>
          <a:ext cx="45719" cy="257175"/>
        </a:xfrm>
        <a:prstGeom prst="rect">
          <a:avLst/>
        </a:prstGeom>
        <a:gradFill flip="none" rotWithShape="1">
          <a:gsLst>
            <a:gs pos="0">
              <a:schemeClr val="accent6">
                <a:lumMod val="5000"/>
                <a:lumOff val="95000"/>
              </a:schemeClr>
            </a:gs>
            <a:gs pos="40000">
              <a:schemeClr val="accent6">
                <a:lumMod val="45000"/>
                <a:lumOff val="55000"/>
              </a:schemeClr>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30</xdr:col>
      <xdr:colOff>104775</xdr:colOff>
      <xdr:row>140</xdr:row>
      <xdr:rowOff>66676</xdr:rowOff>
    </xdr:from>
    <xdr:to>
      <xdr:col>32</xdr:col>
      <xdr:colOff>180975</xdr:colOff>
      <xdr:row>142</xdr:row>
      <xdr:rowOff>47626</xdr:rowOff>
    </xdr:to>
    <xdr:pic>
      <xdr:nvPicPr>
        <xdr:cNvPr id="121" name="図 120">
          <a:extLst>
            <a:ext uri="{FF2B5EF4-FFF2-40B4-BE49-F238E27FC236}">
              <a16:creationId xmlns:a16="http://schemas.microsoft.com/office/drawing/2014/main" id="{FAC03F38-D99A-45B7-8252-7CEB514AE9DE}"/>
            </a:ext>
          </a:extLst>
        </xdr:cNvPr>
        <xdr:cNvPicPr>
          <a:picLocks noChangeAspect="1"/>
        </xdr:cNvPicPr>
      </xdr:nvPicPr>
      <xdr:blipFill>
        <a:blip xmlns:r="http://schemas.openxmlformats.org/officeDocument/2006/relationships" r:embed="rId11"/>
        <a:stretch>
          <a:fillRect/>
        </a:stretch>
      </xdr:blipFill>
      <xdr:spPr>
        <a:xfrm>
          <a:off x="6162675" y="27889201"/>
          <a:ext cx="476250" cy="447675"/>
        </a:xfrm>
        <a:prstGeom prst="rect">
          <a:avLst/>
        </a:prstGeom>
      </xdr:spPr>
    </xdr:pic>
    <xdr:clientData/>
  </xdr:twoCellAnchor>
  <xdr:twoCellAnchor editAs="oneCell">
    <xdr:from>
      <xdr:col>32</xdr:col>
      <xdr:colOff>185672</xdr:colOff>
      <xdr:row>140</xdr:row>
      <xdr:rowOff>66675</xdr:rowOff>
    </xdr:from>
    <xdr:to>
      <xdr:col>35</xdr:col>
      <xdr:colOff>79777</xdr:colOff>
      <xdr:row>142</xdr:row>
      <xdr:rowOff>47858</xdr:rowOff>
    </xdr:to>
    <xdr:pic>
      <xdr:nvPicPr>
        <xdr:cNvPr id="122" name="図 121">
          <a:extLst>
            <a:ext uri="{FF2B5EF4-FFF2-40B4-BE49-F238E27FC236}">
              <a16:creationId xmlns:a16="http://schemas.microsoft.com/office/drawing/2014/main" id="{FAD38A3B-7602-4FD8-92AE-5CDD000F1A2A}"/>
            </a:ext>
          </a:extLst>
        </xdr:cNvPr>
        <xdr:cNvPicPr>
          <a:picLocks noChangeAspect="1"/>
        </xdr:cNvPicPr>
      </xdr:nvPicPr>
      <xdr:blipFill>
        <a:blip xmlns:r="http://schemas.openxmlformats.org/officeDocument/2006/relationships" r:embed="rId12"/>
        <a:stretch>
          <a:fillRect/>
        </a:stretch>
      </xdr:blipFill>
      <xdr:spPr>
        <a:xfrm>
          <a:off x="6643622" y="27889200"/>
          <a:ext cx="494180" cy="447908"/>
        </a:xfrm>
        <a:prstGeom prst="rect">
          <a:avLst/>
        </a:prstGeom>
      </xdr:spPr>
    </xdr:pic>
    <xdr:clientData/>
  </xdr:twoCellAnchor>
  <xdr:twoCellAnchor editAs="oneCell">
    <xdr:from>
      <xdr:col>35</xdr:col>
      <xdr:colOff>84073</xdr:colOff>
      <xdr:row>140</xdr:row>
      <xdr:rowOff>73025</xdr:rowOff>
    </xdr:from>
    <xdr:to>
      <xdr:col>37</xdr:col>
      <xdr:colOff>157529</xdr:colOff>
      <xdr:row>142</xdr:row>
      <xdr:rowOff>47625</xdr:rowOff>
    </xdr:to>
    <xdr:pic>
      <xdr:nvPicPr>
        <xdr:cNvPr id="123" name="図 122">
          <a:extLst>
            <a:ext uri="{FF2B5EF4-FFF2-40B4-BE49-F238E27FC236}">
              <a16:creationId xmlns:a16="http://schemas.microsoft.com/office/drawing/2014/main" id="{4215102E-CDD3-4470-9A30-94A11ECCDA97}"/>
            </a:ext>
          </a:extLst>
        </xdr:cNvPr>
        <xdr:cNvPicPr>
          <a:picLocks noChangeAspect="1"/>
        </xdr:cNvPicPr>
      </xdr:nvPicPr>
      <xdr:blipFill>
        <a:blip xmlns:r="http://schemas.openxmlformats.org/officeDocument/2006/relationships" r:embed="rId13"/>
        <a:stretch>
          <a:fillRect/>
        </a:stretch>
      </xdr:blipFill>
      <xdr:spPr>
        <a:xfrm>
          <a:off x="7142098" y="27895550"/>
          <a:ext cx="473506" cy="441325"/>
        </a:xfrm>
        <a:prstGeom prst="rect">
          <a:avLst/>
        </a:prstGeom>
      </xdr:spPr>
    </xdr:pic>
    <xdr:clientData/>
  </xdr:twoCellAnchor>
  <xdr:twoCellAnchor editAs="oneCell">
    <xdr:from>
      <xdr:col>32</xdr:col>
      <xdr:colOff>185672</xdr:colOff>
      <xdr:row>142</xdr:row>
      <xdr:rowOff>44450</xdr:rowOff>
    </xdr:from>
    <xdr:to>
      <xdr:col>35</xdr:col>
      <xdr:colOff>79121</xdr:colOff>
      <xdr:row>144</xdr:row>
      <xdr:rowOff>75314</xdr:rowOff>
    </xdr:to>
    <xdr:pic>
      <xdr:nvPicPr>
        <xdr:cNvPr id="124" name="図 123">
          <a:extLst>
            <a:ext uri="{FF2B5EF4-FFF2-40B4-BE49-F238E27FC236}">
              <a16:creationId xmlns:a16="http://schemas.microsoft.com/office/drawing/2014/main" id="{3D3229A9-5562-430F-8C74-31234EDB996D}"/>
            </a:ext>
          </a:extLst>
        </xdr:cNvPr>
        <xdr:cNvPicPr>
          <a:picLocks noChangeAspect="1"/>
        </xdr:cNvPicPr>
      </xdr:nvPicPr>
      <xdr:blipFill>
        <a:blip xmlns:r="http://schemas.openxmlformats.org/officeDocument/2006/relationships" r:embed="rId14"/>
        <a:stretch>
          <a:fillRect/>
        </a:stretch>
      </xdr:blipFill>
      <xdr:spPr>
        <a:xfrm>
          <a:off x="6643622" y="28333700"/>
          <a:ext cx="493524" cy="440439"/>
        </a:xfrm>
        <a:prstGeom prst="rect">
          <a:avLst/>
        </a:prstGeom>
      </xdr:spPr>
    </xdr:pic>
    <xdr:clientData/>
  </xdr:twoCellAnchor>
  <xdr:twoCellAnchor editAs="oneCell">
    <xdr:from>
      <xdr:col>35</xdr:col>
      <xdr:colOff>109472</xdr:colOff>
      <xdr:row>144</xdr:row>
      <xdr:rowOff>104775</xdr:rowOff>
    </xdr:from>
    <xdr:to>
      <xdr:col>37</xdr:col>
      <xdr:colOff>168021</xdr:colOff>
      <xdr:row>146</xdr:row>
      <xdr:rowOff>70940</xdr:rowOff>
    </xdr:to>
    <xdr:pic>
      <xdr:nvPicPr>
        <xdr:cNvPr id="125" name="図 124">
          <a:extLst>
            <a:ext uri="{FF2B5EF4-FFF2-40B4-BE49-F238E27FC236}">
              <a16:creationId xmlns:a16="http://schemas.microsoft.com/office/drawing/2014/main" id="{B511E8E6-8CD1-4F7F-834C-B51FA4E4D2EE}"/>
            </a:ext>
          </a:extLst>
        </xdr:cNvPr>
        <xdr:cNvPicPr>
          <a:picLocks noChangeAspect="1"/>
        </xdr:cNvPicPr>
      </xdr:nvPicPr>
      <xdr:blipFill>
        <a:blip xmlns:r="http://schemas.openxmlformats.org/officeDocument/2006/relationships" r:embed="rId13"/>
        <a:stretch>
          <a:fillRect/>
        </a:stretch>
      </xdr:blipFill>
      <xdr:spPr>
        <a:xfrm>
          <a:off x="7167497" y="28803600"/>
          <a:ext cx="458599" cy="423365"/>
        </a:xfrm>
        <a:prstGeom prst="rect">
          <a:avLst/>
        </a:prstGeom>
      </xdr:spPr>
    </xdr:pic>
    <xdr:clientData/>
  </xdr:twoCellAnchor>
  <xdr:twoCellAnchor editAs="oneCell">
    <xdr:from>
      <xdr:col>35</xdr:col>
      <xdr:colOff>103122</xdr:colOff>
      <xdr:row>150</xdr:row>
      <xdr:rowOff>104775</xdr:rowOff>
    </xdr:from>
    <xdr:to>
      <xdr:col>37</xdr:col>
      <xdr:colOff>161671</xdr:colOff>
      <xdr:row>152</xdr:row>
      <xdr:rowOff>70940</xdr:rowOff>
    </xdr:to>
    <xdr:pic>
      <xdr:nvPicPr>
        <xdr:cNvPr id="126" name="図 125">
          <a:extLst>
            <a:ext uri="{FF2B5EF4-FFF2-40B4-BE49-F238E27FC236}">
              <a16:creationId xmlns:a16="http://schemas.microsoft.com/office/drawing/2014/main" id="{98927A7E-6FBA-4AD9-88B5-6724A249E46F}"/>
            </a:ext>
          </a:extLst>
        </xdr:cNvPr>
        <xdr:cNvPicPr>
          <a:picLocks noChangeAspect="1"/>
        </xdr:cNvPicPr>
      </xdr:nvPicPr>
      <xdr:blipFill>
        <a:blip xmlns:r="http://schemas.openxmlformats.org/officeDocument/2006/relationships" r:embed="rId13"/>
        <a:stretch>
          <a:fillRect/>
        </a:stretch>
      </xdr:blipFill>
      <xdr:spPr>
        <a:xfrm>
          <a:off x="7161147" y="30175200"/>
          <a:ext cx="458599" cy="423365"/>
        </a:xfrm>
        <a:prstGeom prst="rect">
          <a:avLst/>
        </a:prstGeom>
      </xdr:spPr>
    </xdr:pic>
    <xdr:clientData/>
  </xdr:twoCellAnchor>
  <xdr:twoCellAnchor editAs="oneCell">
    <xdr:from>
      <xdr:col>33</xdr:col>
      <xdr:colOff>0</xdr:colOff>
      <xdr:row>148</xdr:row>
      <xdr:rowOff>104776</xdr:rowOff>
    </xdr:from>
    <xdr:to>
      <xdr:col>35</xdr:col>
      <xdr:colOff>73025</xdr:colOff>
      <xdr:row>150</xdr:row>
      <xdr:rowOff>73026</xdr:rowOff>
    </xdr:to>
    <xdr:pic>
      <xdr:nvPicPr>
        <xdr:cNvPr id="127" name="図 126">
          <a:extLst>
            <a:ext uri="{FF2B5EF4-FFF2-40B4-BE49-F238E27FC236}">
              <a16:creationId xmlns:a16="http://schemas.microsoft.com/office/drawing/2014/main" id="{1CC61B93-0DAB-4EE7-8FD0-0C85ACAE7A66}"/>
            </a:ext>
          </a:extLst>
        </xdr:cNvPr>
        <xdr:cNvPicPr>
          <a:picLocks noChangeAspect="1"/>
        </xdr:cNvPicPr>
      </xdr:nvPicPr>
      <xdr:blipFill>
        <a:blip xmlns:r="http://schemas.openxmlformats.org/officeDocument/2006/relationships" r:embed="rId11"/>
        <a:stretch>
          <a:fillRect/>
        </a:stretch>
      </xdr:blipFill>
      <xdr:spPr>
        <a:xfrm>
          <a:off x="6657975" y="29718001"/>
          <a:ext cx="473075" cy="425450"/>
        </a:xfrm>
        <a:prstGeom prst="rect">
          <a:avLst/>
        </a:prstGeom>
      </xdr:spPr>
    </xdr:pic>
    <xdr:clientData/>
  </xdr:twoCellAnchor>
  <xdr:twoCellAnchor editAs="oneCell">
    <xdr:from>
      <xdr:col>32</xdr:col>
      <xdr:colOff>190377</xdr:colOff>
      <xdr:row>146</xdr:row>
      <xdr:rowOff>98548</xdr:rowOff>
    </xdr:from>
    <xdr:to>
      <xdr:col>35</xdr:col>
      <xdr:colOff>71373</xdr:colOff>
      <xdr:row>148</xdr:row>
      <xdr:rowOff>73025</xdr:rowOff>
    </xdr:to>
    <xdr:pic>
      <xdr:nvPicPr>
        <xdr:cNvPr id="128" name="図 127">
          <a:extLst>
            <a:ext uri="{FF2B5EF4-FFF2-40B4-BE49-F238E27FC236}">
              <a16:creationId xmlns:a16="http://schemas.microsoft.com/office/drawing/2014/main" id="{D266CFF6-63B4-4C2A-A82B-F403D8573948}"/>
            </a:ext>
          </a:extLst>
        </xdr:cNvPr>
        <xdr:cNvPicPr>
          <a:picLocks noChangeAspect="1"/>
        </xdr:cNvPicPr>
      </xdr:nvPicPr>
      <xdr:blipFill>
        <a:blip xmlns:r="http://schemas.openxmlformats.org/officeDocument/2006/relationships" r:embed="rId15"/>
        <a:stretch>
          <a:fillRect/>
        </a:stretch>
      </xdr:blipFill>
      <xdr:spPr>
        <a:xfrm>
          <a:off x="6648327" y="29254573"/>
          <a:ext cx="481071" cy="431677"/>
        </a:xfrm>
        <a:prstGeom prst="rect">
          <a:avLst/>
        </a:prstGeom>
      </xdr:spPr>
    </xdr:pic>
    <xdr:clientData/>
  </xdr:twoCellAnchor>
  <xdr:twoCellAnchor editAs="oneCell">
    <xdr:from>
      <xdr:col>33</xdr:col>
      <xdr:colOff>39622</xdr:colOff>
      <xdr:row>152</xdr:row>
      <xdr:rowOff>104776</xdr:rowOff>
    </xdr:from>
    <xdr:to>
      <xdr:col>35</xdr:col>
      <xdr:colOff>85763</xdr:colOff>
      <xdr:row>154</xdr:row>
      <xdr:rowOff>60326</xdr:rowOff>
    </xdr:to>
    <xdr:pic>
      <xdr:nvPicPr>
        <xdr:cNvPr id="129" name="図 128">
          <a:extLst>
            <a:ext uri="{FF2B5EF4-FFF2-40B4-BE49-F238E27FC236}">
              <a16:creationId xmlns:a16="http://schemas.microsoft.com/office/drawing/2014/main" id="{9D9487FE-BC43-4FAD-851D-8FF990B2940C}"/>
            </a:ext>
          </a:extLst>
        </xdr:cNvPr>
        <xdr:cNvPicPr>
          <a:picLocks noChangeAspect="1"/>
        </xdr:cNvPicPr>
      </xdr:nvPicPr>
      <xdr:blipFill>
        <a:blip xmlns:r="http://schemas.openxmlformats.org/officeDocument/2006/relationships" r:embed="rId16"/>
        <a:stretch>
          <a:fillRect/>
        </a:stretch>
      </xdr:blipFill>
      <xdr:spPr>
        <a:xfrm>
          <a:off x="6697597" y="30632401"/>
          <a:ext cx="446191" cy="412750"/>
        </a:xfrm>
        <a:prstGeom prst="rect">
          <a:avLst/>
        </a:prstGeom>
      </xdr:spPr>
    </xdr:pic>
    <xdr:clientData/>
  </xdr:twoCellAnchor>
  <xdr:twoCellAnchor editAs="oneCell">
    <xdr:from>
      <xdr:col>33</xdr:col>
      <xdr:colOff>33273</xdr:colOff>
      <xdr:row>154</xdr:row>
      <xdr:rowOff>92075</xdr:rowOff>
    </xdr:from>
    <xdr:to>
      <xdr:col>35</xdr:col>
      <xdr:colOff>84073</xdr:colOff>
      <xdr:row>156</xdr:row>
      <xdr:rowOff>50554</xdr:rowOff>
    </xdr:to>
    <xdr:pic>
      <xdr:nvPicPr>
        <xdr:cNvPr id="130" name="図 129">
          <a:extLst>
            <a:ext uri="{FF2B5EF4-FFF2-40B4-BE49-F238E27FC236}">
              <a16:creationId xmlns:a16="http://schemas.microsoft.com/office/drawing/2014/main" id="{0253B4E9-141A-4F22-91D2-CB17445221CF}"/>
            </a:ext>
          </a:extLst>
        </xdr:cNvPr>
        <xdr:cNvPicPr>
          <a:picLocks noChangeAspect="1"/>
        </xdr:cNvPicPr>
      </xdr:nvPicPr>
      <xdr:blipFill>
        <a:blip xmlns:r="http://schemas.openxmlformats.org/officeDocument/2006/relationships" r:embed="rId17"/>
        <a:stretch>
          <a:fillRect/>
        </a:stretch>
      </xdr:blipFill>
      <xdr:spPr>
        <a:xfrm>
          <a:off x="6691248" y="31076900"/>
          <a:ext cx="450850" cy="415679"/>
        </a:xfrm>
        <a:prstGeom prst="rect">
          <a:avLst/>
        </a:prstGeom>
      </xdr:spPr>
    </xdr:pic>
    <xdr:clientData/>
  </xdr:twoCellAnchor>
  <xdr:twoCellAnchor editAs="oneCell">
    <xdr:from>
      <xdr:col>33</xdr:col>
      <xdr:colOff>26923</xdr:colOff>
      <xdr:row>150</xdr:row>
      <xdr:rowOff>104775</xdr:rowOff>
    </xdr:from>
    <xdr:to>
      <xdr:col>35</xdr:col>
      <xdr:colOff>80571</xdr:colOff>
      <xdr:row>152</xdr:row>
      <xdr:rowOff>73025</xdr:rowOff>
    </xdr:to>
    <xdr:pic>
      <xdr:nvPicPr>
        <xdr:cNvPr id="131" name="図 130">
          <a:extLst>
            <a:ext uri="{FF2B5EF4-FFF2-40B4-BE49-F238E27FC236}">
              <a16:creationId xmlns:a16="http://schemas.microsoft.com/office/drawing/2014/main" id="{F412D12E-23DA-4E16-AA1C-33199477AA0C}"/>
            </a:ext>
          </a:extLst>
        </xdr:cNvPr>
        <xdr:cNvPicPr>
          <a:picLocks noChangeAspect="1"/>
        </xdr:cNvPicPr>
      </xdr:nvPicPr>
      <xdr:blipFill>
        <a:blip xmlns:r="http://schemas.openxmlformats.org/officeDocument/2006/relationships" r:embed="rId18"/>
        <a:stretch>
          <a:fillRect/>
        </a:stretch>
      </xdr:blipFill>
      <xdr:spPr>
        <a:xfrm>
          <a:off x="6684898" y="30175200"/>
          <a:ext cx="453698" cy="425450"/>
        </a:xfrm>
        <a:prstGeom prst="rect">
          <a:avLst/>
        </a:prstGeom>
      </xdr:spPr>
    </xdr:pic>
    <xdr:clientData/>
  </xdr:twoCellAnchor>
  <xdr:twoCellAnchor editAs="oneCell">
    <xdr:from>
      <xdr:col>32</xdr:col>
      <xdr:colOff>192023</xdr:colOff>
      <xdr:row>144</xdr:row>
      <xdr:rowOff>98426</xdr:rowOff>
    </xdr:from>
    <xdr:to>
      <xdr:col>35</xdr:col>
      <xdr:colOff>77723</xdr:colOff>
      <xdr:row>146</xdr:row>
      <xdr:rowOff>77588</xdr:rowOff>
    </xdr:to>
    <xdr:pic>
      <xdr:nvPicPr>
        <xdr:cNvPr id="132" name="図 131">
          <a:extLst>
            <a:ext uri="{FF2B5EF4-FFF2-40B4-BE49-F238E27FC236}">
              <a16:creationId xmlns:a16="http://schemas.microsoft.com/office/drawing/2014/main" id="{384267CB-99E5-4C15-A33C-DD16FB7345B6}"/>
            </a:ext>
          </a:extLst>
        </xdr:cNvPr>
        <xdr:cNvPicPr>
          <a:picLocks noChangeAspect="1"/>
        </xdr:cNvPicPr>
      </xdr:nvPicPr>
      <xdr:blipFill>
        <a:blip xmlns:r="http://schemas.openxmlformats.org/officeDocument/2006/relationships" r:embed="rId12"/>
        <a:stretch>
          <a:fillRect/>
        </a:stretch>
      </xdr:blipFill>
      <xdr:spPr>
        <a:xfrm>
          <a:off x="6649973" y="28797251"/>
          <a:ext cx="485775" cy="436362"/>
        </a:xfrm>
        <a:prstGeom prst="rect">
          <a:avLst/>
        </a:prstGeom>
      </xdr:spPr>
    </xdr:pic>
    <xdr:clientData/>
  </xdr:twoCellAnchor>
  <xdr:twoCellAnchor editAs="oneCell">
    <xdr:from>
      <xdr:col>35</xdr:col>
      <xdr:colOff>109473</xdr:colOff>
      <xdr:row>148</xdr:row>
      <xdr:rowOff>111126</xdr:rowOff>
    </xdr:from>
    <xdr:to>
      <xdr:col>37</xdr:col>
      <xdr:colOff>153922</xdr:colOff>
      <xdr:row>150</xdr:row>
      <xdr:rowOff>64991</xdr:rowOff>
    </xdr:to>
    <xdr:pic>
      <xdr:nvPicPr>
        <xdr:cNvPr id="133" name="図 132">
          <a:extLst>
            <a:ext uri="{FF2B5EF4-FFF2-40B4-BE49-F238E27FC236}">
              <a16:creationId xmlns:a16="http://schemas.microsoft.com/office/drawing/2014/main" id="{F16BA2AC-82B8-45F1-81B0-D7B6FC707D2F}"/>
            </a:ext>
          </a:extLst>
        </xdr:cNvPr>
        <xdr:cNvPicPr>
          <a:picLocks noChangeAspect="1"/>
        </xdr:cNvPicPr>
      </xdr:nvPicPr>
      <xdr:blipFill>
        <a:blip xmlns:r="http://schemas.openxmlformats.org/officeDocument/2006/relationships" r:embed="rId12"/>
        <a:stretch>
          <a:fillRect/>
        </a:stretch>
      </xdr:blipFill>
      <xdr:spPr>
        <a:xfrm>
          <a:off x="7167498" y="29724351"/>
          <a:ext cx="444499" cy="411065"/>
        </a:xfrm>
        <a:prstGeom prst="rect">
          <a:avLst/>
        </a:prstGeom>
      </xdr:spPr>
    </xdr:pic>
    <xdr:clientData/>
  </xdr:twoCellAnchor>
  <xdr:twoCellAnchor editAs="oneCell">
    <xdr:from>
      <xdr:col>35</xdr:col>
      <xdr:colOff>128523</xdr:colOff>
      <xdr:row>154</xdr:row>
      <xdr:rowOff>98426</xdr:rowOff>
    </xdr:from>
    <xdr:to>
      <xdr:col>37</xdr:col>
      <xdr:colOff>172972</xdr:colOff>
      <xdr:row>156</xdr:row>
      <xdr:rowOff>52291</xdr:rowOff>
    </xdr:to>
    <xdr:pic>
      <xdr:nvPicPr>
        <xdr:cNvPr id="134" name="図 133">
          <a:extLst>
            <a:ext uri="{FF2B5EF4-FFF2-40B4-BE49-F238E27FC236}">
              <a16:creationId xmlns:a16="http://schemas.microsoft.com/office/drawing/2014/main" id="{2D1166E8-66B3-401C-BF7A-0AF102AA2433}"/>
            </a:ext>
          </a:extLst>
        </xdr:cNvPr>
        <xdr:cNvPicPr>
          <a:picLocks noChangeAspect="1"/>
        </xdr:cNvPicPr>
      </xdr:nvPicPr>
      <xdr:blipFill>
        <a:blip xmlns:r="http://schemas.openxmlformats.org/officeDocument/2006/relationships" r:embed="rId12"/>
        <a:stretch>
          <a:fillRect/>
        </a:stretch>
      </xdr:blipFill>
      <xdr:spPr>
        <a:xfrm>
          <a:off x="7186548" y="31083251"/>
          <a:ext cx="444499" cy="411065"/>
        </a:xfrm>
        <a:prstGeom prst="rect">
          <a:avLst/>
        </a:prstGeom>
      </xdr:spPr>
    </xdr:pic>
    <xdr:clientData/>
  </xdr:twoCellAnchor>
  <xdr:twoCellAnchor editAs="oneCell">
    <xdr:from>
      <xdr:col>35</xdr:col>
      <xdr:colOff>96773</xdr:colOff>
      <xdr:row>142</xdr:row>
      <xdr:rowOff>56394</xdr:rowOff>
    </xdr:from>
    <xdr:to>
      <xdr:col>37</xdr:col>
      <xdr:colOff>147573</xdr:colOff>
      <xdr:row>144</xdr:row>
      <xdr:rowOff>62484</xdr:rowOff>
    </xdr:to>
    <xdr:pic>
      <xdr:nvPicPr>
        <xdr:cNvPr id="135" name="図 134">
          <a:extLst>
            <a:ext uri="{FF2B5EF4-FFF2-40B4-BE49-F238E27FC236}">
              <a16:creationId xmlns:a16="http://schemas.microsoft.com/office/drawing/2014/main" id="{D044CAB1-0B33-4E59-A1F4-9FD5887FE608}"/>
            </a:ext>
          </a:extLst>
        </xdr:cNvPr>
        <xdr:cNvPicPr>
          <a:picLocks noChangeAspect="1"/>
        </xdr:cNvPicPr>
      </xdr:nvPicPr>
      <xdr:blipFill>
        <a:blip xmlns:r="http://schemas.openxmlformats.org/officeDocument/2006/relationships" r:embed="rId19"/>
        <a:stretch>
          <a:fillRect/>
        </a:stretch>
      </xdr:blipFill>
      <xdr:spPr>
        <a:xfrm>
          <a:off x="7154798" y="28345644"/>
          <a:ext cx="450850" cy="415665"/>
        </a:xfrm>
        <a:prstGeom prst="rect">
          <a:avLst/>
        </a:prstGeom>
      </xdr:spPr>
    </xdr:pic>
    <xdr:clientData/>
  </xdr:twoCellAnchor>
  <xdr:twoCellAnchor>
    <xdr:from>
      <xdr:col>1</xdr:col>
      <xdr:colOff>361950</xdr:colOff>
      <xdr:row>251</xdr:row>
      <xdr:rowOff>177799</xdr:rowOff>
    </xdr:from>
    <xdr:to>
      <xdr:col>36</xdr:col>
      <xdr:colOff>165100</xdr:colOff>
      <xdr:row>251</xdr:row>
      <xdr:rowOff>223518</xdr:rowOff>
    </xdr:to>
    <xdr:sp macro="" textlink="">
      <xdr:nvSpPr>
        <xdr:cNvPr id="136" name="正方形/長方形 135">
          <a:extLst>
            <a:ext uri="{FF2B5EF4-FFF2-40B4-BE49-F238E27FC236}">
              <a16:creationId xmlns:a16="http://schemas.microsoft.com/office/drawing/2014/main" id="{0B9DB5EE-087E-4C90-AD4F-368029097FA6}"/>
            </a:ext>
          </a:extLst>
        </xdr:cNvPr>
        <xdr:cNvSpPr/>
      </xdr:nvSpPr>
      <xdr:spPr>
        <a:xfrm flipV="1">
          <a:off x="361950" y="49393474"/>
          <a:ext cx="706120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39</xdr:col>
      <xdr:colOff>565150</xdr:colOff>
      <xdr:row>708</xdr:row>
      <xdr:rowOff>6350</xdr:rowOff>
    </xdr:from>
    <xdr:to>
      <xdr:col>46</xdr:col>
      <xdr:colOff>159474</xdr:colOff>
      <xdr:row>710</xdr:row>
      <xdr:rowOff>163493</xdr:rowOff>
    </xdr:to>
    <xdr:sp macro="" textlink="">
      <xdr:nvSpPr>
        <xdr:cNvPr id="137" name="吹き出し: 四角形 136">
          <a:extLst>
            <a:ext uri="{FF2B5EF4-FFF2-40B4-BE49-F238E27FC236}">
              <a16:creationId xmlns:a16="http://schemas.microsoft.com/office/drawing/2014/main" id="{8F0F7905-A36B-412E-ADAB-4855B9E17A22}"/>
            </a:ext>
          </a:extLst>
        </xdr:cNvPr>
        <xdr:cNvSpPr/>
      </xdr:nvSpPr>
      <xdr:spPr>
        <a:xfrm>
          <a:off x="8651875" y="110096300"/>
          <a:ext cx="4394924" cy="519093"/>
        </a:xfrm>
        <a:prstGeom prst="wedgeRectCallout">
          <a:avLst>
            <a:gd name="adj1" fmla="val -70167"/>
            <a:gd name="adj2" fmla="val 16468"/>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effectLst/>
              <a:latin typeface="+mn-lt"/>
              <a:ea typeface="+mn-ea"/>
              <a:cs typeface="+mn-cs"/>
            </a:rPr>
            <a:t>【</a:t>
          </a:r>
          <a:r>
            <a:rPr kumimoji="1" lang="ja-JP" altLang="en-US" sz="1100">
              <a:solidFill>
                <a:sysClr val="windowText" lastClr="000000"/>
              </a:solidFill>
            </a:rPr>
            <a:t>非表示</a:t>
          </a:r>
          <a:r>
            <a:rPr kumimoji="1" lang="en-US" altLang="ja-JP" sz="1100">
              <a:solidFill>
                <a:sysClr val="windowText" lastClr="000000"/>
              </a:solidFill>
            </a:rPr>
            <a:t>】</a:t>
          </a:r>
        </a:p>
        <a:p>
          <a:pPr algn="l"/>
          <a:r>
            <a:rPr kumimoji="1" lang="ja-JP" altLang="en-US" sz="1100">
              <a:solidFill>
                <a:sysClr val="windowText" lastClr="000000"/>
              </a:solidFill>
            </a:rPr>
            <a:t>複数の事業所があれば各事業所の取組の紹介するとよい</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2</xdr:col>
      <xdr:colOff>0</xdr:colOff>
      <xdr:row>675</xdr:row>
      <xdr:rowOff>0</xdr:rowOff>
    </xdr:from>
    <xdr:to>
      <xdr:col>37</xdr:col>
      <xdr:colOff>19050</xdr:colOff>
      <xdr:row>675</xdr:row>
      <xdr:rowOff>45719</xdr:rowOff>
    </xdr:to>
    <xdr:sp macro="" textlink="">
      <xdr:nvSpPr>
        <xdr:cNvPr id="138" name="正方形/長方形 137">
          <a:extLst>
            <a:ext uri="{FF2B5EF4-FFF2-40B4-BE49-F238E27FC236}">
              <a16:creationId xmlns:a16="http://schemas.microsoft.com/office/drawing/2014/main" id="{15EB115D-44DA-456E-8D31-AC79F0C52258}"/>
            </a:ext>
          </a:extLst>
        </xdr:cNvPr>
        <xdr:cNvSpPr/>
      </xdr:nvSpPr>
      <xdr:spPr>
        <a:xfrm flipV="1">
          <a:off x="438150" y="104060625"/>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0</xdr:colOff>
      <xdr:row>725</xdr:row>
      <xdr:rowOff>127000</xdr:rowOff>
    </xdr:from>
    <xdr:to>
      <xdr:col>37</xdr:col>
      <xdr:colOff>19050</xdr:colOff>
      <xdr:row>725</xdr:row>
      <xdr:rowOff>172719</xdr:rowOff>
    </xdr:to>
    <xdr:sp macro="" textlink="">
      <xdr:nvSpPr>
        <xdr:cNvPr id="139" name="正方形/長方形 138">
          <a:extLst>
            <a:ext uri="{FF2B5EF4-FFF2-40B4-BE49-F238E27FC236}">
              <a16:creationId xmlns:a16="http://schemas.microsoft.com/office/drawing/2014/main" id="{9DA5E6AE-4446-4AD6-B749-542F7A11C1EE}"/>
            </a:ext>
          </a:extLst>
        </xdr:cNvPr>
        <xdr:cNvSpPr/>
      </xdr:nvSpPr>
      <xdr:spPr>
        <a:xfrm flipV="1">
          <a:off x="438150" y="11324590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9</xdr:col>
      <xdr:colOff>95249</xdr:colOff>
      <xdr:row>746</xdr:row>
      <xdr:rowOff>95250</xdr:rowOff>
    </xdr:from>
    <xdr:to>
      <xdr:col>25</xdr:col>
      <xdr:colOff>180975</xdr:colOff>
      <xdr:row>748</xdr:row>
      <xdr:rowOff>104776</xdr:rowOff>
    </xdr:to>
    <xdr:sp macro="" textlink="">
      <xdr:nvSpPr>
        <xdr:cNvPr id="140" name="テキスト ボックス 139">
          <a:extLst>
            <a:ext uri="{FF2B5EF4-FFF2-40B4-BE49-F238E27FC236}">
              <a16:creationId xmlns:a16="http://schemas.microsoft.com/office/drawing/2014/main" id="{BFDCBEA5-BC79-4D78-8816-334093A1DB16}"/>
            </a:ext>
          </a:extLst>
        </xdr:cNvPr>
        <xdr:cNvSpPr txBox="1"/>
      </xdr:nvSpPr>
      <xdr:spPr>
        <a:xfrm>
          <a:off x="1952624" y="115909725"/>
          <a:ext cx="3343276" cy="36195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苦情等があれば対応策を含めて記載する。</a:t>
          </a:r>
          <a:endParaRPr kumimoji="1" lang="ja-JP" altLang="en-US" sz="1100"/>
        </a:p>
      </xdr:txBody>
    </xdr:sp>
    <xdr:clientData/>
  </xdr:twoCellAnchor>
  <xdr:twoCellAnchor>
    <xdr:from>
      <xdr:col>2</xdr:col>
      <xdr:colOff>0</xdr:colOff>
      <xdr:row>750</xdr:row>
      <xdr:rowOff>127000</xdr:rowOff>
    </xdr:from>
    <xdr:to>
      <xdr:col>37</xdr:col>
      <xdr:colOff>19050</xdr:colOff>
      <xdr:row>750</xdr:row>
      <xdr:rowOff>172719</xdr:rowOff>
    </xdr:to>
    <xdr:sp macro="" textlink="">
      <xdr:nvSpPr>
        <xdr:cNvPr id="141" name="正方形/長方形 140">
          <a:extLst>
            <a:ext uri="{FF2B5EF4-FFF2-40B4-BE49-F238E27FC236}">
              <a16:creationId xmlns:a16="http://schemas.microsoft.com/office/drawing/2014/main" id="{8893D230-C4B9-4AC9-88D9-D4467663820B}"/>
            </a:ext>
          </a:extLst>
        </xdr:cNvPr>
        <xdr:cNvSpPr/>
      </xdr:nvSpPr>
      <xdr:spPr>
        <a:xfrm flipV="1">
          <a:off x="438150" y="116665375"/>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0</xdr:colOff>
      <xdr:row>794</xdr:row>
      <xdr:rowOff>127000</xdr:rowOff>
    </xdr:from>
    <xdr:to>
      <xdr:col>37</xdr:col>
      <xdr:colOff>19050</xdr:colOff>
      <xdr:row>794</xdr:row>
      <xdr:rowOff>172719</xdr:rowOff>
    </xdr:to>
    <xdr:sp macro="" textlink="">
      <xdr:nvSpPr>
        <xdr:cNvPr id="142" name="正方形/長方形 141">
          <a:extLst>
            <a:ext uri="{FF2B5EF4-FFF2-40B4-BE49-F238E27FC236}">
              <a16:creationId xmlns:a16="http://schemas.microsoft.com/office/drawing/2014/main" id="{B88588B9-A340-41E0-9FD8-0636ADEF6872}"/>
            </a:ext>
          </a:extLst>
        </xdr:cNvPr>
        <xdr:cNvSpPr/>
      </xdr:nvSpPr>
      <xdr:spPr>
        <a:xfrm flipV="1">
          <a:off x="438150" y="12511405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0</xdr:colOff>
      <xdr:row>814</xdr:row>
      <xdr:rowOff>127000</xdr:rowOff>
    </xdr:from>
    <xdr:to>
      <xdr:col>37</xdr:col>
      <xdr:colOff>19050</xdr:colOff>
      <xdr:row>814</xdr:row>
      <xdr:rowOff>172719</xdr:rowOff>
    </xdr:to>
    <xdr:sp macro="" textlink="">
      <xdr:nvSpPr>
        <xdr:cNvPr id="143" name="正方形/長方形 142">
          <a:extLst>
            <a:ext uri="{FF2B5EF4-FFF2-40B4-BE49-F238E27FC236}">
              <a16:creationId xmlns:a16="http://schemas.microsoft.com/office/drawing/2014/main" id="{595C28FF-4B20-425A-A4B7-AA50ED78FC3C}"/>
            </a:ext>
          </a:extLst>
        </xdr:cNvPr>
        <xdr:cNvSpPr/>
      </xdr:nvSpPr>
      <xdr:spPr>
        <a:xfrm flipV="1">
          <a:off x="438150" y="129009775"/>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190500</xdr:colOff>
      <xdr:row>839</xdr:row>
      <xdr:rowOff>42333</xdr:rowOff>
    </xdr:from>
    <xdr:to>
      <xdr:col>17</xdr:col>
      <xdr:colOff>200026</xdr:colOff>
      <xdr:row>844</xdr:row>
      <xdr:rowOff>36064</xdr:rowOff>
    </xdr:to>
    <xdr:sp macro="" textlink="">
      <xdr:nvSpPr>
        <xdr:cNvPr id="144" name="テキスト ボックス 143">
          <a:extLst>
            <a:ext uri="{FF2B5EF4-FFF2-40B4-BE49-F238E27FC236}">
              <a16:creationId xmlns:a16="http://schemas.microsoft.com/office/drawing/2014/main" id="{FC247B91-1389-441C-A339-32D47F36517E}"/>
            </a:ext>
          </a:extLst>
        </xdr:cNvPr>
        <xdr:cNvSpPr txBox="1"/>
      </xdr:nvSpPr>
      <xdr:spPr>
        <a:xfrm>
          <a:off x="847725" y="132973233"/>
          <a:ext cx="2809876" cy="85098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レポートの編集者（委員）の想いや苦労話など掲載</a:t>
          </a:r>
          <a:endParaRPr kumimoji="1" lang="ja-JP" altLang="en-US" sz="1100"/>
        </a:p>
      </xdr:txBody>
    </xdr:sp>
    <xdr:clientData/>
  </xdr:twoCellAnchor>
  <xdr:twoCellAnchor editAs="oneCell">
    <xdr:from>
      <xdr:col>1</xdr:col>
      <xdr:colOff>0</xdr:colOff>
      <xdr:row>839</xdr:row>
      <xdr:rowOff>19050</xdr:rowOff>
    </xdr:from>
    <xdr:to>
      <xdr:col>32</xdr:col>
      <xdr:colOff>152795</xdr:colOff>
      <xdr:row>839</xdr:row>
      <xdr:rowOff>61726</xdr:rowOff>
    </xdr:to>
    <xdr:pic>
      <xdr:nvPicPr>
        <xdr:cNvPr id="145" name="図 144">
          <a:extLst>
            <a:ext uri="{FF2B5EF4-FFF2-40B4-BE49-F238E27FC236}">
              <a16:creationId xmlns:a16="http://schemas.microsoft.com/office/drawing/2014/main" id="{459E99CE-1395-429D-9FF0-6CDB8B65C097}"/>
            </a:ext>
          </a:extLst>
        </xdr:cNvPr>
        <xdr:cNvPicPr>
          <a:picLocks noChangeAspect="1"/>
        </xdr:cNvPicPr>
      </xdr:nvPicPr>
      <xdr:blipFill>
        <a:blip xmlns:r="http://schemas.openxmlformats.org/officeDocument/2006/relationships" r:embed="rId10"/>
        <a:stretch>
          <a:fillRect/>
        </a:stretch>
      </xdr:blipFill>
      <xdr:spPr>
        <a:xfrm>
          <a:off x="0" y="132949950"/>
          <a:ext cx="6544070" cy="42676"/>
        </a:xfrm>
        <a:prstGeom prst="rect">
          <a:avLst/>
        </a:prstGeom>
      </xdr:spPr>
    </xdr:pic>
    <xdr:clientData/>
  </xdr:twoCellAnchor>
  <xdr:twoCellAnchor>
    <xdr:from>
      <xdr:col>24</xdr:col>
      <xdr:colOff>1</xdr:colOff>
      <xdr:row>221</xdr:row>
      <xdr:rowOff>98425</xdr:rowOff>
    </xdr:from>
    <xdr:to>
      <xdr:col>33</xdr:col>
      <xdr:colOff>88901</xdr:colOff>
      <xdr:row>224</xdr:row>
      <xdr:rowOff>38100</xdr:rowOff>
    </xdr:to>
    <xdr:sp macro="" textlink="">
      <xdr:nvSpPr>
        <xdr:cNvPr id="146" name="線吹き出し 1 (枠付き) 14">
          <a:extLst>
            <a:ext uri="{FF2B5EF4-FFF2-40B4-BE49-F238E27FC236}">
              <a16:creationId xmlns:a16="http://schemas.microsoft.com/office/drawing/2014/main" id="{54107721-EB37-4F50-B394-35ED9BC455CA}"/>
            </a:ext>
          </a:extLst>
        </xdr:cNvPr>
        <xdr:cNvSpPr/>
      </xdr:nvSpPr>
      <xdr:spPr>
        <a:xfrm>
          <a:off x="4927601" y="44046775"/>
          <a:ext cx="1917700" cy="492125"/>
        </a:xfrm>
        <a:prstGeom prst="borderCallout1">
          <a:avLst>
            <a:gd name="adj1" fmla="val 42858"/>
            <a:gd name="adj2" fmla="val -749"/>
            <a:gd name="adj3" fmla="val 43249"/>
            <a:gd name="adj4" fmla="val -13441"/>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対象外がある場合は、原則</a:t>
          </a:r>
          <a:r>
            <a:rPr kumimoji="1" lang="en-US" altLang="ja-JP" sz="1100">
              <a:solidFill>
                <a:sysClr val="windowText" lastClr="000000"/>
              </a:solidFill>
            </a:rPr>
            <a:t>4</a:t>
          </a:r>
          <a:r>
            <a:rPr kumimoji="1" lang="ja-JP" altLang="en-US" sz="1100">
              <a:solidFill>
                <a:sysClr val="windowText" lastClr="000000"/>
              </a:solidFill>
            </a:rPr>
            <a:t>年以内で全社に拡大する</a:t>
          </a:r>
        </a:p>
      </xdr:txBody>
    </xdr:sp>
    <xdr:clientData/>
  </xdr:twoCellAnchor>
  <xdr:twoCellAnchor>
    <xdr:from>
      <xdr:col>22</xdr:col>
      <xdr:colOff>157369</xdr:colOff>
      <xdr:row>375</xdr:row>
      <xdr:rowOff>16566</xdr:rowOff>
    </xdr:from>
    <xdr:to>
      <xdr:col>37</xdr:col>
      <xdr:colOff>265043</xdr:colOff>
      <xdr:row>383</xdr:row>
      <xdr:rowOff>141633</xdr:rowOff>
    </xdr:to>
    <xdr:graphicFrame macro="">
      <xdr:nvGraphicFramePr>
        <xdr:cNvPr id="147" name="グラフ 146">
          <a:extLst>
            <a:ext uri="{FF2B5EF4-FFF2-40B4-BE49-F238E27FC236}">
              <a16:creationId xmlns:a16="http://schemas.microsoft.com/office/drawing/2014/main" id="{BE4BA120-CE0C-4A35-9AF1-597ECCA4D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26</xdr:col>
      <xdr:colOff>830</xdr:colOff>
      <xdr:row>377</xdr:row>
      <xdr:rowOff>66263</xdr:rowOff>
    </xdr:from>
    <xdr:to>
      <xdr:col>29</xdr:col>
      <xdr:colOff>82826</xdr:colOff>
      <xdr:row>381</xdr:row>
      <xdr:rowOff>41413</xdr:rowOff>
    </xdr:to>
    <xdr:cxnSp macro="">
      <xdr:nvCxnSpPr>
        <xdr:cNvPr id="148" name="直線矢印コネクタ 147">
          <a:extLst>
            <a:ext uri="{FF2B5EF4-FFF2-40B4-BE49-F238E27FC236}">
              <a16:creationId xmlns:a16="http://schemas.microsoft.com/office/drawing/2014/main" id="{EC335425-81B5-4D4D-9551-EF1F46DD5E40}"/>
            </a:ext>
          </a:extLst>
        </xdr:cNvPr>
        <xdr:cNvCxnSpPr>
          <a:cxnSpLocks/>
        </xdr:cNvCxnSpPr>
      </xdr:nvCxnSpPr>
      <xdr:spPr>
        <a:xfrm>
          <a:off x="5315780" y="55730363"/>
          <a:ext cx="682071" cy="69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91109</xdr:colOff>
      <xdr:row>381</xdr:row>
      <xdr:rowOff>49696</xdr:rowOff>
    </xdr:from>
    <xdr:to>
      <xdr:col>33</xdr:col>
      <xdr:colOff>19878</xdr:colOff>
      <xdr:row>381</xdr:row>
      <xdr:rowOff>168965</xdr:rowOff>
    </xdr:to>
    <xdr:cxnSp macro="">
      <xdr:nvCxnSpPr>
        <xdr:cNvPr id="149" name="直線矢印コネクタ 148">
          <a:extLst>
            <a:ext uri="{FF2B5EF4-FFF2-40B4-BE49-F238E27FC236}">
              <a16:creationId xmlns:a16="http://schemas.microsoft.com/office/drawing/2014/main" id="{7E231C25-BAD5-4FF2-968D-868EF1248822}"/>
            </a:ext>
          </a:extLst>
        </xdr:cNvPr>
        <xdr:cNvCxnSpPr>
          <a:cxnSpLocks/>
        </xdr:cNvCxnSpPr>
      </xdr:nvCxnSpPr>
      <xdr:spPr>
        <a:xfrm>
          <a:off x="6006134" y="56437696"/>
          <a:ext cx="728869" cy="1192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152401</xdr:colOff>
      <xdr:row>381</xdr:row>
      <xdr:rowOff>152401</xdr:rowOff>
    </xdr:from>
    <xdr:to>
      <xdr:col>36</xdr:col>
      <xdr:colOff>81170</xdr:colOff>
      <xdr:row>382</xdr:row>
      <xdr:rowOff>89453</xdr:rowOff>
    </xdr:to>
    <xdr:cxnSp macro="">
      <xdr:nvCxnSpPr>
        <xdr:cNvPr id="150" name="直線矢印コネクタ 149">
          <a:extLst>
            <a:ext uri="{FF2B5EF4-FFF2-40B4-BE49-F238E27FC236}">
              <a16:creationId xmlns:a16="http://schemas.microsoft.com/office/drawing/2014/main" id="{559CA1E1-0189-41CC-BBC7-7327492BCA39}"/>
            </a:ext>
          </a:extLst>
        </xdr:cNvPr>
        <xdr:cNvCxnSpPr>
          <a:cxnSpLocks/>
        </xdr:cNvCxnSpPr>
      </xdr:nvCxnSpPr>
      <xdr:spPr>
        <a:xfrm>
          <a:off x="6667501" y="56540401"/>
          <a:ext cx="728869" cy="1180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28575</xdr:colOff>
      <xdr:row>392</xdr:row>
      <xdr:rowOff>47625</xdr:rowOff>
    </xdr:from>
    <xdr:to>
      <xdr:col>40</xdr:col>
      <xdr:colOff>684557</xdr:colOff>
      <xdr:row>397</xdr:row>
      <xdr:rowOff>48867</xdr:rowOff>
    </xdr:to>
    <xdr:sp macro="" textlink="">
      <xdr:nvSpPr>
        <xdr:cNvPr id="7" name="吹き出し: 線 6">
          <a:extLst>
            <a:ext uri="{FF2B5EF4-FFF2-40B4-BE49-F238E27FC236}">
              <a16:creationId xmlns:a16="http://schemas.microsoft.com/office/drawing/2014/main" id="{AB482DFA-0240-406A-B937-B8CD429D4460}"/>
            </a:ext>
          </a:extLst>
        </xdr:cNvPr>
        <xdr:cNvSpPr/>
      </xdr:nvSpPr>
      <xdr:spPr>
        <a:xfrm>
          <a:off x="8134350" y="80038575"/>
          <a:ext cx="1341782" cy="944217"/>
        </a:xfrm>
        <a:prstGeom prst="borderCallout1">
          <a:avLst>
            <a:gd name="adj1" fmla="val 54920"/>
            <a:gd name="adj2" fmla="val -5247"/>
            <a:gd name="adj3" fmla="val 55053"/>
            <a:gd name="adj4" fmla="val -24752"/>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kWh</a:t>
          </a:r>
          <a:r>
            <a:rPr kumimoji="1" lang="ja-JP" altLang="en-US" sz="1100">
              <a:solidFill>
                <a:sysClr val="windowText" lastClr="000000"/>
              </a:solidFill>
            </a:rPr>
            <a:t>で管理する場合にこの行を使用</a:t>
          </a:r>
          <a:endParaRPr kumimoji="1" lang="en-US" altLang="ja-JP" sz="1100">
            <a:solidFill>
              <a:sysClr val="windowText" lastClr="000000"/>
            </a:solidFill>
          </a:endParaRPr>
        </a:p>
        <a:p>
          <a:pPr algn="l"/>
          <a:r>
            <a:rPr kumimoji="1" lang="ja-JP" altLang="en-US" sz="1100">
              <a:solidFill>
                <a:sysClr val="windowText" lastClr="000000"/>
              </a:solidFill>
            </a:rPr>
            <a:t>（使用しない場合は非表示）</a:t>
          </a:r>
        </a:p>
      </xdr:txBody>
    </xdr:sp>
    <xdr:clientData/>
  </xdr:twoCellAnchor>
  <xdr:twoCellAnchor>
    <xdr:from>
      <xdr:col>7</xdr:col>
      <xdr:colOff>9525</xdr:colOff>
      <xdr:row>25</xdr:row>
      <xdr:rowOff>134088</xdr:rowOff>
    </xdr:from>
    <xdr:to>
      <xdr:col>19</xdr:col>
      <xdr:colOff>190500</xdr:colOff>
      <xdr:row>28</xdr:row>
      <xdr:rowOff>97663</xdr:rowOff>
    </xdr:to>
    <xdr:sp macro="" textlink="">
      <xdr:nvSpPr>
        <xdr:cNvPr id="15" name="吹き出し: 角を丸めた四角形 14">
          <a:extLst>
            <a:ext uri="{FF2B5EF4-FFF2-40B4-BE49-F238E27FC236}">
              <a16:creationId xmlns:a16="http://schemas.microsoft.com/office/drawing/2014/main" id="{D08BC229-589C-428F-A5C5-FB4C78EE5E1B}"/>
            </a:ext>
          </a:extLst>
        </xdr:cNvPr>
        <xdr:cNvSpPr/>
      </xdr:nvSpPr>
      <xdr:spPr>
        <a:xfrm>
          <a:off x="1543050" y="5115663"/>
          <a:ext cx="2581275" cy="525550"/>
        </a:xfrm>
        <a:prstGeom prst="wedgeRoundRectCallout">
          <a:avLst>
            <a:gd name="adj1" fmla="val 22593"/>
            <a:gd name="adj2" fmla="val -108115"/>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rPr>
            <a:t>初回の環境経営レポートは活動開始月とする</a:t>
          </a:r>
        </a:p>
      </xdr:txBody>
    </xdr:sp>
    <xdr:clientData/>
  </xdr:twoCellAnchor>
  <xdr:twoCellAnchor>
    <xdr:from>
      <xdr:col>20</xdr:col>
      <xdr:colOff>69194</xdr:colOff>
      <xdr:row>25</xdr:row>
      <xdr:rowOff>95250</xdr:rowOff>
    </xdr:from>
    <xdr:to>
      <xdr:col>31</xdr:col>
      <xdr:colOff>173897</xdr:colOff>
      <xdr:row>28</xdr:row>
      <xdr:rowOff>102013</xdr:rowOff>
    </xdr:to>
    <xdr:sp macro="" textlink="">
      <xdr:nvSpPr>
        <xdr:cNvPr id="18" name="吹き出し: 角を丸めた四角形 17">
          <a:extLst>
            <a:ext uri="{FF2B5EF4-FFF2-40B4-BE49-F238E27FC236}">
              <a16:creationId xmlns:a16="http://schemas.microsoft.com/office/drawing/2014/main" id="{7C89C88C-F9C6-4240-B88C-065A8C6E7380}"/>
            </a:ext>
          </a:extLst>
        </xdr:cNvPr>
        <xdr:cNvSpPr/>
      </xdr:nvSpPr>
      <xdr:spPr>
        <a:xfrm>
          <a:off x="4203044" y="5076825"/>
          <a:ext cx="2304978" cy="568738"/>
        </a:xfrm>
        <a:prstGeom prst="wedgeRoundRectCallout">
          <a:avLst>
            <a:gd name="adj1" fmla="val 15021"/>
            <a:gd name="adj2" fmla="val -88179"/>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rPr>
            <a:t>初回環境経営レポートは仮締めした月までに変更する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1133475</xdr:colOff>
      <xdr:row>8</xdr:row>
      <xdr:rowOff>57150</xdr:rowOff>
    </xdr:from>
    <xdr:to>
      <xdr:col>1</xdr:col>
      <xdr:colOff>2533650</xdr:colOff>
      <xdr:row>10</xdr:row>
      <xdr:rowOff>85725</xdr:rowOff>
    </xdr:to>
    <xdr:cxnSp macro="">
      <xdr:nvCxnSpPr>
        <xdr:cNvPr id="2" name="直線矢印コネクタ 1">
          <a:extLst>
            <a:ext uri="{FF2B5EF4-FFF2-40B4-BE49-F238E27FC236}">
              <a16:creationId xmlns:a16="http://schemas.microsoft.com/office/drawing/2014/main" id="{DF3A5117-40CC-47A0-84D5-320A8B008F34}"/>
            </a:ext>
          </a:extLst>
        </xdr:cNvPr>
        <xdr:cNvCxnSpPr/>
      </xdr:nvCxnSpPr>
      <xdr:spPr>
        <a:xfrm>
          <a:off x="1577340" y="2971800"/>
          <a:ext cx="1402080" cy="37338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38100</xdr:colOff>
      <xdr:row>8</xdr:row>
      <xdr:rowOff>76200</xdr:rowOff>
    </xdr:from>
    <xdr:to>
      <xdr:col>2</xdr:col>
      <xdr:colOff>1304925</xdr:colOff>
      <xdr:row>10</xdr:row>
      <xdr:rowOff>76200</xdr:rowOff>
    </xdr:to>
    <xdr:cxnSp macro="">
      <xdr:nvCxnSpPr>
        <xdr:cNvPr id="3" name="直線矢印コネクタ 2">
          <a:extLst>
            <a:ext uri="{FF2B5EF4-FFF2-40B4-BE49-F238E27FC236}">
              <a16:creationId xmlns:a16="http://schemas.microsoft.com/office/drawing/2014/main" id="{F6B01883-EE5C-4960-A755-03A54AE3E03A}"/>
            </a:ext>
          </a:extLst>
        </xdr:cNvPr>
        <xdr:cNvCxnSpPr/>
      </xdr:nvCxnSpPr>
      <xdr:spPr>
        <a:xfrm flipH="1">
          <a:off x="3025140" y="2987040"/>
          <a:ext cx="1264920" cy="35052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95250</xdr:colOff>
      <xdr:row>11</xdr:row>
      <xdr:rowOff>1082040</xdr:rowOff>
    </xdr:from>
    <xdr:to>
      <xdr:col>3</xdr:col>
      <xdr:colOff>558165</xdr:colOff>
      <xdr:row>11</xdr:row>
      <xdr:rowOff>1386840</xdr:rowOff>
    </xdr:to>
    <xdr:sp macro="" textlink="">
      <xdr:nvSpPr>
        <xdr:cNvPr id="4" name="矢印: 右 3">
          <a:extLst>
            <a:ext uri="{FF2B5EF4-FFF2-40B4-BE49-F238E27FC236}">
              <a16:creationId xmlns:a16="http://schemas.microsoft.com/office/drawing/2014/main" id="{F3EEA8CF-6449-463E-A92F-03C0E797A8DA}"/>
            </a:ext>
          </a:extLst>
        </xdr:cNvPr>
        <xdr:cNvSpPr/>
      </xdr:nvSpPr>
      <xdr:spPr>
        <a:xfrm>
          <a:off x="5631180" y="4530090"/>
          <a:ext cx="461010" cy="304800"/>
        </a:xfrm>
        <a:prstGeom prst="rightArrow">
          <a:avLst>
            <a:gd name="adj1" fmla="val 50000"/>
            <a:gd name="adj2" fmla="val 52174"/>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81915</xdr:colOff>
      <xdr:row>17</xdr:row>
      <xdr:rowOff>457200</xdr:rowOff>
    </xdr:from>
    <xdr:to>
      <xdr:col>3</xdr:col>
      <xdr:colOff>533400</xdr:colOff>
      <xdr:row>18</xdr:row>
      <xdr:rowOff>184785</xdr:rowOff>
    </xdr:to>
    <xdr:sp macro="" textlink="">
      <xdr:nvSpPr>
        <xdr:cNvPr id="5" name="矢印: 右 4">
          <a:extLst>
            <a:ext uri="{FF2B5EF4-FFF2-40B4-BE49-F238E27FC236}">
              <a16:creationId xmlns:a16="http://schemas.microsoft.com/office/drawing/2014/main" id="{5E76E0AD-6DCD-46A2-9775-653403A3A0C8}"/>
            </a:ext>
          </a:extLst>
        </xdr:cNvPr>
        <xdr:cNvSpPr/>
      </xdr:nvSpPr>
      <xdr:spPr>
        <a:xfrm>
          <a:off x="5612130" y="7193280"/>
          <a:ext cx="453390" cy="300990"/>
        </a:xfrm>
        <a:prstGeom prst="right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6</xdr:row>
      <xdr:rowOff>0</xdr:rowOff>
    </xdr:from>
    <xdr:to>
      <xdr:col>5</xdr:col>
      <xdr:colOff>1678781</xdr:colOff>
      <xdr:row>7</xdr:row>
      <xdr:rowOff>525303</xdr:rowOff>
    </xdr:to>
    <xdr:sp macro="" textlink="">
      <xdr:nvSpPr>
        <xdr:cNvPr id="6" name="WordArt 1">
          <a:extLst>
            <a:ext uri="{FF2B5EF4-FFF2-40B4-BE49-F238E27FC236}">
              <a16:creationId xmlns:a16="http://schemas.microsoft.com/office/drawing/2014/main" id="{C14C3DA7-E26D-4886-8CD8-4B5D8D1874F8}"/>
            </a:ext>
          </a:extLst>
        </xdr:cNvPr>
        <xdr:cNvSpPr>
          <a:spLocks noChangeArrowheads="1" noChangeShapeType="1" noTextEdit="1"/>
        </xdr:cNvSpPr>
      </xdr:nvSpPr>
      <xdr:spPr bwMode="auto">
        <a:xfrm>
          <a:off x="6143625" y="1190625"/>
          <a:ext cx="2678906" cy="1358741"/>
        </a:xfrm>
        <a:prstGeom prst="rect">
          <a:avLst/>
        </a:prstGeom>
      </xdr:spPr>
      <xdr:txBody>
        <a:bodyPr vertOverflow="clip" wrap="none" lIns="91440" tIns="45720" rIns="91440" bIns="45720" fromWordArt="1" anchor="t">
          <a:prstTxWarp prst="textSlantUp">
            <a:avLst>
              <a:gd name="adj" fmla="val 55556"/>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文書化は要求されていないが整理する</a:t>
          </a:r>
        </a:p>
      </xdr:txBody>
    </xdr:sp>
    <xdr:clientData/>
  </xdr:twoCellAnchor>
  <xdr:twoCellAnchor>
    <xdr:from>
      <xdr:col>3</xdr:col>
      <xdr:colOff>161925</xdr:colOff>
      <xdr:row>37</xdr:row>
      <xdr:rowOff>790575</xdr:rowOff>
    </xdr:from>
    <xdr:to>
      <xdr:col>3</xdr:col>
      <xdr:colOff>628650</xdr:colOff>
      <xdr:row>38</xdr:row>
      <xdr:rowOff>238125</xdr:rowOff>
    </xdr:to>
    <xdr:sp macro="" textlink="">
      <xdr:nvSpPr>
        <xdr:cNvPr id="7" name="矢印: 右 6">
          <a:extLst>
            <a:ext uri="{FF2B5EF4-FFF2-40B4-BE49-F238E27FC236}">
              <a16:creationId xmlns:a16="http://schemas.microsoft.com/office/drawing/2014/main" id="{616C6E0C-C407-467D-A332-E800A78D5EB9}"/>
            </a:ext>
          </a:extLst>
        </xdr:cNvPr>
        <xdr:cNvSpPr/>
      </xdr:nvSpPr>
      <xdr:spPr>
        <a:xfrm>
          <a:off x="5686425" y="15382875"/>
          <a:ext cx="447675" cy="542925"/>
        </a:xfrm>
        <a:prstGeom prst="right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1133475</xdr:colOff>
      <xdr:row>25</xdr:row>
      <xdr:rowOff>57150</xdr:rowOff>
    </xdr:from>
    <xdr:to>
      <xdr:col>1</xdr:col>
      <xdr:colOff>2533650</xdr:colOff>
      <xdr:row>27</xdr:row>
      <xdr:rowOff>85725</xdr:rowOff>
    </xdr:to>
    <xdr:cxnSp macro="">
      <xdr:nvCxnSpPr>
        <xdr:cNvPr id="8" name="直線矢印コネクタ 7">
          <a:extLst>
            <a:ext uri="{FF2B5EF4-FFF2-40B4-BE49-F238E27FC236}">
              <a16:creationId xmlns:a16="http://schemas.microsoft.com/office/drawing/2014/main" id="{84806638-ECEB-4411-AD4C-5BCC04237B08}"/>
            </a:ext>
          </a:extLst>
        </xdr:cNvPr>
        <xdr:cNvCxnSpPr/>
      </xdr:nvCxnSpPr>
      <xdr:spPr>
        <a:xfrm>
          <a:off x="1571625" y="10563225"/>
          <a:ext cx="1400175" cy="37147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38100</xdr:colOff>
      <xdr:row>25</xdr:row>
      <xdr:rowOff>76200</xdr:rowOff>
    </xdr:from>
    <xdr:to>
      <xdr:col>2</xdr:col>
      <xdr:colOff>1304925</xdr:colOff>
      <xdr:row>27</xdr:row>
      <xdr:rowOff>76200</xdr:rowOff>
    </xdr:to>
    <xdr:cxnSp macro="">
      <xdr:nvCxnSpPr>
        <xdr:cNvPr id="9" name="直線矢印コネクタ 8">
          <a:extLst>
            <a:ext uri="{FF2B5EF4-FFF2-40B4-BE49-F238E27FC236}">
              <a16:creationId xmlns:a16="http://schemas.microsoft.com/office/drawing/2014/main" id="{3F1678B9-D44F-4394-BA91-788382576C61}"/>
            </a:ext>
          </a:extLst>
        </xdr:cNvPr>
        <xdr:cNvCxnSpPr/>
      </xdr:nvCxnSpPr>
      <xdr:spPr>
        <a:xfrm flipH="1">
          <a:off x="3019425" y="10582275"/>
          <a:ext cx="1266825" cy="34290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95250</xdr:colOff>
      <xdr:row>28</xdr:row>
      <xdr:rowOff>457200</xdr:rowOff>
    </xdr:from>
    <xdr:to>
      <xdr:col>3</xdr:col>
      <xdr:colOff>561975</xdr:colOff>
      <xdr:row>29</xdr:row>
      <xdr:rowOff>171450</xdr:rowOff>
    </xdr:to>
    <xdr:sp macro="" textlink="">
      <xdr:nvSpPr>
        <xdr:cNvPr id="10" name="矢印: 右 9">
          <a:extLst>
            <a:ext uri="{FF2B5EF4-FFF2-40B4-BE49-F238E27FC236}">
              <a16:creationId xmlns:a16="http://schemas.microsoft.com/office/drawing/2014/main" id="{81EC7838-0784-4512-BF45-277C9ECE562F}"/>
            </a:ext>
          </a:extLst>
        </xdr:cNvPr>
        <xdr:cNvSpPr/>
      </xdr:nvSpPr>
      <xdr:spPr>
        <a:xfrm>
          <a:off x="5619750" y="11487150"/>
          <a:ext cx="466725" cy="752475"/>
        </a:xfrm>
        <a:prstGeom prst="rightArrow">
          <a:avLst>
            <a:gd name="adj1" fmla="val 50000"/>
            <a:gd name="adj2" fmla="val 52174"/>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1710447</xdr:colOff>
      <xdr:row>19</xdr:row>
      <xdr:rowOff>181843</xdr:rowOff>
    </xdr:from>
    <xdr:to>
      <xdr:col>5</xdr:col>
      <xdr:colOff>1406458</xdr:colOff>
      <xdr:row>20</xdr:row>
      <xdr:rowOff>155405</xdr:rowOff>
    </xdr:to>
    <xdr:sp macro="" textlink="">
      <xdr:nvSpPr>
        <xdr:cNvPr id="2" name="下矢印 1">
          <a:extLst>
            <a:ext uri="{FF2B5EF4-FFF2-40B4-BE49-F238E27FC236}">
              <a16:creationId xmlns:a16="http://schemas.microsoft.com/office/drawing/2014/main" id="{5B11EC13-6FF3-4906-87B3-34C5DEC10385}"/>
            </a:ext>
          </a:extLst>
        </xdr:cNvPr>
        <xdr:cNvSpPr/>
      </xdr:nvSpPr>
      <xdr:spPr>
        <a:xfrm>
          <a:off x="2034297" y="4649068"/>
          <a:ext cx="3353611" cy="30693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t>取組み</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219075</xdr:colOff>
      <xdr:row>75</xdr:row>
      <xdr:rowOff>19050</xdr:rowOff>
    </xdr:from>
    <xdr:to>
      <xdr:col>8</xdr:col>
      <xdr:colOff>495300</xdr:colOff>
      <xdr:row>76</xdr:row>
      <xdr:rowOff>0</xdr:rowOff>
    </xdr:to>
    <xdr:sp macro="" textlink="">
      <xdr:nvSpPr>
        <xdr:cNvPr id="164778" name="AutoShape 7">
          <a:extLst>
            <a:ext uri="{FF2B5EF4-FFF2-40B4-BE49-F238E27FC236}">
              <a16:creationId xmlns:a16="http://schemas.microsoft.com/office/drawing/2014/main" id="{00000000-0008-0000-0800-0000AA830200}"/>
            </a:ext>
          </a:extLst>
        </xdr:cNvPr>
        <xdr:cNvSpPr>
          <a:spLocks noChangeArrowheads="1"/>
        </xdr:cNvSpPr>
      </xdr:nvSpPr>
      <xdr:spPr bwMode="auto">
        <a:xfrm>
          <a:off x="3962400" y="139541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219075</xdr:colOff>
      <xdr:row>76</xdr:row>
      <xdr:rowOff>9525</xdr:rowOff>
    </xdr:from>
    <xdr:to>
      <xdr:col>8</xdr:col>
      <xdr:colOff>495300</xdr:colOff>
      <xdr:row>76</xdr:row>
      <xdr:rowOff>161925</xdr:rowOff>
    </xdr:to>
    <xdr:sp macro="" textlink="">
      <xdr:nvSpPr>
        <xdr:cNvPr id="164779" name="AutoShape 8">
          <a:extLst>
            <a:ext uri="{FF2B5EF4-FFF2-40B4-BE49-F238E27FC236}">
              <a16:creationId xmlns:a16="http://schemas.microsoft.com/office/drawing/2014/main" id="{00000000-0008-0000-0800-0000AB830200}"/>
            </a:ext>
          </a:extLst>
        </xdr:cNvPr>
        <xdr:cNvSpPr>
          <a:spLocks noChangeArrowheads="1"/>
        </xdr:cNvSpPr>
      </xdr:nvSpPr>
      <xdr:spPr bwMode="auto">
        <a:xfrm>
          <a:off x="3962400" y="141160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228600</xdr:colOff>
      <xdr:row>77</xdr:row>
      <xdr:rowOff>9525</xdr:rowOff>
    </xdr:from>
    <xdr:to>
      <xdr:col>8</xdr:col>
      <xdr:colOff>504825</xdr:colOff>
      <xdr:row>77</xdr:row>
      <xdr:rowOff>161925</xdr:rowOff>
    </xdr:to>
    <xdr:sp macro="" textlink="">
      <xdr:nvSpPr>
        <xdr:cNvPr id="164780" name="AutoShape 9">
          <a:extLst>
            <a:ext uri="{FF2B5EF4-FFF2-40B4-BE49-F238E27FC236}">
              <a16:creationId xmlns:a16="http://schemas.microsoft.com/office/drawing/2014/main" id="{00000000-0008-0000-0800-0000AC830200}"/>
            </a:ext>
          </a:extLst>
        </xdr:cNvPr>
        <xdr:cNvSpPr>
          <a:spLocks noChangeArrowheads="1"/>
        </xdr:cNvSpPr>
      </xdr:nvSpPr>
      <xdr:spPr bwMode="auto">
        <a:xfrm>
          <a:off x="3971925" y="142875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228600</xdr:colOff>
      <xdr:row>78</xdr:row>
      <xdr:rowOff>0</xdr:rowOff>
    </xdr:from>
    <xdr:to>
      <xdr:col>8</xdr:col>
      <xdr:colOff>504825</xdr:colOff>
      <xdr:row>78</xdr:row>
      <xdr:rowOff>0</xdr:rowOff>
    </xdr:to>
    <xdr:sp macro="" textlink="">
      <xdr:nvSpPr>
        <xdr:cNvPr id="164781" name="AutoShape 10">
          <a:extLst>
            <a:ext uri="{FF2B5EF4-FFF2-40B4-BE49-F238E27FC236}">
              <a16:creationId xmlns:a16="http://schemas.microsoft.com/office/drawing/2014/main" id="{00000000-0008-0000-0800-0000AD830200}"/>
            </a:ext>
          </a:extLst>
        </xdr:cNvPr>
        <xdr:cNvSpPr>
          <a:spLocks noChangeArrowheads="1"/>
        </xdr:cNvSpPr>
      </xdr:nvSpPr>
      <xdr:spPr bwMode="auto">
        <a:xfrm>
          <a:off x="3971925" y="14449425"/>
          <a:ext cx="276225" cy="0"/>
        </a:xfrm>
        <a:prstGeom prs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8</xdr:col>
      <xdr:colOff>238125</xdr:colOff>
      <xdr:row>78</xdr:row>
      <xdr:rowOff>9525</xdr:rowOff>
    </xdr:from>
    <xdr:to>
      <xdr:col>8</xdr:col>
      <xdr:colOff>514350</xdr:colOff>
      <xdr:row>78</xdr:row>
      <xdr:rowOff>161925</xdr:rowOff>
    </xdr:to>
    <xdr:sp macro="" textlink="">
      <xdr:nvSpPr>
        <xdr:cNvPr id="164782" name="AutoShape 12">
          <a:extLst>
            <a:ext uri="{FF2B5EF4-FFF2-40B4-BE49-F238E27FC236}">
              <a16:creationId xmlns:a16="http://schemas.microsoft.com/office/drawing/2014/main" id="{00000000-0008-0000-0800-0000AE830200}"/>
            </a:ext>
          </a:extLst>
        </xdr:cNvPr>
        <xdr:cNvSpPr>
          <a:spLocks noChangeArrowheads="1"/>
        </xdr:cNvSpPr>
      </xdr:nvSpPr>
      <xdr:spPr bwMode="auto">
        <a:xfrm>
          <a:off x="3981450" y="144589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76</xdr:row>
      <xdr:rowOff>9525</xdr:rowOff>
    </xdr:from>
    <xdr:to>
      <xdr:col>5</xdr:col>
      <xdr:colOff>495300</xdr:colOff>
      <xdr:row>76</xdr:row>
      <xdr:rowOff>161925</xdr:rowOff>
    </xdr:to>
    <xdr:sp macro="" textlink="">
      <xdr:nvSpPr>
        <xdr:cNvPr id="164783" name="AutoShape 13">
          <a:extLst>
            <a:ext uri="{FF2B5EF4-FFF2-40B4-BE49-F238E27FC236}">
              <a16:creationId xmlns:a16="http://schemas.microsoft.com/office/drawing/2014/main" id="{00000000-0008-0000-0800-0000AF830200}"/>
            </a:ext>
          </a:extLst>
        </xdr:cNvPr>
        <xdr:cNvSpPr>
          <a:spLocks noChangeArrowheads="1"/>
        </xdr:cNvSpPr>
      </xdr:nvSpPr>
      <xdr:spPr bwMode="auto">
        <a:xfrm>
          <a:off x="2066925" y="141160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77</xdr:row>
      <xdr:rowOff>19050</xdr:rowOff>
    </xdr:from>
    <xdr:to>
      <xdr:col>5</xdr:col>
      <xdr:colOff>495300</xdr:colOff>
      <xdr:row>78</xdr:row>
      <xdr:rowOff>0</xdr:rowOff>
    </xdr:to>
    <xdr:sp macro="" textlink="">
      <xdr:nvSpPr>
        <xdr:cNvPr id="164784" name="AutoShape 14">
          <a:extLst>
            <a:ext uri="{FF2B5EF4-FFF2-40B4-BE49-F238E27FC236}">
              <a16:creationId xmlns:a16="http://schemas.microsoft.com/office/drawing/2014/main" id="{00000000-0008-0000-0800-0000B0830200}"/>
            </a:ext>
          </a:extLst>
        </xdr:cNvPr>
        <xdr:cNvSpPr>
          <a:spLocks noChangeArrowheads="1"/>
        </xdr:cNvSpPr>
      </xdr:nvSpPr>
      <xdr:spPr bwMode="auto">
        <a:xfrm>
          <a:off x="2066925" y="142970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75</xdr:row>
      <xdr:rowOff>9525</xdr:rowOff>
    </xdr:from>
    <xdr:to>
      <xdr:col>5</xdr:col>
      <xdr:colOff>504825</xdr:colOff>
      <xdr:row>75</xdr:row>
      <xdr:rowOff>161925</xdr:rowOff>
    </xdr:to>
    <xdr:sp macro="" textlink="">
      <xdr:nvSpPr>
        <xdr:cNvPr id="164785" name="AutoShape 62">
          <a:extLst>
            <a:ext uri="{FF2B5EF4-FFF2-40B4-BE49-F238E27FC236}">
              <a16:creationId xmlns:a16="http://schemas.microsoft.com/office/drawing/2014/main" id="{00000000-0008-0000-0800-0000B1830200}"/>
            </a:ext>
          </a:extLst>
        </xdr:cNvPr>
        <xdr:cNvSpPr>
          <a:spLocks noChangeArrowheads="1"/>
        </xdr:cNvSpPr>
      </xdr:nvSpPr>
      <xdr:spPr bwMode="auto">
        <a:xfrm>
          <a:off x="2076450" y="139446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77</xdr:row>
      <xdr:rowOff>9525</xdr:rowOff>
    </xdr:from>
    <xdr:to>
      <xdr:col>5</xdr:col>
      <xdr:colOff>495300</xdr:colOff>
      <xdr:row>77</xdr:row>
      <xdr:rowOff>161925</xdr:rowOff>
    </xdr:to>
    <xdr:sp macro="" textlink="">
      <xdr:nvSpPr>
        <xdr:cNvPr id="164786" name="AutoShape 13">
          <a:extLst>
            <a:ext uri="{FF2B5EF4-FFF2-40B4-BE49-F238E27FC236}">
              <a16:creationId xmlns:a16="http://schemas.microsoft.com/office/drawing/2014/main" id="{00000000-0008-0000-0800-0000B2830200}"/>
            </a:ext>
          </a:extLst>
        </xdr:cNvPr>
        <xdr:cNvSpPr>
          <a:spLocks noChangeArrowheads="1"/>
        </xdr:cNvSpPr>
      </xdr:nvSpPr>
      <xdr:spPr bwMode="auto">
        <a:xfrm>
          <a:off x="2066925" y="142875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78</xdr:row>
      <xdr:rowOff>19050</xdr:rowOff>
    </xdr:from>
    <xdr:to>
      <xdr:col>5</xdr:col>
      <xdr:colOff>495300</xdr:colOff>
      <xdr:row>79</xdr:row>
      <xdr:rowOff>0</xdr:rowOff>
    </xdr:to>
    <xdr:sp macro="" textlink="">
      <xdr:nvSpPr>
        <xdr:cNvPr id="164787" name="AutoShape 14">
          <a:extLst>
            <a:ext uri="{FF2B5EF4-FFF2-40B4-BE49-F238E27FC236}">
              <a16:creationId xmlns:a16="http://schemas.microsoft.com/office/drawing/2014/main" id="{00000000-0008-0000-0800-0000B3830200}"/>
            </a:ext>
          </a:extLst>
        </xdr:cNvPr>
        <xdr:cNvSpPr>
          <a:spLocks noChangeArrowheads="1"/>
        </xdr:cNvSpPr>
      </xdr:nvSpPr>
      <xdr:spPr bwMode="auto">
        <a:xfrm>
          <a:off x="2066925" y="1446847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76</xdr:row>
      <xdr:rowOff>9525</xdr:rowOff>
    </xdr:from>
    <xdr:to>
      <xdr:col>5</xdr:col>
      <xdr:colOff>504825</xdr:colOff>
      <xdr:row>76</xdr:row>
      <xdr:rowOff>161925</xdr:rowOff>
    </xdr:to>
    <xdr:sp macro="" textlink="">
      <xdr:nvSpPr>
        <xdr:cNvPr id="164788" name="AutoShape 84">
          <a:extLst>
            <a:ext uri="{FF2B5EF4-FFF2-40B4-BE49-F238E27FC236}">
              <a16:creationId xmlns:a16="http://schemas.microsoft.com/office/drawing/2014/main" id="{00000000-0008-0000-0800-0000B4830200}"/>
            </a:ext>
          </a:extLst>
        </xdr:cNvPr>
        <xdr:cNvSpPr>
          <a:spLocks noChangeArrowheads="1"/>
        </xdr:cNvSpPr>
      </xdr:nvSpPr>
      <xdr:spPr bwMode="auto">
        <a:xfrm>
          <a:off x="2076450" y="141160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9</xdr:col>
      <xdr:colOff>548640</xdr:colOff>
      <xdr:row>193</xdr:row>
      <xdr:rowOff>9524</xdr:rowOff>
    </xdr:from>
    <xdr:to>
      <xdr:col>13</xdr:col>
      <xdr:colOff>381000</xdr:colOff>
      <xdr:row>209</xdr:row>
      <xdr:rowOff>76199</xdr:rowOff>
    </xdr:to>
    <xdr:sp macro="" textlink="">
      <xdr:nvSpPr>
        <xdr:cNvPr id="41" name="Text Box 1">
          <a:extLst>
            <a:ext uri="{FF2B5EF4-FFF2-40B4-BE49-F238E27FC236}">
              <a16:creationId xmlns:a16="http://schemas.microsoft.com/office/drawing/2014/main" id="{00000000-0008-0000-0800-000029000000}"/>
            </a:ext>
          </a:extLst>
        </xdr:cNvPr>
        <xdr:cNvSpPr txBox="1">
          <a:spLocks noChangeArrowheads="1"/>
        </xdr:cNvSpPr>
      </xdr:nvSpPr>
      <xdr:spPr bwMode="auto">
        <a:xfrm>
          <a:off x="4587240" y="43588304"/>
          <a:ext cx="2019300" cy="276415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nSpc>
              <a:spcPts val="1200"/>
            </a:lnSpc>
          </a:pPr>
          <a:r>
            <a:rPr lang="ja-JP" altLang="en-US" sz="1100">
              <a:effectLst/>
              <a:latin typeface="+mn-lt"/>
              <a:ea typeface="+mn-ea"/>
              <a:cs typeface="+mn-cs"/>
            </a:rPr>
            <a:t>○例</a:t>
          </a:r>
          <a:r>
            <a:rPr lang="en-US" altLang="ja-JP" sz="1100">
              <a:effectLst/>
              <a:latin typeface="+mn-lt"/>
              <a:ea typeface="+mn-ea"/>
              <a:cs typeface="+mn-cs"/>
            </a:rPr>
            <a:t>:</a:t>
          </a:r>
          <a:r>
            <a:rPr lang="ja-JP" altLang="en-US" sz="1100">
              <a:effectLst/>
              <a:latin typeface="+mn-lt"/>
              <a:ea typeface="+mn-ea"/>
              <a:cs typeface="+mn-cs"/>
            </a:rPr>
            <a:t>資材（資源）の種類</a:t>
          </a:r>
        </a:p>
        <a:p>
          <a:pPr>
            <a:lnSpc>
              <a:spcPts val="1200"/>
            </a:lnSpc>
          </a:pPr>
          <a:r>
            <a:rPr lang="ja-JP" altLang="en-US" sz="1100">
              <a:effectLst/>
              <a:latin typeface="+mn-lt"/>
              <a:ea typeface="+mn-ea"/>
              <a:cs typeface="+mn-cs"/>
            </a:rPr>
            <a:t>（循環資源も同様）</a:t>
          </a:r>
        </a:p>
        <a:p>
          <a:pPr>
            <a:lnSpc>
              <a:spcPts val="1200"/>
            </a:lnSpc>
          </a:pPr>
          <a:r>
            <a:rPr lang="ja-JP" altLang="en-US" sz="1100">
              <a:effectLst/>
              <a:latin typeface="+mn-lt"/>
              <a:ea typeface="+mn-ea"/>
              <a:cs typeface="+mn-cs"/>
            </a:rPr>
            <a:t>・生コンクリート</a:t>
          </a:r>
        </a:p>
        <a:p>
          <a:pPr>
            <a:lnSpc>
              <a:spcPts val="1200"/>
            </a:lnSpc>
          </a:pPr>
          <a:r>
            <a:rPr lang="ja-JP" altLang="en-US" sz="1100">
              <a:effectLst/>
              <a:latin typeface="+mn-lt"/>
              <a:ea typeface="+mn-ea"/>
              <a:cs typeface="+mn-cs"/>
            </a:rPr>
            <a:t>・アスファルト・コンクリート</a:t>
          </a:r>
        </a:p>
        <a:p>
          <a:pPr>
            <a:lnSpc>
              <a:spcPts val="1200"/>
            </a:lnSpc>
          </a:pPr>
          <a:r>
            <a:rPr lang="ja-JP" altLang="en-US" sz="1100">
              <a:effectLst/>
              <a:latin typeface="+mn-lt"/>
              <a:ea typeface="+mn-ea"/>
              <a:cs typeface="+mn-cs"/>
            </a:rPr>
            <a:t>・砕石</a:t>
          </a:r>
        </a:p>
        <a:p>
          <a:pPr>
            <a:lnSpc>
              <a:spcPts val="1200"/>
            </a:lnSpc>
          </a:pPr>
          <a:r>
            <a:rPr lang="ja-JP" altLang="en-US" sz="1100">
              <a:effectLst/>
              <a:latin typeface="+mn-lt"/>
              <a:ea typeface="+mn-ea"/>
              <a:cs typeface="+mn-cs"/>
            </a:rPr>
            <a:t>・砂</a:t>
          </a:r>
        </a:p>
        <a:p>
          <a:pPr>
            <a:lnSpc>
              <a:spcPts val="1200"/>
            </a:lnSpc>
          </a:pPr>
          <a:r>
            <a:rPr lang="ja-JP" altLang="en-US" sz="1100">
              <a:effectLst/>
              <a:latin typeface="+mn-lt"/>
              <a:ea typeface="+mn-ea"/>
              <a:cs typeface="+mn-cs"/>
            </a:rPr>
            <a:t>・土砂</a:t>
          </a:r>
        </a:p>
        <a:p>
          <a:pPr>
            <a:lnSpc>
              <a:spcPts val="1200"/>
            </a:lnSpc>
          </a:pPr>
          <a:r>
            <a:rPr lang="ja-JP" altLang="en-US" sz="1100">
              <a:effectLst/>
              <a:latin typeface="+mn-lt"/>
              <a:ea typeface="+mn-ea"/>
              <a:cs typeface="+mn-cs"/>
            </a:rPr>
            <a:t>・木材</a:t>
          </a:r>
        </a:p>
        <a:p>
          <a:pPr>
            <a:lnSpc>
              <a:spcPts val="1200"/>
            </a:lnSpc>
          </a:pPr>
          <a:r>
            <a:rPr lang="ja-JP" altLang="en-US" sz="1100">
              <a:effectLst/>
              <a:latin typeface="+mn-lt"/>
              <a:ea typeface="+mn-ea"/>
              <a:cs typeface="+mn-cs"/>
            </a:rPr>
            <a:t>・鋼材（鋼材二次製品含む）</a:t>
          </a:r>
        </a:p>
        <a:p>
          <a:pPr>
            <a:lnSpc>
              <a:spcPts val="1200"/>
            </a:lnSpc>
          </a:pPr>
          <a:r>
            <a:rPr lang="ja-JP" altLang="en-US" sz="1100">
              <a:effectLst/>
              <a:latin typeface="+mn-lt"/>
              <a:ea typeface="+mn-ea"/>
              <a:cs typeface="+mn-cs"/>
            </a:rPr>
            <a:t>・乳剤</a:t>
          </a:r>
        </a:p>
        <a:p>
          <a:pPr>
            <a:lnSpc>
              <a:spcPts val="1200"/>
            </a:lnSpc>
          </a:pPr>
          <a:r>
            <a:rPr lang="ja-JP" altLang="en-US" sz="1100">
              <a:effectLst/>
              <a:latin typeface="+mn-lt"/>
              <a:ea typeface="+mn-ea"/>
              <a:cs typeface="+mn-cs"/>
            </a:rPr>
            <a:t>・塗料</a:t>
          </a:r>
        </a:p>
        <a:p>
          <a:pPr>
            <a:lnSpc>
              <a:spcPts val="1200"/>
            </a:lnSpc>
          </a:pPr>
          <a:r>
            <a:rPr lang="ja-JP" altLang="en-US" sz="1100">
              <a:effectLst/>
              <a:latin typeface="+mn-lt"/>
              <a:ea typeface="+mn-ea"/>
              <a:cs typeface="+mn-cs"/>
            </a:rPr>
            <a:t>・接着剤</a:t>
          </a:r>
        </a:p>
        <a:p>
          <a:pPr>
            <a:lnSpc>
              <a:spcPts val="1200"/>
            </a:lnSpc>
          </a:pPr>
          <a:r>
            <a:rPr lang="ja-JP" altLang="en-US" sz="1100">
              <a:effectLst/>
              <a:latin typeface="+mn-lt"/>
              <a:ea typeface="+mn-ea"/>
              <a:cs typeface="+mn-cs"/>
            </a:rPr>
            <a:t>・紙（用紙も含まれる） 等</a:t>
          </a:r>
        </a:p>
        <a:p>
          <a:pPr>
            <a:lnSpc>
              <a:spcPts val="1200"/>
            </a:lnSpc>
          </a:pPr>
          <a:r>
            <a:rPr lang="ja-JP" altLang="en-US" sz="1100">
              <a:effectLst/>
              <a:latin typeface="+mn-lt"/>
              <a:ea typeface="+mn-ea"/>
              <a:cs typeface="+mn-cs"/>
            </a:rPr>
            <a:t>○その他</a:t>
          </a:r>
        </a:p>
        <a:p>
          <a:pPr>
            <a:lnSpc>
              <a:spcPts val="1200"/>
            </a:lnSpc>
          </a:pPr>
          <a:r>
            <a:rPr lang="ja-JP" altLang="en-US" sz="1100">
              <a:effectLst/>
              <a:latin typeface="+mn-lt"/>
              <a:ea typeface="+mn-ea"/>
              <a:cs typeface="+mn-cs"/>
            </a:rPr>
            <a:t>・重量で把握可能な、製品、</a:t>
          </a:r>
        </a:p>
        <a:p>
          <a:pPr>
            <a:lnSpc>
              <a:spcPts val="1200"/>
            </a:lnSpc>
          </a:pPr>
          <a:r>
            <a:rPr lang="ja-JP" altLang="en-US" sz="1100">
              <a:effectLst/>
              <a:latin typeface="+mn-lt"/>
              <a:ea typeface="+mn-ea"/>
              <a:cs typeface="+mn-cs"/>
            </a:rPr>
            <a:t>コンクリート二次製品、</a:t>
          </a:r>
        </a:p>
        <a:p>
          <a:pPr>
            <a:lnSpc>
              <a:spcPts val="1200"/>
            </a:lnSpc>
          </a:pPr>
          <a:r>
            <a:rPr lang="ja-JP" altLang="en-US" sz="1100">
              <a:effectLst/>
              <a:latin typeface="+mn-lt"/>
              <a:ea typeface="+mn-ea"/>
              <a:cs typeface="+mn-cs"/>
            </a:rPr>
            <a:t>半製品、商品 等</a:t>
          </a:r>
          <a:endParaRPr lang="ja-JP" altLang="ja-JP" sz="1000">
            <a:effectLst/>
          </a:endParaRPr>
        </a:p>
      </xdr:txBody>
    </xdr:sp>
    <xdr:clientData/>
  </xdr:twoCellAnchor>
  <xdr:twoCellAnchor>
    <xdr:from>
      <xdr:col>14</xdr:col>
      <xdr:colOff>228600</xdr:colOff>
      <xdr:row>4</xdr:row>
      <xdr:rowOff>200024</xdr:rowOff>
    </xdr:from>
    <xdr:to>
      <xdr:col>18</xdr:col>
      <xdr:colOff>171450</xdr:colOff>
      <xdr:row>8</xdr:row>
      <xdr:rowOff>85724</xdr:rowOff>
    </xdr:to>
    <xdr:sp macro="" textlink="">
      <xdr:nvSpPr>
        <xdr:cNvPr id="2" name="四角形: 角を丸くする 1">
          <a:extLst>
            <a:ext uri="{FF2B5EF4-FFF2-40B4-BE49-F238E27FC236}">
              <a16:creationId xmlns:a16="http://schemas.microsoft.com/office/drawing/2014/main" id="{DBFA8A44-D78B-4753-9827-6C2C638CD3EB}"/>
            </a:ext>
          </a:extLst>
        </xdr:cNvPr>
        <xdr:cNvSpPr/>
      </xdr:nvSpPr>
      <xdr:spPr>
        <a:xfrm>
          <a:off x="7743825" y="933449"/>
          <a:ext cx="2324100" cy="542925"/>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chemeClr val="tx1"/>
              </a:solidFill>
              <a:effectLst>
                <a:outerShdw blurRad="38100" dist="19050" dir="2700000" algn="tl" rotWithShape="0">
                  <a:schemeClr val="dk1">
                    <a:alpha val="40000"/>
                  </a:schemeClr>
                </a:outerShdw>
              </a:effectLst>
            </a:rPr>
            <a:t>このシートは２年目以降は使いません。</a:t>
          </a:r>
          <a:r>
            <a:rPr kumimoji="1" lang="en-US" altLang="ja-JP" sz="1100" b="0" cap="none" spc="0">
              <a:ln w="0"/>
              <a:solidFill>
                <a:schemeClr val="tx1"/>
              </a:solidFill>
              <a:effectLst>
                <a:outerShdw blurRad="38100" dist="19050" dir="2700000" algn="tl" rotWithShape="0">
                  <a:schemeClr val="dk1">
                    <a:alpha val="40000"/>
                  </a:schemeClr>
                </a:outerShdw>
              </a:effectLst>
            </a:rPr>
            <a:t>4</a:t>
          </a:r>
          <a:r>
            <a:rPr kumimoji="1" lang="ja-JP" altLang="en-US" sz="1100" b="0" cap="none" spc="0">
              <a:ln w="0"/>
              <a:solidFill>
                <a:schemeClr val="tx1"/>
              </a:solidFill>
              <a:effectLst>
                <a:outerShdw blurRad="38100" dist="19050" dir="2700000" algn="tl" rotWithShape="0">
                  <a:schemeClr val="dk1">
                    <a:alpha val="40000"/>
                  </a:schemeClr>
                </a:outerShdw>
              </a:effectLst>
            </a:rPr>
            <a:t>負荷のシートに集約します。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219075</xdr:colOff>
      <xdr:row>84</xdr:row>
      <xdr:rowOff>19050</xdr:rowOff>
    </xdr:from>
    <xdr:to>
      <xdr:col>8</xdr:col>
      <xdr:colOff>495300</xdr:colOff>
      <xdr:row>85</xdr:row>
      <xdr:rowOff>0</xdr:rowOff>
    </xdr:to>
    <xdr:sp macro="" textlink="">
      <xdr:nvSpPr>
        <xdr:cNvPr id="166607" name="AutoShape 7">
          <a:extLst>
            <a:ext uri="{FF2B5EF4-FFF2-40B4-BE49-F238E27FC236}">
              <a16:creationId xmlns:a16="http://schemas.microsoft.com/office/drawing/2014/main" id="{00000000-0008-0000-0900-0000CF8A0200}"/>
            </a:ext>
          </a:extLst>
        </xdr:cNvPr>
        <xdr:cNvSpPr>
          <a:spLocks noChangeArrowheads="1"/>
        </xdr:cNvSpPr>
      </xdr:nvSpPr>
      <xdr:spPr bwMode="auto">
        <a:xfrm>
          <a:off x="3962400" y="146399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219075</xdr:colOff>
      <xdr:row>85</xdr:row>
      <xdr:rowOff>9525</xdr:rowOff>
    </xdr:from>
    <xdr:to>
      <xdr:col>8</xdr:col>
      <xdr:colOff>495300</xdr:colOff>
      <xdr:row>85</xdr:row>
      <xdr:rowOff>161925</xdr:rowOff>
    </xdr:to>
    <xdr:sp macro="" textlink="">
      <xdr:nvSpPr>
        <xdr:cNvPr id="166608" name="AutoShape 8">
          <a:extLst>
            <a:ext uri="{FF2B5EF4-FFF2-40B4-BE49-F238E27FC236}">
              <a16:creationId xmlns:a16="http://schemas.microsoft.com/office/drawing/2014/main" id="{00000000-0008-0000-0900-0000D08A0200}"/>
            </a:ext>
          </a:extLst>
        </xdr:cNvPr>
        <xdr:cNvSpPr>
          <a:spLocks noChangeArrowheads="1"/>
        </xdr:cNvSpPr>
      </xdr:nvSpPr>
      <xdr:spPr bwMode="auto">
        <a:xfrm>
          <a:off x="3962400"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228600</xdr:colOff>
      <xdr:row>86</xdr:row>
      <xdr:rowOff>9525</xdr:rowOff>
    </xdr:from>
    <xdr:to>
      <xdr:col>8</xdr:col>
      <xdr:colOff>504825</xdr:colOff>
      <xdr:row>86</xdr:row>
      <xdr:rowOff>161925</xdr:rowOff>
    </xdr:to>
    <xdr:sp macro="" textlink="">
      <xdr:nvSpPr>
        <xdr:cNvPr id="166609" name="AutoShape 9">
          <a:extLst>
            <a:ext uri="{FF2B5EF4-FFF2-40B4-BE49-F238E27FC236}">
              <a16:creationId xmlns:a16="http://schemas.microsoft.com/office/drawing/2014/main" id="{00000000-0008-0000-0900-0000D18A0200}"/>
            </a:ext>
          </a:extLst>
        </xdr:cNvPr>
        <xdr:cNvSpPr>
          <a:spLocks noChangeArrowheads="1"/>
        </xdr:cNvSpPr>
      </xdr:nvSpPr>
      <xdr:spPr bwMode="auto">
        <a:xfrm>
          <a:off x="3971925" y="149733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238125</xdr:colOff>
      <xdr:row>87</xdr:row>
      <xdr:rowOff>9525</xdr:rowOff>
    </xdr:from>
    <xdr:to>
      <xdr:col>8</xdr:col>
      <xdr:colOff>514350</xdr:colOff>
      <xdr:row>87</xdr:row>
      <xdr:rowOff>161925</xdr:rowOff>
    </xdr:to>
    <xdr:sp macro="" textlink="">
      <xdr:nvSpPr>
        <xdr:cNvPr id="166611" name="AutoShape 12">
          <a:extLst>
            <a:ext uri="{FF2B5EF4-FFF2-40B4-BE49-F238E27FC236}">
              <a16:creationId xmlns:a16="http://schemas.microsoft.com/office/drawing/2014/main" id="{00000000-0008-0000-0900-0000D38A0200}"/>
            </a:ext>
          </a:extLst>
        </xdr:cNvPr>
        <xdr:cNvSpPr>
          <a:spLocks noChangeArrowheads="1"/>
        </xdr:cNvSpPr>
      </xdr:nvSpPr>
      <xdr:spPr bwMode="auto">
        <a:xfrm>
          <a:off x="3981450" y="151447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85</xdr:row>
      <xdr:rowOff>9525</xdr:rowOff>
    </xdr:from>
    <xdr:to>
      <xdr:col>5</xdr:col>
      <xdr:colOff>495300</xdr:colOff>
      <xdr:row>85</xdr:row>
      <xdr:rowOff>161925</xdr:rowOff>
    </xdr:to>
    <xdr:sp macro="" textlink="">
      <xdr:nvSpPr>
        <xdr:cNvPr id="166612" name="AutoShape 13">
          <a:extLst>
            <a:ext uri="{FF2B5EF4-FFF2-40B4-BE49-F238E27FC236}">
              <a16:creationId xmlns:a16="http://schemas.microsoft.com/office/drawing/2014/main" id="{00000000-0008-0000-0900-0000D48A0200}"/>
            </a:ext>
          </a:extLst>
        </xdr:cNvPr>
        <xdr:cNvSpPr>
          <a:spLocks noChangeArrowheads="1"/>
        </xdr:cNvSpPr>
      </xdr:nvSpPr>
      <xdr:spPr bwMode="auto">
        <a:xfrm>
          <a:off x="2066925"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86</xdr:row>
      <xdr:rowOff>19050</xdr:rowOff>
    </xdr:from>
    <xdr:to>
      <xdr:col>5</xdr:col>
      <xdr:colOff>495300</xdr:colOff>
      <xdr:row>87</xdr:row>
      <xdr:rowOff>0</xdr:rowOff>
    </xdr:to>
    <xdr:sp macro="" textlink="">
      <xdr:nvSpPr>
        <xdr:cNvPr id="166613" name="AutoShape 14">
          <a:extLst>
            <a:ext uri="{FF2B5EF4-FFF2-40B4-BE49-F238E27FC236}">
              <a16:creationId xmlns:a16="http://schemas.microsoft.com/office/drawing/2014/main" id="{00000000-0008-0000-0900-0000D58A0200}"/>
            </a:ext>
          </a:extLst>
        </xdr:cNvPr>
        <xdr:cNvSpPr>
          <a:spLocks noChangeArrowheads="1"/>
        </xdr:cNvSpPr>
      </xdr:nvSpPr>
      <xdr:spPr bwMode="auto">
        <a:xfrm>
          <a:off x="2066925" y="149828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84</xdr:row>
      <xdr:rowOff>9525</xdr:rowOff>
    </xdr:from>
    <xdr:to>
      <xdr:col>5</xdr:col>
      <xdr:colOff>504825</xdr:colOff>
      <xdr:row>84</xdr:row>
      <xdr:rowOff>161925</xdr:rowOff>
    </xdr:to>
    <xdr:sp macro="" textlink="">
      <xdr:nvSpPr>
        <xdr:cNvPr id="166614" name="AutoShape 62">
          <a:extLst>
            <a:ext uri="{FF2B5EF4-FFF2-40B4-BE49-F238E27FC236}">
              <a16:creationId xmlns:a16="http://schemas.microsoft.com/office/drawing/2014/main" id="{00000000-0008-0000-0900-0000D68A0200}"/>
            </a:ext>
          </a:extLst>
        </xdr:cNvPr>
        <xdr:cNvSpPr>
          <a:spLocks noChangeArrowheads="1"/>
        </xdr:cNvSpPr>
      </xdr:nvSpPr>
      <xdr:spPr bwMode="auto">
        <a:xfrm>
          <a:off x="2076450" y="146304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86</xdr:row>
      <xdr:rowOff>9525</xdr:rowOff>
    </xdr:from>
    <xdr:to>
      <xdr:col>5</xdr:col>
      <xdr:colOff>495300</xdr:colOff>
      <xdr:row>86</xdr:row>
      <xdr:rowOff>161925</xdr:rowOff>
    </xdr:to>
    <xdr:sp macro="" textlink="">
      <xdr:nvSpPr>
        <xdr:cNvPr id="166615" name="AutoShape 13">
          <a:extLst>
            <a:ext uri="{FF2B5EF4-FFF2-40B4-BE49-F238E27FC236}">
              <a16:creationId xmlns:a16="http://schemas.microsoft.com/office/drawing/2014/main" id="{00000000-0008-0000-0900-0000D78A0200}"/>
            </a:ext>
          </a:extLst>
        </xdr:cNvPr>
        <xdr:cNvSpPr>
          <a:spLocks noChangeArrowheads="1"/>
        </xdr:cNvSpPr>
      </xdr:nvSpPr>
      <xdr:spPr bwMode="auto">
        <a:xfrm>
          <a:off x="2066925" y="149733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87</xdr:row>
      <xdr:rowOff>19050</xdr:rowOff>
    </xdr:from>
    <xdr:to>
      <xdr:col>5</xdr:col>
      <xdr:colOff>495300</xdr:colOff>
      <xdr:row>88</xdr:row>
      <xdr:rowOff>0</xdr:rowOff>
    </xdr:to>
    <xdr:sp macro="" textlink="">
      <xdr:nvSpPr>
        <xdr:cNvPr id="166616" name="AutoShape 14">
          <a:extLst>
            <a:ext uri="{FF2B5EF4-FFF2-40B4-BE49-F238E27FC236}">
              <a16:creationId xmlns:a16="http://schemas.microsoft.com/office/drawing/2014/main" id="{00000000-0008-0000-0900-0000D88A0200}"/>
            </a:ext>
          </a:extLst>
        </xdr:cNvPr>
        <xdr:cNvSpPr>
          <a:spLocks noChangeArrowheads="1"/>
        </xdr:cNvSpPr>
      </xdr:nvSpPr>
      <xdr:spPr bwMode="auto">
        <a:xfrm>
          <a:off x="2066925" y="1515427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85</xdr:row>
      <xdr:rowOff>9525</xdr:rowOff>
    </xdr:from>
    <xdr:to>
      <xdr:col>5</xdr:col>
      <xdr:colOff>504825</xdr:colOff>
      <xdr:row>85</xdr:row>
      <xdr:rowOff>161925</xdr:rowOff>
    </xdr:to>
    <xdr:sp macro="" textlink="">
      <xdr:nvSpPr>
        <xdr:cNvPr id="166617" name="AutoShape 84">
          <a:extLst>
            <a:ext uri="{FF2B5EF4-FFF2-40B4-BE49-F238E27FC236}">
              <a16:creationId xmlns:a16="http://schemas.microsoft.com/office/drawing/2014/main" id="{00000000-0008-0000-0900-0000D98A0200}"/>
            </a:ext>
          </a:extLst>
        </xdr:cNvPr>
        <xdr:cNvSpPr>
          <a:spLocks noChangeArrowheads="1"/>
        </xdr:cNvSpPr>
      </xdr:nvSpPr>
      <xdr:spPr bwMode="auto">
        <a:xfrm>
          <a:off x="2076450"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9</xdr:col>
      <xdr:colOff>266700</xdr:colOff>
      <xdr:row>205</xdr:row>
      <xdr:rowOff>177165</xdr:rowOff>
    </xdr:from>
    <xdr:to>
      <xdr:col>13</xdr:col>
      <xdr:colOff>251460</xdr:colOff>
      <xdr:row>222</xdr:row>
      <xdr:rowOff>45721</xdr:rowOff>
    </xdr:to>
    <xdr:sp macro="" textlink="">
      <xdr:nvSpPr>
        <xdr:cNvPr id="48" name="Text Box 1">
          <a:extLst>
            <a:ext uri="{FF2B5EF4-FFF2-40B4-BE49-F238E27FC236}">
              <a16:creationId xmlns:a16="http://schemas.microsoft.com/office/drawing/2014/main" id="{00000000-0008-0000-0900-000030000000}"/>
            </a:ext>
          </a:extLst>
        </xdr:cNvPr>
        <xdr:cNvSpPr txBox="1">
          <a:spLocks noChangeArrowheads="1"/>
        </xdr:cNvSpPr>
      </xdr:nvSpPr>
      <xdr:spPr bwMode="auto">
        <a:xfrm>
          <a:off x="4251960" y="36402645"/>
          <a:ext cx="2103120" cy="274891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nSpc>
              <a:spcPts val="1200"/>
            </a:lnSpc>
          </a:pPr>
          <a:r>
            <a:rPr lang="ja-JP" altLang="en-US" sz="1100">
              <a:effectLst/>
              <a:latin typeface="+mn-lt"/>
              <a:ea typeface="+mn-ea"/>
              <a:cs typeface="+mn-cs"/>
            </a:rPr>
            <a:t>○例</a:t>
          </a:r>
          <a:r>
            <a:rPr lang="en-US" altLang="ja-JP" sz="1100">
              <a:effectLst/>
              <a:latin typeface="+mn-lt"/>
              <a:ea typeface="+mn-ea"/>
              <a:cs typeface="+mn-cs"/>
            </a:rPr>
            <a:t>:</a:t>
          </a:r>
          <a:r>
            <a:rPr lang="ja-JP" altLang="en-US" sz="1100">
              <a:effectLst/>
              <a:latin typeface="+mn-lt"/>
              <a:ea typeface="+mn-ea"/>
              <a:cs typeface="+mn-cs"/>
            </a:rPr>
            <a:t>資材（資源）の種類</a:t>
          </a:r>
        </a:p>
        <a:p>
          <a:pPr>
            <a:lnSpc>
              <a:spcPts val="1200"/>
            </a:lnSpc>
          </a:pPr>
          <a:r>
            <a:rPr lang="ja-JP" altLang="en-US" sz="1100">
              <a:effectLst/>
              <a:latin typeface="+mn-lt"/>
              <a:ea typeface="+mn-ea"/>
              <a:cs typeface="+mn-cs"/>
            </a:rPr>
            <a:t>（循環資源も同様）</a:t>
          </a:r>
        </a:p>
        <a:p>
          <a:pPr>
            <a:lnSpc>
              <a:spcPts val="1200"/>
            </a:lnSpc>
          </a:pPr>
          <a:r>
            <a:rPr lang="ja-JP" altLang="en-US" sz="1100">
              <a:effectLst/>
              <a:latin typeface="+mn-lt"/>
              <a:ea typeface="+mn-ea"/>
              <a:cs typeface="+mn-cs"/>
            </a:rPr>
            <a:t>・生コンクリート</a:t>
          </a:r>
        </a:p>
        <a:p>
          <a:pPr>
            <a:lnSpc>
              <a:spcPts val="1200"/>
            </a:lnSpc>
          </a:pPr>
          <a:r>
            <a:rPr lang="ja-JP" altLang="en-US" sz="1100">
              <a:effectLst/>
              <a:latin typeface="+mn-lt"/>
              <a:ea typeface="+mn-ea"/>
              <a:cs typeface="+mn-cs"/>
            </a:rPr>
            <a:t>・アスファルト・コンクリート</a:t>
          </a:r>
        </a:p>
        <a:p>
          <a:pPr>
            <a:lnSpc>
              <a:spcPts val="1200"/>
            </a:lnSpc>
          </a:pPr>
          <a:r>
            <a:rPr lang="ja-JP" altLang="en-US" sz="1100">
              <a:effectLst/>
              <a:latin typeface="+mn-lt"/>
              <a:ea typeface="+mn-ea"/>
              <a:cs typeface="+mn-cs"/>
            </a:rPr>
            <a:t>・砕石</a:t>
          </a:r>
        </a:p>
        <a:p>
          <a:pPr>
            <a:lnSpc>
              <a:spcPts val="1200"/>
            </a:lnSpc>
          </a:pPr>
          <a:r>
            <a:rPr lang="ja-JP" altLang="en-US" sz="1100">
              <a:effectLst/>
              <a:latin typeface="+mn-lt"/>
              <a:ea typeface="+mn-ea"/>
              <a:cs typeface="+mn-cs"/>
            </a:rPr>
            <a:t>・砂</a:t>
          </a:r>
        </a:p>
        <a:p>
          <a:pPr>
            <a:lnSpc>
              <a:spcPts val="1200"/>
            </a:lnSpc>
          </a:pPr>
          <a:r>
            <a:rPr lang="ja-JP" altLang="en-US" sz="1100">
              <a:effectLst/>
              <a:latin typeface="+mn-lt"/>
              <a:ea typeface="+mn-ea"/>
              <a:cs typeface="+mn-cs"/>
            </a:rPr>
            <a:t>・土砂</a:t>
          </a:r>
        </a:p>
        <a:p>
          <a:pPr>
            <a:lnSpc>
              <a:spcPts val="1200"/>
            </a:lnSpc>
          </a:pPr>
          <a:r>
            <a:rPr lang="ja-JP" altLang="en-US" sz="1100">
              <a:effectLst/>
              <a:latin typeface="+mn-lt"/>
              <a:ea typeface="+mn-ea"/>
              <a:cs typeface="+mn-cs"/>
            </a:rPr>
            <a:t>・木材</a:t>
          </a:r>
        </a:p>
        <a:p>
          <a:pPr>
            <a:lnSpc>
              <a:spcPts val="1200"/>
            </a:lnSpc>
          </a:pPr>
          <a:r>
            <a:rPr lang="ja-JP" altLang="en-US" sz="1100">
              <a:effectLst/>
              <a:latin typeface="+mn-lt"/>
              <a:ea typeface="+mn-ea"/>
              <a:cs typeface="+mn-cs"/>
            </a:rPr>
            <a:t>・鋼材（鋼材二次製品含む）</a:t>
          </a:r>
        </a:p>
        <a:p>
          <a:pPr>
            <a:lnSpc>
              <a:spcPts val="1200"/>
            </a:lnSpc>
          </a:pPr>
          <a:r>
            <a:rPr lang="ja-JP" altLang="en-US" sz="1100">
              <a:effectLst/>
              <a:latin typeface="+mn-lt"/>
              <a:ea typeface="+mn-ea"/>
              <a:cs typeface="+mn-cs"/>
            </a:rPr>
            <a:t>・乳剤</a:t>
          </a:r>
        </a:p>
        <a:p>
          <a:pPr>
            <a:lnSpc>
              <a:spcPts val="1200"/>
            </a:lnSpc>
          </a:pPr>
          <a:r>
            <a:rPr lang="ja-JP" altLang="en-US" sz="1100">
              <a:effectLst/>
              <a:latin typeface="+mn-lt"/>
              <a:ea typeface="+mn-ea"/>
              <a:cs typeface="+mn-cs"/>
            </a:rPr>
            <a:t>・塗料</a:t>
          </a:r>
        </a:p>
        <a:p>
          <a:pPr>
            <a:lnSpc>
              <a:spcPts val="1200"/>
            </a:lnSpc>
          </a:pPr>
          <a:r>
            <a:rPr lang="ja-JP" altLang="en-US" sz="1100">
              <a:effectLst/>
              <a:latin typeface="+mn-lt"/>
              <a:ea typeface="+mn-ea"/>
              <a:cs typeface="+mn-cs"/>
            </a:rPr>
            <a:t>・接着剤</a:t>
          </a:r>
        </a:p>
        <a:p>
          <a:pPr>
            <a:lnSpc>
              <a:spcPts val="1200"/>
            </a:lnSpc>
          </a:pPr>
          <a:r>
            <a:rPr lang="ja-JP" altLang="en-US" sz="1100">
              <a:effectLst/>
              <a:latin typeface="+mn-lt"/>
              <a:ea typeface="+mn-ea"/>
              <a:cs typeface="+mn-cs"/>
            </a:rPr>
            <a:t>・紙（用紙も含まれる） 等</a:t>
          </a:r>
        </a:p>
        <a:p>
          <a:pPr>
            <a:lnSpc>
              <a:spcPts val="1200"/>
            </a:lnSpc>
          </a:pPr>
          <a:r>
            <a:rPr lang="ja-JP" altLang="en-US" sz="1100">
              <a:effectLst/>
              <a:latin typeface="+mn-lt"/>
              <a:ea typeface="+mn-ea"/>
              <a:cs typeface="+mn-cs"/>
            </a:rPr>
            <a:t>○その他</a:t>
          </a:r>
        </a:p>
        <a:p>
          <a:pPr>
            <a:lnSpc>
              <a:spcPts val="1200"/>
            </a:lnSpc>
          </a:pPr>
          <a:r>
            <a:rPr lang="ja-JP" altLang="en-US" sz="1100">
              <a:effectLst/>
              <a:latin typeface="+mn-lt"/>
              <a:ea typeface="+mn-ea"/>
              <a:cs typeface="+mn-cs"/>
            </a:rPr>
            <a:t>・重量で把握可能な、製品、</a:t>
          </a:r>
        </a:p>
        <a:p>
          <a:pPr>
            <a:lnSpc>
              <a:spcPts val="1200"/>
            </a:lnSpc>
          </a:pPr>
          <a:r>
            <a:rPr lang="ja-JP" altLang="en-US" sz="1100">
              <a:effectLst/>
              <a:latin typeface="+mn-lt"/>
              <a:ea typeface="+mn-ea"/>
              <a:cs typeface="+mn-cs"/>
            </a:rPr>
            <a:t>コンクリート二次製品、</a:t>
          </a:r>
        </a:p>
        <a:p>
          <a:pPr>
            <a:lnSpc>
              <a:spcPts val="1200"/>
            </a:lnSpc>
          </a:pPr>
          <a:r>
            <a:rPr lang="ja-JP" altLang="en-US" sz="1100">
              <a:effectLst/>
              <a:latin typeface="+mn-lt"/>
              <a:ea typeface="+mn-ea"/>
              <a:cs typeface="+mn-cs"/>
            </a:rPr>
            <a:t>半製品、商品 等</a:t>
          </a:r>
          <a:endParaRPr lang="ja-JP" altLang="ja-JP" sz="10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261256</xdr:colOff>
      <xdr:row>6</xdr:row>
      <xdr:rowOff>152399</xdr:rowOff>
    </xdr:from>
    <xdr:to>
      <xdr:col>6</xdr:col>
      <xdr:colOff>359228</xdr:colOff>
      <xdr:row>8</xdr:row>
      <xdr:rowOff>97972</xdr:rowOff>
    </xdr:to>
    <xdr:sp macro="" textlink="">
      <xdr:nvSpPr>
        <xdr:cNvPr id="2" name="WordArt 1">
          <a:extLst>
            <a:ext uri="{FF2B5EF4-FFF2-40B4-BE49-F238E27FC236}">
              <a16:creationId xmlns:a16="http://schemas.microsoft.com/office/drawing/2014/main" id="{EC5C0A49-0218-4F22-A350-2B2BFF77A69F}"/>
            </a:ext>
          </a:extLst>
        </xdr:cNvPr>
        <xdr:cNvSpPr>
          <a:spLocks noChangeArrowheads="1" noChangeShapeType="1" noTextEdit="1"/>
        </xdr:cNvSpPr>
      </xdr:nvSpPr>
      <xdr:spPr bwMode="auto">
        <a:xfrm>
          <a:off x="7957456" y="1470659"/>
          <a:ext cx="1515292" cy="494213"/>
        </a:xfrm>
        <a:prstGeom prst="rect">
          <a:avLst/>
        </a:prstGeom>
      </xdr:spPr>
      <xdr:txBody>
        <a:bodyPr vertOverflow="clip" wrap="none" lIns="91440" tIns="45720" rIns="91440" bIns="45720" fromWordArt="1" anchor="t">
          <a:prstTxWarp prst="textSlantUp">
            <a:avLst>
              <a:gd name="adj" fmla="val 48098"/>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初回のみ提出資料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847725</xdr:colOff>
      <xdr:row>3</xdr:row>
      <xdr:rowOff>152400</xdr:rowOff>
    </xdr:from>
    <xdr:to>
      <xdr:col>4</xdr:col>
      <xdr:colOff>142875</xdr:colOff>
      <xdr:row>7</xdr:row>
      <xdr:rowOff>123825</xdr:rowOff>
    </xdr:to>
    <xdr:sp macro="" textlink="">
      <xdr:nvSpPr>
        <xdr:cNvPr id="2" name="WordArt 1">
          <a:extLst>
            <a:ext uri="{FF2B5EF4-FFF2-40B4-BE49-F238E27FC236}">
              <a16:creationId xmlns:a16="http://schemas.microsoft.com/office/drawing/2014/main" id="{00000000-0008-0000-0B00-000002000000}"/>
            </a:ext>
          </a:extLst>
        </xdr:cNvPr>
        <xdr:cNvSpPr>
          <a:spLocks noChangeArrowheads="1" noChangeShapeType="1" noTextEdit="1"/>
        </xdr:cNvSpPr>
      </xdr:nvSpPr>
      <xdr:spPr bwMode="auto">
        <a:xfrm>
          <a:off x="4124325" y="571500"/>
          <a:ext cx="1704975" cy="1028700"/>
        </a:xfrm>
        <a:prstGeom prst="rect">
          <a:avLst/>
        </a:prstGeom>
      </xdr:spPr>
      <xdr:txBody>
        <a:bodyPr vertOverflow="clip" wrap="none" lIns="91440" tIns="45720" rIns="91440" bIns="45720" fromWordArt="1" anchor="t">
          <a:prstTxWarp prst="textSlantUp">
            <a:avLst>
              <a:gd name="adj" fmla="val 55556"/>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サンプル</a:t>
          </a:r>
        </a:p>
      </xdr:txBody>
    </xdr:sp>
    <xdr:clientData/>
  </xdr:twoCellAnchor>
  <xdr:twoCellAnchor>
    <xdr:from>
      <xdr:col>0</xdr:col>
      <xdr:colOff>295275</xdr:colOff>
      <xdr:row>5</xdr:row>
      <xdr:rowOff>28575</xdr:rowOff>
    </xdr:from>
    <xdr:to>
      <xdr:col>1</xdr:col>
      <xdr:colOff>2238375</xdr:colOff>
      <xdr:row>6</xdr:row>
      <xdr:rowOff>38100</xdr:rowOff>
    </xdr:to>
    <xdr:sp macro="" textlink="">
      <xdr:nvSpPr>
        <xdr:cNvPr id="12" name="AutoShape 29">
          <a:extLst>
            <a:ext uri="{FF2B5EF4-FFF2-40B4-BE49-F238E27FC236}">
              <a16:creationId xmlns:a16="http://schemas.microsoft.com/office/drawing/2014/main" id="{00000000-0008-0000-0B00-00000C000000}"/>
            </a:ext>
          </a:extLst>
        </xdr:cNvPr>
        <xdr:cNvSpPr>
          <a:spLocks/>
        </xdr:cNvSpPr>
      </xdr:nvSpPr>
      <xdr:spPr bwMode="auto">
        <a:xfrm>
          <a:off x="295275" y="942975"/>
          <a:ext cx="2733675" cy="390525"/>
        </a:xfrm>
        <a:prstGeom prst="borderCallout1">
          <a:avLst>
            <a:gd name="adj1" fmla="val 29269"/>
            <a:gd name="adj2" fmla="val -2787"/>
            <a:gd name="adj3" fmla="val 1229269"/>
            <a:gd name="adj4" fmla="val -19861"/>
          </a:avLst>
        </a:prstGeom>
        <a:solidFill>
          <a:srgbClr val="FFFFBF"/>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outerShdw>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不要な項目は行を非表示（高さを０に）にする</a:t>
          </a:r>
        </a:p>
        <a:p>
          <a:pPr algn="l" rtl="0">
            <a:lnSpc>
              <a:spcPts val="1300"/>
            </a:lnSpc>
            <a:defRPr sz="1000"/>
          </a:pPr>
          <a:r>
            <a:rPr lang="ja-JP" altLang="en-US" sz="1100" b="0" i="0" u="none" strike="noStrike" baseline="0">
              <a:solidFill>
                <a:srgbClr val="000000"/>
              </a:solidFill>
              <a:latin typeface="ＭＳ Ｐゴシック"/>
              <a:ea typeface="ＭＳ Ｐゴシック"/>
            </a:rPr>
            <a:t>不足の項目は追加する</a:t>
          </a:r>
        </a:p>
      </xdr:txBody>
    </xdr:sp>
    <xdr:clientData/>
  </xdr:twoCellAnchor>
  <xdr:twoCellAnchor editAs="oneCell">
    <xdr:from>
      <xdr:col>14</xdr:col>
      <xdr:colOff>0</xdr:colOff>
      <xdr:row>58</xdr:row>
      <xdr:rowOff>0</xdr:rowOff>
    </xdr:from>
    <xdr:to>
      <xdr:col>16</xdr:col>
      <xdr:colOff>133938</xdr:colOff>
      <xdr:row>60</xdr:row>
      <xdr:rowOff>257175</xdr:rowOff>
    </xdr:to>
    <xdr:pic>
      <xdr:nvPicPr>
        <xdr:cNvPr id="4" name="図 3">
          <a:extLst>
            <a:ext uri="{FF2B5EF4-FFF2-40B4-BE49-F238E27FC236}">
              <a16:creationId xmlns:a16="http://schemas.microsoft.com/office/drawing/2014/main" id="{D0712190-145C-43DF-A868-0C1BF4ED0EEE}"/>
            </a:ext>
          </a:extLst>
        </xdr:cNvPr>
        <xdr:cNvPicPr>
          <a:picLocks noChangeAspect="1"/>
        </xdr:cNvPicPr>
      </xdr:nvPicPr>
      <xdr:blipFill>
        <a:blip xmlns:r="http://schemas.openxmlformats.org/officeDocument/2006/relationships" r:embed="rId1"/>
        <a:stretch>
          <a:fillRect/>
        </a:stretch>
      </xdr:blipFill>
      <xdr:spPr>
        <a:xfrm>
          <a:off x="11439525" y="17983200"/>
          <a:ext cx="1391238" cy="11176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u y" id="{6E4A199B-ED40-441A-A8C5-009011B845F3}" userId="62d7b975e2963fac" providerId="Windows Liv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2" dT="2019-03-28T00:31:51.06" personId="{6E4A199B-ED40-441A-A8C5-009011B845F3}" id="{CE501877-2B9B-4E63-8CCF-7FD2BA256CB9}">
    <text>プルダウンで選択</text>
  </threadedComment>
  <threadedComment ref="E17" dT="2019-03-28T00:31:51.06" personId="{6E4A199B-ED40-441A-A8C5-009011B845F3}" id="{0EEF5EAF-7B58-47C5-BE9B-5B8EBB74371A}">
    <text>プルダウンで選択</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7.bin"/><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ea21.jp/" TargetMode="External"/><Relationship Id="rId7" Type="http://schemas.openxmlformats.org/officeDocument/2006/relationships/comments" Target="../comments1.xml"/><Relationship Id="rId2" Type="http://schemas.openxmlformats.org/officeDocument/2006/relationships/hyperlink" Target="http://www.env.go.jp/policy/sdgs/guides/SDGsguide-siryo_ver2.pdf" TargetMode="External"/><Relationship Id="rId1" Type="http://schemas.openxmlformats.org/officeDocument/2006/relationships/hyperlink" Target="http://www.ea21-plaza.org/"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2.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www.ea21.jp/starter/flow/"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hyperlink" Target="https://www.unic.or.jp/activities/economic_social_development/sustainable_development/2030agenda/sdgs_logo/" TargetMode="External"/><Relationship Id="rId2" Type="http://schemas.openxmlformats.org/officeDocument/2006/relationships/hyperlink" Target="https://sdgs-support.or.jp/journal/animedewakaru_logo/" TargetMode="External"/><Relationship Id="rId1" Type="http://schemas.openxmlformats.org/officeDocument/2006/relationships/hyperlink" Target="https://sdgs-support.or.jp/journal/official_logo/" TargetMode="External"/><Relationship Id="rId5" Type="http://schemas.openxmlformats.org/officeDocument/2006/relationships/drawing" Target="../drawings/drawing22.x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www.prtr.nite.go.jp/prtr/prmate.html" TargetMode="External"/><Relationship Id="rId7" Type="http://schemas.openxmlformats.org/officeDocument/2006/relationships/comments" Target="../comments5.xml"/><Relationship Id="rId2" Type="http://schemas.openxmlformats.org/officeDocument/2006/relationships/hyperlink" Target="http://www.prtr.nite.go.jp/prtr/prmate.html" TargetMode="External"/><Relationship Id="rId1" Type="http://schemas.openxmlformats.org/officeDocument/2006/relationships/hyperlink" Target="http://www.prtr.nite.go.jp/prtr/prmate.html" TargetMode="External"/><Relationship Id="rId6" Type="http://schemas.openxmlformats.org/officeDocument/2006/relationships/vmlDrawing" Target="../drawings/vmlDrawing5.vml"/><Relationship Id="rId5" Type="http://schemas.openxmlformats.org/officeDocument/2006/relationships/printerSettings" Target="../printerSettings/printerSettings7.bin"/><Relationship Id="rId4" Type="http://schemas.openxmlformats.org/officeDocument/2006/relationships/hyperlink" Target="https://www.nite.go.jp/chem/prtr/prmate.html"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80261-F823-4702-B2C2-CBCFEE9253E6}">
  <sheetPr codeName="Sheet1"/>
  <dimension ref="A1:L79"/>
  <sheetViews>
    <sheetView zoomScale="138" workbookViewId="0"/>
  </sheetViews>
  <sheetFormatPr defaultColWidth="8.90625" defaultRowHeight="13"/>
  <cols>
    <col min="1" max="1" width="4.08984375" customWidth="1"/>
    <col min="2" max="2" width="11.08984375" customWidth="1"/>
    <col min="3" max="3" width="4.26953125" customWidth="1"/>
    <col min="4" max="4" width="13.36328125" customWidth="1"/>
    <col min="5" max="5" width="4.453125" customWidth="1"/>
    <col min="6" max="6" width="10.7265625" customWidth="1"/>
    <col min="7" max="7" width="4.26953125" customWidth="1"/>
    <col min="8" max="8" width="11.7265625" customWidth="1"/>
  </cols>
  <sheetData>
    <row r="1" spans="1:12" ht="14">
      <c r="A1" s="1325" t="s">
        <v>2096</v>
      </c>
      <c r="B1" s="1325"/>
    </row>
    <row r="2" spans="1:12">
      <c r="B2" s="3235" t="s">
        <v>2097</v>
      </c>
      <c r="C2" s="3236"/>
      <c r="D2" s="3236"/>
      <c r="E2" s="3236"/>
      <c r="F2" s="3236"/>
      <c r="G2" s="3236"/>
      <c r="H2" s="3236"/>
      <c r="I2" s="3236"/>
      <c r="J2" s="3236"/>
      <c r="K2" s="3236"/>
      <c r="L2" s="3236"/>
    </row>
    <row r="3" spans="1:12">
      <c r="B3" s="3236"/>
      <c r="C3" s="3236"/>
      <c r="D3" s="3236"/>
      <c r="E3" s="3236"/>
      <c r="F3" s="3236"/>
      <c r="G3" s="3236"/>
      <c r="H3" s="3236"/>
      <c r="I3" s="3236"/>
      <c r="J3" s="3236"/>
      <c r="K3" s="3236"/>
      <c r="L3" s="3236"/>
    </row>
    <row r="4" spans="1:12">
      <c r="B4" s="3235" t="s">
        <v>2098</v>
      </c>
      <c r="C4" s="3235"/>
      <c r="D4" s="3235"/>
      <c r="E4" s="3235"/>
      <c r="F4" s="3235"/>
      <c r="G4" s="3235"/>
      <c r="H4" s="3235"/>
      <c r="I4" s="3235"/>
      <c r="J4" s="3235"/>
      <c r="K4" s="3235"/>
      <c r="L4" s="3235"/>
    </row>
    <row r="5" spans="1:12">
      <c r="B5" s="3235"/>
      <c r="C5" s="3235"/>
      <c r="D5" s="3235"/>
      <c r="E5" s="3235"/>
      <c r="F5" s="3235"/>
      <c r="G5" s="3235"/>
      <c r="H5" s="3235"/>
      <c r="I5" s="3235"/>
      <c r="J5" s="3235"/>
      <c r="K5" s="3235"/>
      <c r="L5" s="3235"/>
    </row>
    <row r="6" spans="1:12">
      <c r="B6" s="3235" t="s">
        <v>2099</v>
      </c>
      <c r="C6" s="3235"/>
      <c r="D6" s="3235"/>
      <c r="E6" s="3235"/>
      <c r="F6" s="3235"/>
      <c r="G6" s="3235"/>
      <c r="H6" s="3235"/>
      <c r="I6" s="3235"/>
      <c r="J6" s="3235"/>
      <c r="K6" s="3235"/>
      <c r="L6" s="3235"/>
    </row>
    <row r="7" spans="1:12">
      <c r="B7" s="3235"/>
      <c r="C7" s="3235"/>
      <c r="D7" s="3235"/>
      <c r="E7" s="3235"/>
      <c r="F7" s="3235"/>
      <c r="G7" s="3235"/>
      <c r="H7" s="3235"/>
      <c r="I7" s="3235"/>
      <c r="J7" s="3235"/>
      <c r="K7" s="3235"/>
      <c r="L7" s="3235"/>
    </row>
    <row r="8" spans="1:12" ht="14">
      <c r="A8" s="1325" t="s">
        <v>2100</v>
      </c>
      <c r="B8" s="2125"/>
      <c r="C8" s="2125"/>
      <c r="D8" s="2125"/>
      <c r="E8" s="2125"/>
      <c r="F8" s="2125"/>
      <c r="G8" s="2125"/>
      <c r="H8" s="2125"/>
      <c r="I8" s="2125"/>
      <c r="J8" s="2125"/>
      <c r="K8" s="2125"/>
      <c r="L8" s="2125"/>
    </row>
    <row r="9" spans="1:12">
      <c r="B9" s="3235" t="s">
        <v>2101</v>
      </c>
      <c r="C9" s="3235"/>
      <c r="D9" s="3235"/>
      <c r="E9" s="3235"/>
      <c r="F9" s="3235"/>
      <c r="G9" s="3235"/>
      <c r="H9" s="3235"/>
      <c r="I9" s="3235"/>
      <c r="J9" s="3235"/>
      <c r="K9" s="3235"/>
      <c r="L9" s="3235"/>
    </row>
    <row r="10" spans="1:12">
      <c r="B10" s="3235"/>
      <c r="C10" s="3235"/>
      <c r="D10" s="3235"/>
      <c r="E10" s="3235"/>
      <c r="F10" s="3235"/>
      <c r="G10" s="3235"/>
      <c r="H10" s="3235"/>
      <c r="I10" s="3235"/>
      <c r="J10" s="3235"/>
      <c r="K10" s="3235"/>
      <c r="L10" s="3235"/>
    </row>
    <row r="11" spans="1:12" ht="14">
      <c r="A11" s="1325" t="s">
        <v>2102</v>
      </c>
      <c r="B11" s="2125"/>
      <c r="C11" s="2125"/>
      <c r="D11" s="2125"/>
      <c r="E11" s="2125"/>
      <c r="F11" s="2125"/>
      <c r="G11" s="2125"/>
      <c r="H11" s="2125"/>
      <c r="I11" s="2125"/>
      <c r="J11" s="2125"/>
      <c r="K11" s="2125"/>
      <c r="L11" s="2125"/>
    </row>
    <row r="12" spans="1:12">
      <c r="B12" s="3235" t="s">
        <v>2103</v>
      </c>
      <c r="C12" s="3235"/>
      <c r="D12" s="3235"/>
      <c r="E12" s="3235"/>
      <c r="F12" s="3235"/>
      <c r="G12" s="3235"/>
      <c r="H12" s="3235"/>
      <c r="I12" s="3235"/>
      <c r="J12" s="3235"/>
      <c r="K12" s="3235"/>
      <c r="L12" s="3235"/>
    </row>
    <row r="13" spans="1:12">
      <c r="B13" s="3235"/>
      <c r="C13" s="3235"/>
      <c r="D13" s="3235"/>
      <c r="E13" s="3235"/>
      <c r="F13" s="3235"/>
      <c r="G13" s="3235"/>
      <c r="H13" s="3235"/>
      <c r="I13" s="3235"/>
      <c r="J13" s="3235"/>
      <c r="K13" s="3235"/>
      <c r="L13" s="3235"/>
    </row>
    <row r="14" spans="1:12">
      <c r="B14" s="3235"/>
      <c r="C14" s="3235"/>
      <c r="D14" s="3235"/>
      <c r="E14" s="3235"/>
      <c r="F14" s="3235"/>
      <c r="G14" s="3235"/>
      <c r="H14" s="3235"/>
      <c r="I14" s="3235"/>
      <c r="J14" s="3235"/>
      <c r="K14" s="3235"/>
      <c r="L14" s="3235"/>
    </row>
    <row r="15" spans="1:12" ht="14">
      <c r="A15" s="1325" t="s">
        <v>2104</v>
      </c>
      <c r="B15" s="2126"/>
      <c r="C15" s="2126"/>
      <c r="D15" s="2126"/>
      <c r="E15" s="2126"/>
      <c r="F15" s="2126"/>
      <c r="G15" s="2126"/>
      <c r="H15" s="2126"/>
      <c r="I15" s="2126" t="s">
        <v>2105</v>
      </c>
      <c r="J15" s="2126"/>
      <c r="K15" s="2126"/>
      <c r="L15" s="2126"/>
    </row>
    <row r="16" spans="1:12">
      <c r="B16" s="2126" t="s">
        <v>2106</v>
      </c>
      <c r="C16" s="2126"/>
      <c r="D16" s="2126"/>
      <c r="E16" s="2126"/>
      <c r="F16" s="2126"/>
      <c r="G16" s="2126"/>
      <c r="H16" s="2126"/>
      <c r="I16" s="2126" t="s">
        <v>2107</v>
      </c>
      <c r="J16" s="2126"/>
      <c r="K16" s="2126"/>
      <c r="L16" s="2126"/>
    </row>
    <row r="17" spans="1:12">
      <c r="B17" s="2126" t="s">
        <v>2108</v>
      </c>
      <c r="C17" s="2126"/>
      <c r="D17" s="2126"/>
      <c r="E17" s="2126"/>
      <c r="F17" s="2126"/>
      <c r="G17" s="2126"/>
      <c r="H17" s="2126"/>
      <c r="I17" s="2126"/>
      <c r="J17" s="2126"/>
      <c r="K17" s="2126"/>
      <c r="L17" s="2126"/>
    </row>
    <row r="18" spans="1:12" ht="14">
      <c r="A18" s="1325" t="s">
        <v>2109</v>
      </c>
    </row>
    <row r="19" spans="1:12">
      <c r="A19" s="39" t="s">
        <v>1013</v>
      </c>
      <c r="B19" t="s">
        <v>2110</v>
      </c>
    </row>
    <row r="20" spans="1:12">
      <c r="A20" s="39" t="s">
        <v>1014</v>
      </c>
      <c r="B20" t="s">
        <v>2111</v>
      </c>
    </row>
    <row r="21" spans="1:12" ht="14">
      <c r="A21" s="1325" t="s">
        <v>2112</v>
      </c>
    </row>
    <row r="22" spans="1:12">
      <c r="A22" s="39" t="s">
        <v>1013</v>
      </c>
      <c r="B22" t="s">
        <v>2113</v>
      </c>
    </row>
    <row r="23" spans="1:12">
      <c r="A23" s="39" t="s">
        <v>1014</v>
      </c>
      <c r="B23" t="s">
        <v>2114</v>
      </c>
    </row>
    <row r="24" spans="1:12">
      <c r="A24" s="39" t="s">
        <v>1016</v>
      </c>
      <c r="B24" t="s">
        <v>2115</v>
      </c>
    </row>
    <row r="25" spans="1:12">
      <c r="A25" s="39" t="s">
        <v>1665</v>
      </c>
      <c r="B25" t="s">
        <v>2116</v>
      </c>
    </row>
    <row r="26" spans="1:12" ht="14">
      <c r="A26" s="1325" t="s">
        <v>2117</v>
      </c>
    </row>
    <row r="27" spans="1:12">
      <c r="A27" s="39" t="s">
        <v>1013</v>
      </c>
      <c r="B27" t="s">
        <v>2118</v>
      </c>
    </row>
    <row r="28" spans="1:12">
      <c r="A28" s="39"/>
      <c r="B28" t="s">
        <v>2119</v>
      </c>
    </row>
    <row r="29" spans="1:12">
      <c r="A29" s="39" t="s">
        <v>1014</v>
      </c>
      <c r="B29" t="s">
        <v>2120</v>
      </c>
    </row>
    <row r="30" spans="1:12">
      <c r="A30" s="39" t="s">
        <v>1016</v>
      </c>
      <c r="B30" t="s">
        <v>2121</v>
      </c>
    </row>
    <row r="31" spans="1:12">
      <c r="A31" s="39"/>
      <c r="B31" t="s">
        <v>2122</v>
      </c>
    </row>
    <row r="32" spans="1:12">
      <c r="A32" s="39" t="s">
        <v>1017</v>
      </c>
      <c r="B32" t="s">
        <v>2123</v>
      </c>
    </row>
    <row r="33" spans="1:2">
      <c r="A33" s="39" t="s">
        <v>1007</v>
      </c>
      <c r="B33" t="s">
        <v>2124</v>
      </c>
    </row>
    <row r="34" spans="1:2">
      <c r="A34" s="39" t="s">
        <v>1008</v>
      </c>
      <c r="B34" t="s">
        <v>2125</v>
      </c>
    </row>
    <row r="35" spans="1:2">
      <c r="A35" s="39" t="s">
        <v>1010</v>
      </c>
      <c r="B35" t="s">
        <v>2126</v>
      </c>
    </row>
    <row r="36" spans="1:2">
      <c r="A36" s="39" t="s">
        <v>1011</v>
      </c>
      <c r="B36" t="s">
        <v>2127</v>
      </c>
    </row>
    <row r="37" spans="1:2">
      <c r="A37" s="39" t="s">
        <v>2128</v>
      </c>
      <c r="B37" t="s">
        <v>2129</v>
      </c>
    </row>
    <row r="38" spans="1:2" ht="14">
      <c r="A38" s="1325" t="s">
        <v>2130</v>
      </c>
    </row>
    <row r="39" spans="1:2">
      <c r="A39" s="39" t="s">
        <v>1013</v>
      </c>
      <c r="B39" t="s">
        <v>2131</v>
      </c>
    </row>
    <row r="40" spans="1:2">
      <c r="A40" s="39" t="s">
        <v>1014</v>
      </c>
      <c r="B40" t="s">
        <v>2132</v>
      </c>
    </row>
    <row r="41" spans="1:2">
      <c r="A41" s="39" t="s">
        <v>1016</v>
      </c>
      <c r="B41" t="s">
        <v>2133</v>
      </c>
    </row>
    <row r="42" spans="1:2">
      <c r="A42" s="39" t="s">
        <v>1017</v>
      </c>
      <c r="B42" t="s">
        <v>2134</v>
      </c>
    </row>
    <row r="43" spans="1:2">
      <c r="A43" s="39"/>
    </row>
    <row r="44" spans="1:2" ht="14">
      <c r="A44" s="1325" t="s">
        <v>2135</v>
      </c>
    </row>
    <row r="45" spans="1:2" ht="12.75" customHeight="1">
      <c r="A45" s="39" t="s">
        <v>1013</v>
      </c>
      <c r="B45" t="s">
        <v>2136</v>
      </c>
    </row>
    <row r="46" spans="1:2">
      <c r="A46" s="39" t="s">
        <v>1014</v>
      </c>
      <c r="B46" t="s">
        <v>2137</v>
      </c>
    </row>
    <row r="47" spans="1:2">
      <c r="A47" s="39" t="s">
        <v>1016</v>
      </c>
      <c r="B47" t="s">
        <v>2138</v>
      </c>
    </row>
    <row r="49" spans="1:8" ht="14">
      <c r="A49" s="1325" t="s">
        <v>2146</v>
      </c>
    </row>
    <row r="51" spans="1:8" ht="26">
      <c r="B51" s="2127" t="s">
        <v>1237</v>
      </c>
      <c r="D51" s="2128" t="s">
        <v>2147</v>
      </c>
      <c r="F51" s="2128" t="s">
        <v>2148</v>
      </c>
      <c r="H51" s="2128" t="s">
        <v>2149</v>
      </c>
    </row>
    <row r="52" spans="1:8" ht="34.9" customHeight="1">
      <c r="B52" s="1854" t="s">
        <v>2150</v>
      </c>
      <c r="C52" s="175"/>
      <c r="D52" s="1854" t="s">
        <v>2151</v>
      </c>
    </row>
    <row r="53" spans="1:8">
      <c r="B53" s="809" t="s">
        <v>2152</v>
      </c>
      <c r="D53" s="40" t="s">
        <v>2153</v>
      </c>
    </row>
    <row r="54" spans="1:8">
      <c r="B54" s="5"/>
    </row>
    <row r="55" spans="1:8">
      <c r="B55" s="809" t="s">
        <v>244</v>
      </c>
      <c r="D55" s="809" t="s">
        <v>244</v>
      </c>
      <c r="E55" s="5"/>
      <c r="F55" s="5"/>
      <c r="G55" s="5"/>
      <c r="H55" s="5"/>
    </row>
    <row r="56" spans="1:8">
      <c r="B56" s="5"/>
      <c r="D56" s="5"/>
      <c r="E56" s="5"/>
      <c r="F56" s="809" t="s">
        <v>244</v>
      </c>
      <c r="G56" s="5"/>
      <c r="H56" s="809" t="s">
        <v>244</v>
      </c>
    </row>
    <row r="57" spans="1:8">
      <c r="B57" s="809" t="s">
        <v>1027</v>
      </c>
      <c r="D57" s="809" t="s">
        <v>1027</v>
      </c>
      <c r="E57" s="5"/>
      <c r="F57" s="5"/>
      <c r="G57" s="5"/>
      <c r="H57" s="5"/>
    </row>
    <row r="58" spans="1:8">
      <c r="B58" s="5"/>
      <c r="D58" s="5"/>
      <c r="E58" s="5"/>
      <c r="F58" s="809" t="s">
        <v>1027</v>
      </c>
      <c r="G58" s="5"/>
      <c r="H58" s="809" t="s">
        <v>1027</v>
      </c>
    </row>
    <row r="59" spans="1:8">
      <c r="B59" s="809" t="s">
        <v>1030</v>
      </c>
      <c r="D59" s="809" t="s">
        <v>1030</v>
      </c>
      <c r="E59" s="5"/>
      <c r="F59" s="5"/>
      <c r="G59" s="5"/>
      <c r="H59" s="5"/>
    </row>
    <row r="60" spans="1:8">
      <c r="B60" s="5"/>
      <c r="D60" s="5"/>
      <c r="E60" s="5"/>
      <c r="F60" s="809" t="s">
        <v>1030</v>
      </c>
      <c r="G60" s="5"/>
      <c r="H60" s="809" t="s">
        <v>1030</v>
      </c>
    </row>
    <row r="61" spans="1:8">
      <c r="B61" s="809" t="s">
        <v>1205</v>
      </c>
      <c r="D61" s="809" t="s">
        <v>1205</v>
      </c>
      <c r="E61" s="5"/>
      <c r="F61" s="5"/>
      <c r="G61" s="5"/>
      <c r="H61" s="5"/>
    </row>
    <row r="62" spans="1:8">
      <c r="B62" s="5"/>
      <c r="D62" s="5"/>
      <c r="E62" s="5"/>
      <c r="F62" s="809" t="s">
        <v>1205</v>
      </c>
      <c r="G62" s="5"/>
      <c r="H62" s="809" t="s">
        <v>1205</v>
      </c>
    </row>
    <row r="63" spans="1:8">
      <c r="B63" s="809" t="s">
        <v>1298</v>
      </c>
      <c r="D63" s="809" t="s">
        <v>1298</v>
      </c>
      <c r="E63" s="5"/>
      <c r="F63" s="5"/>
      <c r="G63" s="5"/>
      <c r="H63" s="5"/>
    </row>
    <row r="64" spans="1:8">
      <c r="B64" s="5"/>
      <c r="D64" s="5"/>
      <c r="E64" s="5"/>
      <c r="F64" s="809" t="s">
        <v>1298</v>
      </c>
      <c r="G64" s="5"/>
      <c r="H64" s="809" t="s">
        <v>1298</v>
      </c>
    </row>
    <row r="65" spans="2:8">
      <c r="B65" s="809" t="s">
        <v>443</v>
      </c>
      <c r="D65" s="809" t="s">
        <v>443</v>
      </c>
      <c r="E65" s="5"/>
      <c r="F65" s="5"/>
      <c r="G65" s="5"/>
      <c r="H65" s="5"/>
    </row>
    <row r="66" spans="2:8">
      <c r="B66" s="5"/>
      <c r="D66" s="5"/>
      <c r="E66" s="5"/>
      <c r="F66" s="809" t="s">
        <v>443</v>
      </c>
      <c r="G66" s="5"/>
      <c r="H66" s="809" t="s">
        <v>443</v>
      </c>
    </row>
    <row r="67" spans="2:8">
      <c r="B67" s="809" t="s">
        <v>2154</v>
      </c>
      <c r="D67" s="809" t="s">
        <v>2154</v>
      </c>
      <c r="E67" s="5"/>
      <c r="F67" s="5"/>
      <c r="G67" s="5"/>
      <c r="H67" s="5"/>
    </row>
    <row r="68" spans="2:8">
      <c r="B68" s="5"/>
      <c r="D68" s="5"/>
      <c r="E68" s="5"/>
      <c r="F68" s="809" t="s">
        <v>2154</v>
      </c>
      <c r="G68" s="5"/>
      <c r="H68" s="809" t="s">
        <v>2154</v>
      </c>
    </row>
    <row r="69" spans="2:8">
      <c r="B69" s="809" t="s">
        <v>2155</v>
      </c>
      <c r="D69" s="43" t="s">
        <v>2155</v>
      </c>
    </row>
    <row r="70" spans="2:8" ht="23.15" customHeight="1"/>
    <row r="71" spans="2:8" ht="26">
      <c r="D71" s="2129" t="s">
        <v>2156</v>
      </c>
      <c r="H71" s="2129" t="s">
        <v>2156</v>
      </c>
    </row>
    <row r="72" spans="2:8">
      <c r="D72" s="2130"/>
      <c r="H72" s="2130"/>
    </row>
    <row r="73" spans="2:8" ht="26">
      <c r="D73" s="2129" t="s">
        <v>2157</v>
      </c>
      <c r="H73" s="2129" t="s">
        <v>2157</v>
      </c>
    </row>
    <row r="74" spans="2:8">
      <c r="D74" s="2130"/>
      <c r="H74" s="2130"/>
    </row>
    <row r="75" spans="2:8" ht="26">
      <c r="D75" s="2129" t="s">
        <v>2158</v>
      </c>
      <c r="H75" s="2129" t="s">
        <v>2158</v>
      </c>
    </row>
    <row r="77" spans="2:8">
      <c r="D77" s="43" t="s">
        <v>445</v>
      </c>
      <c r="H77" s="43" t="s">
        <v>445</v>
      </c>
    </row>
    <row r="79" spans="2:8" ht="33">
      <c r="D79" s="2735" t="s">
        <v>670</v>
      </c>
      <c r="F79" s="43" t="s">
        <v>2159</v>
      </c>
      <c r="H79" s="2130" t="s">
        <v>2160</v>
      </c>
    </row>
  </sheetData>
  <mergeCells count="5">
    <mergeCell ref="B2:L3"/>
    <mergeCell ref="B4:L5"/>
    <mergeCell ref="B6:L7"/>
    <mergeCell ref="B9:L10"/>
    <mergeCell ref="B12:L14"/>
  </mergeCells>
  <phoneticPr fontId="15"/>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39F6F-7C10-47AA-AA5A-3C3131C90626}">
  <sheetPr codeName="Sheet25"/>
  <dimension ref="A1:R363"/>
  <sheetViews>
    <sheetView view="pageBreakPreview" zoomScale="85" zoomScaleNormal="100" zoomScaleSheetLayoutView="85" workbookViewId="0"/>
  </sheetViews>
  <sheetFormatPr defaultColWidth="9" defaultRowHeight="13"/>
  <cols>
    <col min="1" max="1" width="6.08984375" style="2202" customWidth="1"/>
    <col min="2" max="2" width="88.7265625" style="2189" customWidth="1"/>
    <col min="3" max="3" width="17.36328125" style="2189" bestFit="1" customWidth="1"/>
    <col min="4" max="4" width="6.90625" style="2190" customWidth="1"/>
    <col min="5" max="6" width="6.90625" style="2191" customWidth="1"/>
    <col min="7" max="7" width="6.90625" style="2192" customWidth="1"/>
    <col min="8" max="8" width="6" style="2193" customWidth="1"/>
    <col min="9" max="9" width="4.453125" style="1376" customWidth="1"/>
    <col min="10" max="17" width="9" style="1376"/>
    <col min="18" max="256" width="9" style="2193"/>
    <col min="257" max="257" width="6.08984375" style="2193" customWidth="1"/>
    <col min="258" max="258" width="88.7265625" style="2193" customWidth="1"/>
    <col min="259" max="259" width="17.36328125" style="2193" bestFit="1" customWidth="1"/>
    <col min="260" max="260" width="10" style="2193" customWidth="1"/>
    <col min="261" max="263" width="9.453125" style="2193" customWidth="1"/>
    <col min="264" max="512" width="9" style="2193"/>
    <col min="513" max="513" width="6.08984375" style="2193" customWidth="1"/>
    <col min="514" max="514" width="88.7265625" style="2193" customWidth="1"/>
    <col min="515" max="515" width="17.36328125" style="2193" bestFit="1" customWidth="1"/>
    <col min="516" max="516" width="10" style="2193" customWidth="1"/>
    <col min="517" max="519" width="9.453125" style="2193" customWidth="1"/>
    <col min="520" max="768" width="9" style="2193"/>
    <col min="769" max="769" width="6.08984375" style="2193" customWidth="1"/>
    <col min="770" max="770" width="88.7265625" style="2193" customWidth="1"/>
    <col min="771" max="771" width="17.36328125" style="2193" bestFit="1" customWidth="1"/>
    <col min="772" max="772" width="10" style="2193" customWidth="1"/>
    <col min="773" max="775" width="9.453125" style="2193" customWidth="1"/>
    <col min="776" max="1024" width="9" style="2193"/>
    <col min="1025" max="1025" width="6.08984375" style="2193" customWidth="1"/>
    <col min="1026" max="1026" width="88.7265625" style="2193" customWidth="1"/>
    <col min="1027" max="1027" width="17.36328125" style="2193" bestFit="1" customWidth="1"/>
    <col min="1028" max="1028" width="10" style="2193" customWidth="1"/>
    <col min="1029" max="1031" width="9.453125" style="2193" customWidth="1"/>
    <col min="1032" max="1280" width="9" style="2193"/>
    <col min="1281" max="1281" width="6.08984375" style="2193" customWidth="1"/>
    <col min="1282" max="1282" width="88.7265625" style="2193" customWidth="1"/>
    <col min="1283" max="1283" width="17.36328125" style="2193" bestFit="1" customWidth="1"/>
    <col min="1284" max="1284" width="10" style="2193" customWidth="1"/>
    <col min="1285" max="1287" width="9.453125" style="2193" customWidth="1"/>
    <col min="1288" max="1536" width="9" style="2193"/>
    <col min="1537" max="1537" width="6.08984375" style="2193" customWidth="1"/>
    <col min="1538" max="1538" width="88.7265625" style="2193" customWidth="1"/>
    <col min="1539" max="1539" width="17.36328125" style="2193" bestFit="1" customWidth="1"/>
    <col min="1540" max="1540" width="10" style="2193" customWidth="1"/>
    <col min="1541" max="1543" width="9.453125" style="2193" customWidth="1"/>
    <col min="1544" max="1792" width="9" style="2193"/>
    <col min="1793" max="1793" width="6.08984375" style="2193" customWidth="1"/>
    <col min="1794" max="1794" width="88.7265625" style="2193" customWidth="1"/>
    <col min="1795" max="1795" width="17.36328125" style="2193" bestFit="1" customWidth="1"/>
    <col min="1796" max="1796" width="10" style="2193" customWidth="1"/>
    <col min="1797" max="1799" width="9.453125" style="2193" customWidth="1"/>
    <col min="1800" max="2048" width="9" style="2193"/>
    <col min="2049" max="2049" width="6.08984375" style="2193" customWidth="1"/>
    <col min="2050" max="2050" width="88.7265625" style="2193" customWidth="1"/>
    <col min="2051" max="2051" width="17.36328125" style="2193" bestFit="1" customWidth="1"/>
    <col min="2052" max="2052" width="10" style="2193" customWidth="1"/>
    <col min="2053" max="2055" width="9.453125" style="2193" customWidth="1"/>
    <col min="2056" max="2304" width="9" style="2193"/>
    <col min="2305" max="2305" width="6.08984375" style="2193" customWidth="1"/>
    <col min="2306" max="2306" width="88.7265625" style="2193" customWidth="1"/>
    <col min="2307" max="2307" width="17.36328125" style="2193" bestFit="1" customWidth="1"/>
    <col min="2308" max="2308" width="10" style="2193" customWidth="1"/>
    <col min="2309" max="2311" width="9.453125" style="2193" customWidth="1"/>
    <col min="2312" max="2560" width="9" style="2193"/>
    <col min="2561" max="2561" width="6.08984375" style="2193" customWidth="1"/>
    <col min="2562" max="2562" width="88.7265625" style="2193" customWidth="1"/>
    <col min="2563" max="2563" width="17.36328125" style="2193" bestFit="1" customWidth="1"/>
    <col min="2564" max="2564" width="10" style="2193" customWidth="1"/>
    <col min="2565" max="2567" width="9.453125" style="2193" customWidth="1"/>
    <col min="2568" max="2816" width="9" style="2193"/>
    <col min="2817" max="2817" width="6.08984375" style="2193" customWidth="1"/>
    <col min="2818" max="2818" width="88.7265625" style="2193" customWidth="1"/>
    <col min="2819" max="2819" width="17.36328125" style="2193" bestFit="1" customWidth="1"/>
    <col min="2820" max="2820" width="10" style="2193" customWidth="1"/>
    <col min="2821" max="2823" width="9.453125" style="2193" customWidth="1"/>
    <col min="2824" max="3072" width="9" style="2193"/>
    <col min="3073" max="3073" width="6.08984375" style="2193" customWidth="1"/>
    <col min="3074" max="3074" width="88.7265625" style="2193" customWidth="1"/>
    <col min="3075" max="3075" width="17.36328125" style="2193" bestFit="1" customWidth="1"/>
    <col min="3076" max="3076" width="10" style="2193" customWidth="1"/>
    <col min="3077" max="3079" width="9.453125" style="2193" customWidth="1"/>
    <col min="3080" max="3328" width="9" style="2193"/>
    <col min="3329" max="3329" width="6.08984375" style="2193" customWidth="1"/>
    <col min="3330" max="3330" width="88.7265625" style="2193" customWidth="1"/>
    <col min="3331" max="3331" width="17.36328125" style="2193" bestFit="1" customWidth="1"/>
    <col min="3332" max="3332" width="10" style="2193" customWidth="1"/>
    <col min="3333" max="3335" width="9.453125" style="2193" customWidth="1"/>
    <col min="3336" max="3584" width="9" style="2193"/>
    <col min="3585" max="3585" width="6.08984375" style="2193" customWidth="1"/>
    <col min="3586" max="3586" width="88.7265625" style="2193" customWidth="1"/>
    <col min="3587" max="3587" width="17.36328125" style="2193" bestFit="1" customWidth="1"/>
    <col min="3588" max="3588" width="10" style="2193" customWidth="1"/>
    <col min="3589" max="3591" width="9.453125" style="2193" customWidth="1"/>
    <col min="3592" max="3840" width="9" style="2193"/>
    <col min="3841" max="3841" width="6.08984375" style="2193" customWidth="1"/>
    <col min="3842" max="3842" width="88.7265625" style="2193" customWidth="1"/>
    <col min="3843" max="3843" width="17.36328125" style="2193" bestFit="1" customWidth="1"/>
    <col min="3844" max="3844" width="10" style="2193" customWidth="1"/>
    <col min="3845" max="3847" width="9.453125" style="2193" customWidth="1"/>
    <col min="3848" max="4096" width="9" style="2193"/>
    <col min="4097" max="4097" width="6.08984375" style="2193" customWidth="1"/>
    <col min="4098" max="4098" width="88.7265625" style="2193" customWidth="1"/>
    <col min="4099" max="4099" width="17.36328125" style="2193" bestFit="1" customWidth="1"/>
    <col min="4100" max="4100" width="10" style="2193" customWidth="1"/>
    <col min="4101" max="4103" width="9.453125" style="2193" customWidth="1"/>
    <col min="4104" max="4352" width="9" style="2193"/>
    <col min="4353" max="4353" width="6.08984375" style="2193" customWidth="1"/>
    <col min="4354" max="4354" width="88.7265625" style="2193" customWidth="1"/>
    <col min="4355" max="4355" width="17.36328125" style="2193" bestFit="1" customWidth="1"/>
    <col min="4356" max="4356" width="10" style="2193" customWidth="1"/>
    <col min="4357" max="4359" width="9.453125" style="2193" customWidth="1"/>
    <col min="4360" max="4608" width="9" style="2193"/>
    <col min="4609" max="4609" width="6.08984375" style="2193" customWidth="1"/>
    <col min="4610" max="4610" width="88.7265625" style="2193" customWidth="1"/>
    <col min="4611" max="4611" width="17.36328125" style="2193" bestFit="1" customWidth="1"/>
    <col min="4612" max="4612" width="10" style="2193" customWidth="1"/>
    <col min="4613" max="4615" width="9.453125" style="2193" customWidth="1"/>
    <col min="4616" max="4864" width="9" style="2193"/>
    <col min="4865" max="4865" width="6.08984375" style="2193" customWidth="1"/>
    <col min="4866" max="4866" width="88.7265625" style="2193" customWidth="1"/>
    <col min="4867" max="4867" width="17.36328125" style="2193" bestFit="1" customWidth="1"/>
    <col min="4868" max="4868" width="10" style="2193" customWidth="1"/>
    <col min="4869" max="4871" width="9.453125" style="2193" customWidth="1"/>
    <col min="4872" max="5120" width="9" style="2193"/>
    <col min="5121" max="5121" width="6.08984375" style="2193" customWidth="1"/>
    <col min="5122" max="5122" width="88.7265625" style="2193" customWidth="1"/>
    <col min="5123" max="5123" width="17.36328125" style="2193" bestFit="1" customWidth="1"/>
    <col min="5124" max="5124" width="10" style="2193" customWidth="1"/>
    <col min="5125" max="5127" width="9.453125" style="2193" customWidth="1"/>
    <col min="5128" max="5376" width="9" style="2193"/>
    <col min="5377" max="5377" width="6.08984375" style="2193" customWidth="1"/>
    <col min="5378" max="5378" width="88.7265625" style="2193" customWidth="1"/>
    <col min="5379" max="5379" width="17.36328125" style="2193" bestFit="1" customWidth="1"/>
    <col min="5380" max="5380" width="10" style="2193" customWidth="1"/>
    <col min="5381" max="5383" width="9.453125" style="2193" customWidth="1"/>
    <col min="5384" max="5632" width="9" style="2193"/>
    <col min="5633" max="5633" width="6.08984375" style="2193" customWidth="1"/>
    <col min="5634" max="5634" width="88.7265625" style="2193" customWidth="1"/>
    <col min="5635" max="5635" width="17.36328125" style="2193" bestFit="1" customWidth="1"/>
    <col min="5636" max="5636" width="10" style="2193" customWidth="1"/>
    <col min="5637" max="5639" width="9.453125" style="2193" customWidth="1"/>
    <col min="5640" max="5888" width="9" style="2193"/>
    <col min="5889" max="5889" width="6.08984375" style="2193" customWidth="1"/>
    <col min="5890" max="5890" width="88.7265625" style="2193" customWidth="1"/>
    <col min="5891" max="5891" width="17.36328125" style="2193" bestFit="1" customWidth="1"/>
    <col min="5892" max="5892" width="10" style="2193" customWidth="1"/>
    <col min="5893" max="5895" width="9.453125" style="2193" customWidth="1"/>
    <col min="5896" max="6144" width="9" style="2193"/>
    <col min="6145" max="6145" width="6.08984375" style="2193" customWidth="1"/>
    <col min="6146" max="6146" width="88.7265625" style="2193" customWidth="1"/>
    <col min="6147" max="6147" width="17.36328125" style="2193" bestFit="1" customWidth="1"/>
    <col min="6148" max="6148" width="10" style="2193" customWidth="1"/>
    <col min="6149" max="6151" width="9.453125" style="2193" customWidth="1"/>
    <col min="6152" max="6400" width="9" style="2193"/>
    <col min="6401" max="6401" width="6.08984375" style="2193" customWidth="1"/>
    <col min="6402" max="6402" width="88.7265625" style="2193" customWidth="1"/>
    <col min="6403" max="6403" width="17.36328125" style="2193" bestFit="1" customWidth="1"/>
    <col min="6404" max="6404" width="10" style="2193" customWidth="1"/>
    <col min="6405" max="6407" width="9.453125" style="2193" customWidth="1"/>
    <col min="6408" max="6656" width="9" style="2193"/>
    <col min="6657" max="6657" width="6.08984375" style="2193" customWidth="1"/>
    <col min="6658" max="6658" width="88.7265625" style="2193" customWidth="1"/>
    <col min="6659" max="6659" width="17.36328125" style="2193" bestFit="1" customWidth="1"/>
    <col min="6660" max="6660" width="10" style="2193" customWidth="1"/>
    <col min="6661" max="6663" width="9.453125" style="2193" customWidth="1"/>
    <col min="6664" max="6912" width="9" style="2193"/>
    <col min="6913" max="6913" width="6.08984375" style="2193" customWidth="1"/>
    <col min="6914" max="6914" width="88.7265625" style="2193" customWidth="1"/>
    <col min="6915" max="6915" width="17.36328125" style="2193" bestFit="1" customWidth="1"/>
    <col min="6916" max="6916" width="10" style="2193" customWidth="1"/>
    <col min="6917" max="6919" width="9.453125" style="2193" customWidth="1"/>
    <col min="6920" max="7168" width="9" style="2193"/>
    <col min="7169" max="7169" width="6.08984375" style="2193" customWidth="1"/>
    <col min="7170" max="7170" width="88.7265625" style="2193" customWidth="1"/>
    <col min="7171" max="7171" width="17.36328125" style="2193" bestFit="1" customWidth="1"/>
    <col min="7172" max="7172" width="10" style="2193" customWidth="1"/>
    <col min="7173" max="7175" width="9.453125" style="2193" customWidth="1"/>
    <col min="7176" max="7424" width="9" style="2193"/>
    <col min="7425" max="7425" width="6.08984375" style="2193" customWidth="1"/>
    <col min="7426" max="7426" width="88.7265625" style="2193" customWidth="1"/>
    <col min="7427" max="7427" width="17.36328125" style="2193" bestFit="1" customWidth="1"/>
    <col min="7428" max="7428" width="10" style="2193" customWidth="1"/>
    <col min="7429" max="7431" width="9.453125" style="2193" customWidth="1"/>
    <col min="7432" max="7680" width="9" style="2193"/>
    <col min="7681" max="7681" width="6.08984375" style="2193" customWidth="1"/>
    <col min="7682" max="7682" width="88.7265625" style="2193" customWidth="1"/>
    <col min="7683" max="7683" width="17.36328125" style="2193" bestFit="1" customWidth="1"/>
    <col min="7684" max="7684" width="10" style="2193" customWidth="1"/>
    <col min="7685" max="7687" width="9.453125" style="2193" customWidth="1"/>
    <col min="7688" max="7936" width="9" style="2193"/>
    <col min="7937" max="7937" width="6.08984375" style="2193" customWidth="1"/>
    <col min="7938" max="7938" width="88.7265625" style="2193" customWidth="1"/>
    <col min="7939" max="7939" width="17.36328125" style="2193" bestFit="1" customWidth="1"/>
    <col min="7940" max="7940" width="10" style="2193" customWidth="1"/>
    <col min="7941" max="7943" width="9.453125" style="2193" customWidth="1"/>
    <col min="7944" max="8192" width="9" style="2193"/>
    <col min="8193" max="8193" width="6.08984375" style="2193" customWidth="1"/>
    <col min="8194" max="8194" width="88.7265625" style="2193" customWidth="1"/>
    <col min="8195" max="8195" width="17.36328125" style="2193" bestFit="1" customWidth="1"/>
    <col min="8196" max="8196" width="10" style="2193" customWidth="1"/>
    <col min="8197" max="8199" width="9.453125" style="2193" customWidth="1"/>
    <col min="8200" max="8448" width="9" style="2193"/>
    <col min="8449" max="8449" width="6.08984375" style="2193" customWidth="1"/>
    <col min="8450" max="8450" width="88.7265625" style="2193" customWidth="1"/>
    <col min="8451" max="8451" width="17.36328125" style="2193" bestFit="1" customWidth="1"/>
    <col min="8452" max="8452" width="10" style="2193" customWidth="1"/>
    <col min="8453" max="8455" width="9.453125" style="2193" customWidth="1"/>
    <col min="8456" max="8704" width="9" style="2193"/>
    <col min="8705" max="8705" width="6.08984375" style="2193" customWidth="1"/>
    <col min="8706" max="8706" width="88.7265625" style="2193" customWidth="1"/>
    <col min="8707" max="8707" width="17.36328125" style="2193" bestFit="1" customWidth="1"/>
    <col min="8708" max="8708" width="10" style="2193" customWidth="1"/>
    <col min="8709" max="8711" width="9.453125" style="2193" customWidth="1"/>
    <col min="8712" max="8960" width="9" style="2193"/>
    <col min="8961" max="8961" width="6.08984375" style="2193" customWidth="1"/>
    <col min="8962" max="8962" width="88.7265625" style="2193" customWidth="1"/>
    <col min="8963" max="8963" width="17.36328125" style="2193" bestFit="1" customWidth="1"/>
    <col min="8964" max="8964" width="10" style="2193" customWidth="1"/>
    <col min="8965" max="8967" width="9.453125" style="2193" customWidth="1"/>
    <col min="8968" max="9216" width="9" style="2193"/>
    <col min="9217" max="9217" width="6.08984375" style="2193" customWidth="1"/>
    <col min="9218" max="9218" width="88.7265625" style="2193" customWidth="1"/>
    <col min="9219" max="9219" width="17.36328125" style="2193" bestFit="1" customWidth="1"/>
    <col min="9220" max="9220" width="10" style="2193" customWidth="1"/>
    <col min="9221" max="9223" width="9.453125" style="2193" customWidth="1"/>
    <col min="9224" max="9472" width="9" style="2193"/>
    <col min="9473" max="9473" width="6.08984375" style="2193" customWidth="1"/>
    <col min="9474" max="9474" width="88.7265625" style="2193" customWidth="1"/>
    <col min="9475" max="9475" width="17.36328125" style="2193" bestFit="1" customWidth="1"/>
    <col min="9476" max="9476" width="10" style="2193" customWidth="1"/>
    <col min="9477" max="9479" width="9.453125" style="2193" customWidth="1"/>
    <col min="9480" max="9728" width="9" style="2193"/>
    <col min="9729" max="9729" width="6.08984375" style="2193" customWidth="1"/>
    <col min="9730" max="9730" width="88.7265625" style="2193" customWidth="1"/>
    <col min="9731" max="9731" width="17.36328125" style="2193" bestFit="1" customWidth="1"/>
    <col min="9732" max="9732" width="10" style="2193" customWidth="1"/>
    <col min="9733" max="9735" width="9.453125" style="2193" customWidth="1"/>
    <col min="9736" max="9984" width="9" style="2193"/>
    <col min="9985" max="9985" width="6.08984375" style="2193" customWidth="1"/>
    <col min="9986" max="9986" width="88.7265625" style="2193" customWidth="1"/>
    <col min="9987" max="9987" width="17.36328125" style="2193" bestFit="1" customWidth="1"/>
    <col min="9988" max="9988" width="10" style="2193" customWidth="1"/>
    <col min="9989" max="9991" width="9.453125" style="2193" customWidth="1"/>
    <col min="9992" max="10240" width="9" style="2193"/>
    <col min="10241" max="10241" width="6.08984375" style="2193" customWidth="1"/>
    <col min="10242" max="10242" width="88.7265625" style="2193" customWidth="1"/>
    <col min="10243" max="10243" width="17.36328125" style="2193" bestFit="1" customWidth="1"/>
    <col min="10244" max="10244" width="10" style="2193" customWidth="1"/>
    <col min="10245" max="10247" width="9.453125" style="2193" customWidth="1"/>
    <col min="10248" max="10496" width="9" style="2193"/>
    <col min="10497" max="10497" width="6.08984375" style="2193" customWidth="1"/>
    <col min="10498" max="10498" width="88.7265625" style="2193" customWidth="1"/>
    <col min="10499" max="10499" width="17.36328125" style="2193" bestFit="1" customWidth="1"/>
    <col min="10500" max="10500" width="10" style="2193" customWidth="1"/>
    <col min="10501" max="10503" width="9.453125" style="2193" customWidth="1"/>
    <col min="10504" max="10752" width="9" style="2193"/>
    <col min="10753" max="10753" width="6.08984375" style="2193" customWidth="1"/>
    <col min="10754" max="10754" width="88.7265625" style="2193" customWidth="1"/>
    <col min="10755" max="10755" width="17.36328125" style="2193" bestFit="1" customWidth="1"/>
    <col min="10756" max="10756" width="10" style="2193" customWidth="1"/>
    <col min="10757" max="10759" width="9.453125" style="2193" customWidth="1"/>
    <col min="10760" max="11008" width="9" style="2193"/>
    <col min="11009" max="11009" width="6.08984375" style="2193" customWidth="1"/>
    <col min="11010" max="11010" width="88.7265625" style="2193" customWidth="1"/>
    <col min="11011" max="11011" width="17.36328125" style="2193" bestFit="1" customWidth="1"/>
    <col min="11012" max="11012" width="10" style="2193" customWidth="1"/>
    <col min="11013" max="11015" width="9.453125" style="2193" customWidth="1"/>
    <col min="11016" max="11264" width="9" style="2193"/>
    <col min="11265" max="11265" width="6.08984375" style="2193" customWidth="1"/>
    <col min="11266" max="11266" width="88.7265625" style="2193" customWidth="1"/>
    <col min="11267" max="11267" width="17.36328125" style="2193" bestFit="1" customWidth="1"/>
    <col min="11268" max="11268" width="10" style="2193" customWidth="1"/>
    <col min="11269" max="11271" width="9.453125" style="2193" customWidth="1"/>
    <col min="11272" max="11520" width="9" style="2193"/>
    <col min="11521" max="11521" width="6.08984375" style="2193" customWidth="1"/>
    <col min="11522" max="11522" width="88.7265625" style="2193" customWidth="1"/>
    <col min="11523" max="11523" width="17.36328125" style="2193" bestFit="1" customWidth="1"/>
    <col min="11524" max="11524" width="10" style="2193" customWidth="1"/>
    <col min="11525" max="11527" width="9.453125" style="2193" customWidth="1"/>
    <col min="11528" max="11776" width="9" style="2193"/>
    <col min="11777" max="11777" width="6.08984375" style="2193" customWidth="1"/>
    <col min="11778" max="11778" width="88.7265625" style="2193" customWidth="1"/>
    <col min="11779" max="11779" width="17.36328125" style="2193" bestFit="1" customWidth="1"/>
    <col min="11780" max="11780" width="10" style="2193" customWidth="1"/>
    <col min="11781" max="11783" width="9.453125" style="2193" customWidth="1"/>
    <col min="11784" max="12032" width="9" style="2193"/>
    <col min="12033" max="12033" width="6.08984375" style="2193" customWidth="1"/>
    <col min="12034" max="12034" width="88.7265625" style="2193" customWidth="1"/>
    <col min="12035" max="12035" width="17.36328125" style="2193" bestFit="1" customWidth="1"/>
    <col min="12036" max="12036" width="10" style="2193" customWidth="1"/>
    <col min="12037" max="12039" width="9.453125" style="2193" customWidth="1"/>
    <col min="12040" max="12288" width="9" style="2193"/>
    <col min="12289" max="12289" width="6.08984375" style="2193" customWidth="1"/>
    <col min="12290" max="12290" width="88.7265625" style="2193" customWidth="1"/>
    <col min="12291" max="12291" width="17.36328125" style="2193" bestFit="1" customWidth="1"/>
    <col min="12292" max="12292" width="10" style="2193" customWidth="1"/>
    <col min="12293" max="12295" width="9.453125" style="2193" customWidth="1"/>
    <col min="12296" max="12544" width="9" style="2193"/>
    <col min="12545" max="12545" width="6.08984375" style="2193" customWidth="1"/>
    <col min="12546" max="12546" width="88.7265625" style="2193" customWidth="1"/>
    <col min="12547" max="12547" width="17.36328125" style="2193" bestFit="1" customWidth="1"/>
    <col min="12548" max="12548" width="10" style="2193" customWidth="1"/>
    <col min="12549" max="12551" width="9.453125" style="2193" customWidth="1"/>
    <col min="12552" max="12800" width="9" style="2193"/>
    <col min="12801" max="12801" width="6.08984375" style="2193" customWidth="1"/>
    <col min="12802" max="12802" width="88.7265625" style="2193" customWidth="1"/>
    <col min="12803" max="12803" width="17.36328125" style="2193" bestFit="1" customWidth="1"/>
    <col min="12804" max="12804" width="10" style="2193" customWidth="1"/>
    <col min="12805" max="12807" width="9.453125" style="2193" customWidth="1"/>
    <col min="12808" max="13056" width="9" style="2193"/>
    <col min="13057" max="13057" width="6.08984375" style="2193" customWidth="1"/>
    <col min="13058" max="13058" width="88.7265625" style="2193" customWidth="1"/>
    <col min="13059" max="13059" width="17.36328125" style="2193" bestFit="1" customWidth="1"/>
    <col min="13060" max="13060" width="10" style="2193" customWidth="1"/>
    <col min="13061" max="13063" width="9.453125" style="2193" customWidth="1"/>
    <col min="13064" max="13312" width="9" style="2193"/>
    <col min="13313" max="13313" width="6.08984375" style="2193" customWidth="1"/>
    <col min="13314" max="13314" width="88.7265625" style="2193" customWidth="1"/>
    <col min="13315" max="13315" width="17.36328125" style="2193" bestFit="1" customWidth="1"/>
    <col min="13316" max="13316" width="10" style="2193" customWidth="1"/>
    <col min="13317" max="13319" width="9.453125" style="2193" customWidth="1"/>
    <col min="13320" max="13568" width="9" style="2193"/>
    <col min="13569" max="13569" width="6.08984375" style="2193" customWidth="1"/>
    <col min="13570" max="13570" width="88.7265625" style="2193" customWidth="1"/>
    <col min="13571" max="13571" width="17.36328125" style="2193" bestFit="1" customWidth="1"/>
    <col min="13572" max="13572" width="10" style="2193" customWidth="1"/>
    <col min="13573" max="13575" width="9.453125" style="2193" customWidth="1"/>
    <col min="13576" max="13824" width="9" style="2193"/>
    <col min="13825" max="13825" width="6.08984375" style="2193" customWidth="1"/>
    <col min="13826" max="13826" width="88.7265625" style="2193" customWidth="1"/>
    <col min="13827" max="13827" width="17.36328125" style="2193" bestFit="1" customWidth="1"/>
    <col min="13828" max="13828" width="10" style="2193" customWidth="1"/>
    <col min="13829" max="13831" width="9.453125" style="2193" customWidth="1"/>
    <col min="13832" max="14080" width="9" style="2193"/>
    <col min="14081" max="14081" width="6.08984375" style="2193" customWidth="1"/>
    <col min="14082" max="14082" width="88.7265625" style="2193" customWidth="1"/>
    <col min="14083" max="14083" width="17.36328125" style="2193" bestFit="1" customWidth="1"/>
    <col min="14084" max="14084" width="10" style="2193" customWidth="1"/>
    <col min="14085" max="14087" width="9.453125" style="2193" customWidth="1"/>
    <col min="14088" max="14336" width="9" style="2193"/>
    <col min="14337" max="14337" width="6.08984375" style="2193" customWidth="1"/>
    <col min="14338" max="14338" width="88.7265625" style="2193" customWidth="1"/>
    <col min="14339" max="14339" width="17.36328125" style="2193" bestFit="1" customWidth="1"/>
    <col min="14340" max="14340" width="10" style="2193" customWidth="1"/>
    <col min="14341" max="14343" width="9.453125" style="2193" customWidth="1"/>
    <col min="14344" max="14592" width="9" style="2193"/>
    <col min="14593" max="14593" width="6.08984375" style="2193" customWidth="1"/>
    <col min="14594" max="14594" width="88.7265625" style="2193" customWidth="1"/>
    <col min="14595" max="14595" width="17.36328125" style="2193" bestFit="1" customWidth="1"/>
    <col min="14596" max="14596" width="10" style="2193" customWidth="1"/>
    <col min="14597" max="14599" width="9.453125" style="2193" customWidth="1"/>
    <col min="14600" max="14848" width="9" style="2193"/>
    <col min="14849" max="14849" width="6.08984375" style="2193" customWidth="1"/>
    <col min="14850" max="14850" width="88.7265625" style="2193" customWidth="1"/>
    <col min="14851" max="14851" width="17.36328125" style="2193" bestFit="1" customWidth="1"/>
    <col min="14852" max="14852" width="10" style="2193" customWidth="1"/>
    <col min="14853" max="14855" width="9.453125" style="2193" customWidth="1"/>
    <col min="14856" max="15104" width="9" style="2193"/>
    <col min="15105" max="15105" width="6.08984375" style="2193" customWidth="1"/>
    <col min="15106" max="15106" width="88.7265625" style="2193" customWidth="1"/>
    <col min="15107" max="15107" width="17.36328125" style="2193" bestFit="1" customWidth="1"/>
    <col min="15108" max="15108" width="10" style="2193" customWidth="1"/>
    <col min="15109" max="15111" width="9.453125" style="2193" customWidth="1"/>
    <col min="15112" max="15360" width="9" style="2193"/>
    <col min="15361" max="15361" width="6.08984375" style="2193" customWidth="1"/>
    <col min="15362" max="15362" width="88.7265625" style="2193" customWidth="1"/>
    <col min="15363" max="15363" width="17.36328125" style="2193" bestFit="1" customWidth="1"/>
    <col min="15364" max="15364" width="10" style="2193" customWidth="1"/>
    <col min="15365" max="15367" width="9.453125" style="2193" customWidth="1"/>
    <col min="15368" max="15616" width="9" style="2193"/>
    <col min="15617" max="15617" width="6.08984375" style="2193" customWidth="1"/>
    <col min="15618" max="15618" width="88.7265625" style="2193" customWidth="1"/>
    <col min="15619" max="15619" width="17.36328125" style="2193" bestFit="1" customWidth="1"/>
    <col min="15620" max="15620" width="10" style="2193" customWidth="1"/>
    <col min="15621" max="15623" width="9.453125" style="2193" customWidth="1"/>
    <col min="15624" max="15872" width="9" style="2193"/>
    <col min="15873" max="15873" width="6.08984375" style="2193" customWidth="1"/>
    <col min="15874" max="15874" width="88.7265625" style="2193" customWidth="1"/>
    <col min="15875" max="15875" width="17.36328125" style="2193" bestFit="1" customWidth="1"/>
    <col min="15876" max="15876" width="10" style="2193" customWidth="1"/>
    <col min="15877" max="15879" width="9.453125" style="2193" customWidth="1"/>
    <col min="15880" max="16128" width="9" style="2193"/>
    <col min="16129" max="16129" width="6.08984375" style="2193" customWidth="1"/>
    <col min="16130" max="16130" width="88.7265625" style="2193" customWidth="1"/>
    <col min="16131" max="16131" width="17.36328125" style="2193" bestFit="1" customWidth="1"/>
    <col min="16132" max="16132" width="10" style="2193" customWidth="1"/>
    <col min="16133" max="16135" width="9.453125" style="2193" customWidth="1"/>
    <col min="16136" max="16384" width="9" style="2193"/>
  </cols>
  <sheetData>
    <row r="1" spans="1:17">
      <c r="A1" s="541" t="s">
        <v>807</v>
      </c>
    </row>
    <row r="2" spans="1:17" ht="21.75" customHeight="1">
      <c r="A2" s="2194" t="s">
        <v>2226</v>
      </c>
      <c r="D2" s="2195" t="s">
        <v>22</v>
      </c>
      <c r="E2" s="4510">
        <v>43476</v>
      </c>
      <c r="F2" s="4511"/>
      <c r="G2" s="4511"/>
    </row>
    <row r="3" spans="1:17" ht="14">
      <c r="A3" s="2196" t="s">
        <v>13</v>
      </c>
      <c r="B3" s="4496" t="s">
        <v>2227</v>
      </c>
      <c r="C3" s="4512"/>
      <c r="D3" s="2195" t="s">
        <v>23</v>
      </c>
      <c r="E3" s="4513"/>
      <c r="F3" s="4513"/>
      <c r="G3" s="4513"/>
      <c r="I3" s="1325" t="s">
        <v>1531</v>
      </c>
      <c r="J3"/>
      <c r="K3"/>
      <c r="L3"/>
      <c r="M3"/>
      <c r="N3"/>
      <c r="O3"/>
      <c r="P3"/>
      <c r="Q3"/>
    </row>
    <row r="4" spans="1:17" ht="13.15" customHeight="1">
      <c r="A4" s="2196" t="s">
        <v>13</v>
      </c>
      <c r="B4" s="4496" t="s">
        <v>2228</v>
      </c>
      <c r="C4" s="4512"/>
      <c r="D4" s="2197" t="s">
        <v>840</v>
      </c>
      <c r="E4" s="4514" t="s">
        <v>53</v>
      </c>
      <c r="F4" s="4515"/>
      <c r="G4" s="4516"/>
      <c r="I4" s="3581" t="s">
        <v>1538</v>
      </c>
      <c r="J4" s="3581"/>
      <c r="K4" s="3581"/>
      <c r="L4" s="3581"/>
      <c r="M4" s="3581"/>
      <c r="N4" s="3581"/>
      <c r="O4" s="3581"/>
      <c r="P4" s="3581"/>
      <c r="Q4" s="3581"/>
    </row>
    <row r="5" spans="1:17" ht="13.5" thickBot="1">
      <c r="A5" s="2196" t="s">
        <v>13</v>
      </c>
      <c r="B5" s="4496" t="s">
        <v>2229</v>
      </c>
      <c r="C5" s="4496"/>
      <c r="I5" s="3581"/>
      <c r="J5" s="3581"/>
      <c r="K5" s="3581"/>
      <c r="L5" s="3581"/>
      <c r="M5" s="3581"/>
      <c r="N5" s="3581"/>
      <c r="O5" s="3581"/>
      <c r="P5" s="3581"/>
      <c r="Q5" s="3581"/>
    </row>
    <row r="6" spans="1:17" ht="27.65" customHeight="1" thickTop="1" thickBot="1">
      <c r="A6" s="2196" t="s">
        <v>13</v>
      </c>
      <c r="B6" s="4496" t="s">
        <v>2230</v>
      </c>
      <c r="C6" s="4496"/>
      <c r="D6" s="2198" t="s">
        <v>385</v>
      </c>
      <c r="E6" s="2199">
        <f>E12+E151+E241+E306</f>
        <v>0</v>
      </c>
      <c r="F6" s="2200" t="s">
        <v>1066</v>
      </c>
      <c r="G6" s="2201">
        <f>G12+G151+G241+G306</f>
        <v>0</v>
      </c>
      <c r="I6" s="3581"/>
      <c r="J6" s="3581"/>
      <c r="K6" s="3581"/>
      <c r="L6" s="3581"/>
      <c r="M6" s="3581"/>
      <c r="N6" s="3581"/>
      <c r="O6" s="3581"/>
      <c r="P6" s="3581"/>
      <c r="Q6" s="3581"/>
    </row>
    <row r="7" spans="1:17" ht="27.65" customHeight="1" thickTop="1">
      <c r="A7" s="2196" t="s">
        <v>13</v>
      </c>
      <c r="B7" s="4496" t="s">
        <v>2231</v>
      </c>
      <c r="C7" s="4496"/>
      <c r="I7" s="3581"/>
      <c r="J7" s="3581"/>
      <c r="K7" s="3581"/>
      <c r="L7" s="3581"/>
      <c r="M7" s="3581"/>
      <c r="N7" s="3581"/>
      <c r="O7" s="3581"/>
      <c r="P7" s="3581"/>
      <c r="Q7" s="3581"/>
    </row>
    <row r="8" spans="1:17" ht="15.65" customHeight="1" thickBot="1">
      <c r="A8" s="2196" t="s">
        <v>13</v>
      </c>
      <c r="B8" s="4496" t="s">
        <v>2232</v>
      </c>
      <c r="C8" s="4496"/>
      <c r="I8" s="1326" t="s">
        <v>1537</v>
      </c>
    </row>
    <row r="9" spans="1:17" ht="27.65" customHeight="1">
      <c r="A9" s="2196" t="s">
        <v>13</v>
      </c>
      <c r="B9" s="4497" t="s">
        <v>2233</v>
      </c>
      <c r="C9" s="4497"/>
      <c r="E9" s="2192"/>
      <c r="F9" s="2192"/>
      <c r="I9" s="4498" t="s">
        <v>1801</v>
      </c>
      <c r="J9" s="4499"/>
      <c r="K9" s="4499"/>
      <c r="L9" s="4499"/>
      <c r="M9" s="4499"/>
      <c r="N9" s="4499"/>
      <c r="O9" s="4499"/>
      <c r="P9" s="4499"/>
      <c r="Q9" s="4500"/>
    </row>
    <row r="10" spans="1:17" ht="16.149999999999999" customHeight="1">
      <c r="A10" s="2196" t="s">
        <v>13</v>
      </c>
      <c r="B10" s="4497" t="s">
        <v>2234</v>
      </c>
      <c r="C10" s="4497"/>
      <c r="E10" s="2192"/>
      <c r="F10" s="2192"/>
      <c r="I10" s="4501"/>
      <c r="J10" s="4495"/>
      <c r="K10" s="4495"/>
      <c r="L10" s="4495"/>
      <c r="M10" s="4495"/>
      <c r="N10" s="4495"/>
      <c r="O10" s="4495"/>
      <c r="P10" s="4495"/>
      <c r="Q10" s="4502"/>
    </row>
    <row r="11" spans="1:17" ht="13.5" thickBot="1">
      <c r="I11" s="4501"/>
      <c r="J11" s="4495"/>
      <c r="K11" s="4495"/>
      <c r="L11" s="4495"/>
      <c r="M11" s="4495"/>
      <c r="N11" s="4495"/>
      <c r="O11" s="4495"/>
      <c r="P11" s="4495"/>
      <c r="Q11" s="4502"/>
    </row>
    <row r="12" spans="1:17" ht="20.25" customHeight="1" thickBot="1">
      <c r="A12" s="2203" t="s">
        <v>2235</v>
      </c>
      <c r="B12" s="2204"/>
      <c r="C12" s="2204"/>
      <c r="D12" s="2198" t="s">
        <v>179</v>
      </c>
      <c r="E12" s="2205">
        <f>E14+E93+E113+E134</f>
        <v>0</v>
      </c>
      <c r="F12" s="2206" t="s">
        <v>1066</v>
      </c>
      <c r="G12" s="2207">
        <f>G14+G93+G113+G134</f>
        <v>0</v>
      </c>
      <c r="I12" s="4501"/>
      <c r="J12" s="4495"/>
      <c r="K12" s="4495"/>
      <c r="L12" s="4495"/>
      <c r="M12" s="4495"/>
      <c r="N12" s="4495"/>
      <c r="O12" s="4495"/>
      <c r="P12" s="4495"/>
      <c r="Q12" s="4502"/>
    </row>
    <row r="13" spans="1:17" ht="18" customHeight="1">
      <c r="A13" s="2208"/>
      <c r="B13" s="2209"/>
      <c r="C13" s="2209"/>
      <c r="I13" s="4501"/>
      <c r="J13" s="4495"/>
      <c r="K13" s="4495"/>
      <c r="L13" s="4495"/>
      <c r="M13" s="4495"/>
      <c r="N13" s="4495"/>
      <c r="O13" s="4495"/>
      <c r="P13" s="4495"/>
      <c r="Q13" s="4502"/>
    </row>
    <row r="14" spans="1:17" ht="18" customHeight="1">
      <c r="A14" s="2210" t="s">
        <v>2236</v>
      </c>
      <c r="B14" s="2209"/>
      <c r="C14" s="2209"/>
      <c r="D14" s="2198" t="s">
        <v>37</v>
      </c>
      <c r="E14" s="2211">
        <f>SUM(F17:F39)+SUM(F44:F59)+SUM(F63:F91)</f>
        <v>0</v>
      </c>
      <c r="F14" s="2212" t="s">
        <v>1066</v>
      </c>
      <c r="G14" s="2213">
        <f>SUM(H17:H39)+SUM(H44:H59)+SUM(H63:H91)</f>
        <v>0</v>
      </c>
      <c r="I14" s="4501"/>
      <c r="J14" s="4495"/>
      <c r="K14" s="4495"/>
      <c r="L14" s="4495"/>
      <c r="M14" s="4495"/>
      <c r="N14" s="4495"/>
      <c r="O14" s="4495"/>
      <c r="P14" s="4495"/>
      <c r="Q14" s="4502"/>
    </row>
    <row r="15" spans="1:17" ht="18" customHeight="1" thickBot="1">
      <c r="A15" s="2210" t="s">
        <v>2237</v>
      </c>
      <c r="B15" s="2209"/>
      <c r="C15" s="2209"/>
      <c r="F15" s="2214"/>
      <c r="I15" s="4503"/>
      <c r="J15" s="4504"/>
      <c r="K15" s="4504"/>
      <c r="L15" s="4504"/>
      <c r="M15" s="4504"/>
      <c r="N15" s="4504"/>
      <c r="O15" s="4504"/>
      <c r="P15" s="4504"/>
      <c r="Q15" s="4505"/>
    </row>
    <row r="16" spans="1:17" s="2219" customFormat="1" ht="60" customHeight="1">
      <c r="A16" s="2215" t="s">
        <v>2238</v>
      </c>
      <c r="B16" s="2216" t="s">
        <v>2239</v>
      </c>
      <c r="C16" s="2216" t="s">
        <v>2240</v>
      </c>
      <c r="D16" s="2217" t="s">
        <v>2241</v>
      </c>
      <c r="E16" s="2216" t="s">
        <v>2242</v>
      </c>
      <c r="F16" s="2216" t="s">
        <v>2243</v>
      </c>
      <c r="G16" s="2218" t="s">
        <v>2244</v>
      </c>
      <c r="I16" s="1376"/>
      <c r="J16" s="1376"/>
      <c r="K16" s="1376"/>
      <c r="L16" s="1376"/>
      <c r="M16" s="1376"/>
      <c r="N16" s="1376"/>
      <c r="O16" s="1376"/>
      <c r="P16" s="1376"/>
      <c r="Q16" s="1376"/>
    </row>
    <row r="17" spans="1:17" s="2228" customFormat="1" ht="18" customHeight="1">
      <c r="A17" s="2220"/>
      <c r="B17" s="2221" t="s">
        <v>2245</v>
      </c>
      <c r="C17" s="2222" t="s">
        <v>2246</v>
      </c>
      <c r="D17" s="2223"/>
      <c r="E17" s="2224"/>
      <c r="F17" s="2225" t="str">
        <f t="shared" ref="F17:F39" si="0">IF(A17=1,1*D17*E17,"－")</f>
        <v>－</v>
      </c>
      <c r="G17" s="2226"/>
      <c r="H17" s="2227" t="str">
        <f t="shared" ref="H17:H39" si="1">IF(A17=1,1*D17*2,"－")</f>
        <v>－</v>
      </c>
      <c r="I17" s="1890" t="s">
        <v>1539</v>
      </c>
      <c r="J17" s="1376"/>
      <c r="K17" s="1376"/>
      <c r="L17" s="1376"/>
      <c r="M17" s="1376"/>
      <c r="N17" s="1376"/>
      <c r="O17" s="1376"/>
      <c r="P17" s="1376"/>
      <c r="Q17" s="1376"/>
    </row>
    <row r="18" spans="1:17" s="2228" customFormat="1" ht="18" customHeight="1">
      <c r="A18" s="2229"/>
      <c r="B18" s="2230" t="s">
        <v>2247</v>
      </c>
      <c r="C18" s="2222" t="s">
        <v>2246</v>
      </c>
      <c r="D18" s="2231"/>
      <c r="E18" s="2232"/>
      <c r="F18" s="2225" t="str">
        <f t="shared" si="0"/>
        <v>－</v>
      </c>
      <c r="G18" s="2233"/>
      <c r="H18" s="2227" t="str">
        <f t="shared" si="1"/>
        <v>－</v>
      </c>
      <c r="I18" s="4506" t="s">
        <v>1540</v>
      </c>
      <c r="J18" s="4494"/>
      <c r="K18" s="4494"/>
      <c r="L18" s="4494"/>
      <c r="M18" s="4494"/>
      <c r="N18" s="4494"/>
      <c r="O18" s="4494"/>
      <c r="P18" s="4494"/>
      <c r="Q18" s="4507"/>
    </row>
    <row r="19" spans="1:17" s="2228" customFormat="1" ht="18" customHeight="1">
      <c r="A19" s="2229"/>
      <c r="B19" s="2230" t="s">
        <v>2248</v>
      </c>
      <c r="C19" s="2222" t="s">
        <v>2246</v>
      </c>
      <c r="D19" s="2231"/>
      <c r="E19" s="2232"/>
      <c r="F19" s="2225" t="str">
        <f t="shared" si="0"/>
        <v>－</v>
      </c>
      <c r="G19" s="2233"/>
      <c r="H19" s="2227" t="str">
        <f t="shared" si="1"/>
        <v>－</v>
      </c>
      <c r="I19" s="4508"/>
      <c r="J19" s="4495"/>
      <c r="K19" s="4495"/>
      <c r="L19" s="4495"/>
      <c r="M19" s="4495"/>
      <c r="N19" s="4495"/>
      <c r="O19" s="4495"/>
      <c r="P19" s="4495"/>
      <c r="Q19" s="4509"/>
    </row>
    <row r="20" spans="1:17" s="2228" customFormat="1" ht="18" customHeight="1">
      <c r="A20" s="2229"/>
      <c r="B20" s="2230" t="s">
        <v>2249</v>
      </c>
      <c r="C20" s="2222" t="s">
        <v>2246</v>
      </c>
      <c r="D20" s="2231"/>
      <c r="E20" s="2232"/>
      <c r="F20" s="2225" t="str">
        <f t="shared" si="0"/>
        <v>－</v>
      </c>
      <c r="G20" s="2233"/>
      <c r="H20" s="2227" t="str">
        <f t="shared" si="1"/>
        <v>－</v>
      </c>
      <c r="I20" s="4508"/>
      <c r="J20" s="4495"/>
      <c r="K20" s="4495"/>
      <c r="L20" s="4495"/>
      <c r="M20" s="4495"/>
      <c r="N20" s="4495"/>
      <c r="O20" s="4495"/>
      <c r="P20" s="4495"/>
      <c r="Q20" s="4509"/>
    </row>
    <row r="21" spans="1:17" s="2228" customFormat="1" ht="18" customHeight="1">
      <c r="A21" s="2229"/>
      <c r="B21" s="2230" t="s">
        <v>2250</v>
      </c>
      <c r="C21" s="2222" t="s">
        <v>2246</v>
      </c>
      <c r="D21" s="2231"/>
      <c r="E21" s="2232"/>
      <c r="F21" s="2225" t="str">
        <f t="shared" si="0"/>
        <v>－</v>
      </c>
      <c r="G21" s="2233"/>
      <c r="H21" s="2227" t="str">
        <f t="shared" si="1"/>
        <v>－</v>
      </c>
      <c r="I21" s="4508"/>
      <c r="J21" s="4495"/>
      <c r="K21" s="4495"/>
      <c r="L21" s="4495"/>
      <c r="M21" s="4495"/>
      <c r="N21" s="4495"/>
      <c r="O21" s="4495"/>
      <c r="P21" s="4495"/>
      <c r="Q21" s="4509"/>
    </row>
    <row r="22" spans="1:17" s="2228" customFormat="1" ht="18" customHeight="1">
      <c r="A22" s="2229"/>
      <c r="B22" s="2230" t="s">
        <v>2251</v>
      </c>
      <c r="C22" s="2222" t="s">
        <v>2246</v>
      </c>
      <c r="D22" s="2231"/>
      <c r="E22" s="2232"/>
      <c r="F22" s="2225" t="str">
        <f t="shared" si="0"/>
        <v>－</v>
      </c>
      <c r="G22" s="2233"/>
      <c r="H22" s="2227" t="str">
        <f t="shared" si="1"/>
        <v>－</v>
      </c>
      <c r="I22" s="4508"/>
      <c r="J22" s="4495"/>
      <c r="K22" s="4495"/>
      <c r="L22" s="4495"/>
      <c r="M22" s="4495"/>
      <c r="N22" s="4495"/>
      <c r="O22" s="4495"/>
      <c r="P22" s="4495"/>
      <c r="Q22" s="4509"/>
    </row>
    <row r="23" spans="1:17" s="2228" customFormat="1" ht="18" customHeight="1">
      <c r="A23" s="2229"/>
      <c r="B23" s="2230" t="s">
        <v>2252</v>
      </c>
      <c r="C23" s="2222" t="s">
        <v>2246</v>
      </c>
      <c r="D23" s="2231"/>
      <c r="E23" s="2232"/>
      <c r="F23" s="2225" t="str">
        <f t="shared" si="0"/>
        <v>－</v>
      </c>
      <c r="G23" s="2233"/>
      <c r="H23" s="2227" t="str">
        <f t="shared" si="1"/>
        <v>－</v>
      </c>
      <c r="I23" s="4508" t="s">
        <v>1541</v>
      </c>
      <c r="J23" s="4495"/>
      <c r="K23" s="4495"/>
      <c r="L23" s="4495"/>
      <c r="M23" s="4495"/>
      <c r="N23" s="4495"/>
      <c r="O23" s="4495"/>
      <c r="P23" s="4495"/>
      <c r="Q23" s="4509"/>
    </row>
    <row r="24" spans="1:17" s="2228" customFormat="1" ht="18" customHeight="1">
      <c r="A24" s="2229"/>
      <c r="B24" s="2230" t="s">
        <v>2253</v>
      </c>
      <c r="C24" s="2222" t="s">
        <v>2246</v>
      </c>
      <c r="D24" s="2231"/>
      <c r="E24" s="2232"/>
      <c r="F24" s="2225" t="str">
        <f t="shared" si="0"/>
        <v>－</v>
      </c>
      <c r="G24" s="2233"/>
      <c r="H24" s="2227" t="str">
        <f t="shared" si="1"/>
        <v>－</v>
      </c>
      <c r="I24" s="4508"/>
      <c r="J24" s="4495"/>
      <c r="K24" s="4495"/>
      <c r="L24" s="4495"/>
      <c r="M24" s="4495"/>
      <c r="N24" s="4495"/>
      <c r="O24" s="4495"/>
      <c r="P24" s="4495"/>
      <c r="Q24" s="4509"/>
    </row>
    <row r="25" spans="1:17" s="2234" customFormat="1" ht="30" customHeight="1">
      <c r="A25" s="2229"/>
      <c r="B25" s="2230" t="s">
        <v>2254</v>
      </c>
      <c r="C25" s="2222" t="s">
        <v>2246</v>
      </c>
      <c r="D25" s="2231"/>
      <c r="E25" s="2232"/>
      <c r="F25" s="2225" t="str">
        <f t="shared" si="0"/>
        <v>－</v>
      </c>
      <c r="G25" s="2233"/>
      <c r="H25" s="2227" t="str">
        <f t="shared" si="1"/>
        <v>－</v>
      </c>
      <c r="I25" s="4508"/>
      <c r="J25" s="4495"/>
      <c r="K25" s="4495"/>
      <c r="L25" s="4495"/>
      <c r="M25" s="4495"/>
      <c r="N25" s="4495"/>
      <c r="O25" s="4495"/>
      <c r="P25" s="4495"/>
      <c r="Q25" s="4509"/>
    </row>
    <row r="26" spans="1:17" s="2228" customFormat="1" ht="18" customHeight="1">
      <c r="A26" s="2229"/>
      <c r="B26" s="2230" t="s">
        <v>2255</v>
      </c>
      <c r="C26" s="2222" t="s">
        <v>2246</v>
      </c>
      <c r="D26" s="2231"/>
      <c r="E26" s="2232"/>
      <c r="F26" s="2225" t="str">
        <f t="shared" si="0"/>
        <v>－</v>
      </c>
      <c r="G26" s="2233"/>
      <c r="H26" s="2227" t="str">
        <f t="shared" si="1"/>
        <v>－</v>
      </c>
      <c r="I26" s="4508"/>
      <c r="J26" s="4495"/>
      <c r="K26" s="4495"/>
      <c r="L26" s="4495"/>
      <c r="M26" s="4495"/>
      <c r="N26" s="4495"/>
      <c r="O26" s="4495"/>
      <c r="P26" s="4495"/>
      <c r="Q26" s="4509"/>
    </row>
    <row r="27" spans="1:17" s="2228" customFormat="1" ht="18" customHeight="1">
      <c r="A27" s="2229"/>
      <c r="B27" s="2230" t="s">
        <v>2256</v>
      </c>
      <c r="C27" s="2222" t="s">
        <v>2246</v>
      </c>
      <c r="D27" s="2231"/>
      <c r="E27" s="2232"/>
      <c r="F27" s="2225" t="str">
        <f t="shared" si="0"/>
        <v>－</v>
      </c>
      <c r="G27" s="2233"/>
      <c r="H27" s="2227" t="str">
        <f t="shared" si="1"/>
        <v>－</v>
      </c>
      <c r="I27" s="4508"/>
      <c r="J27" s="4495"/>
      <c r="K27" s="4495"/>
      <c r="L27" s="4495"/>
      <c r="M27" s="4495"/>
      <c r="N27" s="4495"/>
      <c r="O27" s="4495"/>
      <c r="P27" s="4495"/>
      <c r="Q27" s="4509"/>
    </row>
    <row r="28" spans="1:17" s="2228" customFormat="1" ht="18" customHeight="1">
      <c r="A28" s="2229"/>
      <c r="B28" s="2230" t="s">
        <v>2257</v>
      </c>
      <c r="C28" s="2222" t="s">
        <v>2246</v>
      </c>
      <c r="D28" s="2231"/>
      <c r="E28" s="2232"/>
      <c r="F28" s="2225" t="str">
        <f t="shared" si="0"/>
        <v>－</v>
      </c>
      <c r="G28" s="2233"/>
      <c r="H28" s="2227" t="str">
        <f t="shared" si="1"/>
        <v>－</v>
      </c>
      <c r="I28" s="4508"/>
      <c r="J28" s="4495"/>
      <c r="K28" s="4495"/>
      <c r="L28" s="4495"/>
      <c r="M28" s="4495"/>
      <c r="N28" s="4495"/>
      <c r="O28" s="4495"/>
      <c r="P28" s="4495"/>
      <c r="Q28" s="4509"/>
    </row>
    <row r="29" spans="1:17" s="2228" customFormat="1" ht="18" customHeight="1">
      <c r="A29" s="2229"/>
      <c r="B29" s="2230" t="s">
        <v>2258</v>
      </c>
      <c r="C29" s="2222" t="s">
        <v>2246</v>
      </c>
      <c r="D29" s="2231"/>
      <c r="E29" s="2232"/>
      <c r="F29" s="2225" t="str">
        <f t="shared" si="0"/>
        <v>－</v>
      </c>
      <c r="G29" s="2233"/>
      <c r="H29" s="2227" t="str">
        <f t="shared" si="1"/>
        <v>－</v>
      </c>
      <c r="I29" s="4508"/>
      <c r="J29" s="4495"/>
      <c r="K29" s="4495"/>
      <c r="L29" s="4495"/>
      <c r="M29" s="4495"/>
      <c r="N29" s="4495"/>
      <c r="O29" s="4495"/>
      <c r="P29" s="4495"/>
      <c r="Q29" s="4509"/>
    </row>
    <row r="30" spans="1:17" s="2228" customFormat="1" ht="18" customHeight="1">
      <c r="A30" s="2229"/>
      <c r="B30" s="2230" t="s">
        <v>2259</v>
      </c>
      <c r="C30" s="2222" t="s">
        <v>2246</v>
      </c>
      <c r="D30" s="2231"/>
      <c r="E30" s="2232"/>
      <c r="F30" s="2225" t="str">
        <f t="shared" si="0"/>
        <v>－</v>
      </c>
      <c r="G30" s="2233"/>
      <c r="H30" s="2227" t="str">
        <f t="shared" si="1"/>
        <v>－</v>
      </c>
      <c r="I30" s="4508"/>
      <c r="J30" s="4495"/>
      <c r="K30" s="4495"/>
      <c r="L30" s="4495"/>
      <c r="M30" s="4495"/>
      <c r="N30" s="4495"/>
      <c r="O30" s="4495"/>
      <c r="P30" s="4495"/>
      <c r="Q30" s="4509"/>
    </row>
    <row r="31" spans="1:17" s="2228" customFormat="1" ht="18" customHeight="1">
      <c r="A31" s="2229"/>
      <c r="B31" s="2230" t="s">
        <v>2260</v>
      </c>
      <c r="C31" s="2235" t="s">
        <v>2261</v>
      </c>
      <c r="D31" s="2231"/>
      <c r="E31" s="2232"/>
      <c r="F31" s="2225" t="str">
        <f t="shared" si="0"/>
        <v>－</v>
      </c>
      <c r="G31" s="2233"/>
      <c r="H31" s="2227" t="str">
        <f t="shared" si="1"/>
        <v>－</v>
      </c>
      <c r="I31" s="4508"/>
      <c r="J31" s="4495"/>
      <c r="K31" s="4495"/>
      <c r="L31" s="4495"/>
      <c r="M31" s="4495"/>
      <c r="N31" s="4495"/>
      <c r="O31" s="4495"/>
      <c r="P31" s="4495"/>
      <c r="Q31" s="4509"/>
    </row>
    <row r="32" spans="1:17" s="2228" customFormat="1" ht="18" customHeight="1">
      <c r="A32" s="2229"/>
      <c r="B32" s="2230" t="s">
        <v>2262</v>
      </c>
      <c r="C32" s="2235" t="s">
        <v>2261</v>
      </c>
      <c r="D32" s="2231"/>
      <c r="E32" s="2232"/>
      <c r="F32" s="2225" t="str">
        <f t="shared" si="0"/>
        <v>－</v>
      </c>
      <c r="G32" s="2233"/>
      <c r="H32" s="2227" t="str">
        <f t="shared" si="1"/>
        <v>－</v>
      </c>
      <c r="I32" s="4494" t="s">
        <v>1542</v>
      </c>
      <c r="J32" s="4494"/>
      <c r="K32" s="4494"/>
      <c r="L32" s="4494"/>
      <c r="M32" s="4494"/>
      <c r="N32" s="4494"/>
      <c r="O32" s="4494"/>
      <c r="P32" s="4494"/>
      <c r="Q32" s="4494"/>
    </row>
    <row r="33" spans="1:17" s="2228" customFormat="1" ht="18" customHeight="1">
      <c r="A33" s="2229"/>
      <c r="B33" s="2230" t="s">
        <v>2263</v>
      </c>
      <c r="C33" s="2235" t="s">
        <v>2261</v>
      </c>
      <c r="D33" s="2231"/>
      <c r="E33" s="2232"/>
      <c r="F33" s="2225" t="str">
        <f t="shared" si="0"/>
        <v>－</v>
      </c>
      <c r="G33" s="2233"/>
      <c r="H33" s="2227" t="str">
        <f t="shared" si="1"/>
        <v>－</v>
      </c>
      <c r="I33" s="4495"/>
      <c r="J33" s="4495"/>
      <c r="K33" s="4495"/>
      <c r="L33" s="4495"/>
      <c r="M33" s="4495"/>
      <c r="N33" s="4495"/>
      <c r="O33" s="4495"/>
      <c r="P33" s="4495"/>
      <c r="Q33" s="4495"/>
    </row>
    <row r="34" spans="1:17" s="2228" customFormat="1" ht="18" customHeight="1">
      <c r="A34" s="2229"/>
      <c r="B34" s="2230" t="s">
        <v>2264</v>
      </c>
      <c r="C34" s="2235" t="s">
        <v>2261</v>
      </c>
      <c r="D34" s="2231"/>
      <c r="E34" s="2232"/>
      <c r="F34" s="2225" t="str">
        <f t="shared" si="0"/>
        <v>－</v>
      </c>
      <c r="G34" s="2233"/>
      <c r="H34" s="2227" t="str">
        <f t="shared" si="1"/>
        <v>－</v>
      </c>
      <c r="I34" s="4495"/>
      <c r="J34" s="4495"/>
      <c r="K34" s="4495"/>
      <c r="L34" s="4495"/>
      <c r="M34" s="4495"/>
      <c r="N34" s="4495"/>
      <c r="O34" s="4495"/>
      <c r="P34" s="4495"/>
      <c r="Q34" s="4495"/>
    </row>
    <row r="35" spans="1:17" s="2228" customFormat="1" ht="18" customHeight="1">
      <c r="A35" s="2229"/>
      <c r="B35" s="2230" t="s">
        <v>2265</v>
      </c>
      <c r="C35" s="2235" t="s">
        <v>2266</v>
      </c>
      <c r="D35" s="2231"/>
      <c r="E35" s="2232"/>
      <c r="F35" s="2225" t="str">
        <f>IF(A35=1,1*D35*E35,"－")</f>
        <v>－</v>
      </c>
      <c r="G35" s="2233"/>
      <c r="H35" s="2227" t="str">
        <f>IF(A35=1,1*D35*2,"－")</f>
        <v>－</v>
      </c>
      <c r="I35" s="4495"/>
      <c r="J35" s="4495"/>
      <c r="K35" s="4495"/>
      <c r="L35" s="4495"/>
      <c r="M35" s="4495"/>
      <c r="N35" s="4495"/>
      <c r="O35" s="4495"/>
      <c r="P35" s="4495"/>
      <c r="Q35" s="4495"/>
    </row>
    <row r="36" spans="1:17" s="2228" customFormat="1" ht="30" customHeight="1">
      <c r="A36" s="2229"/>
      <c r="B36" s="2230" t="s">
        <v>2267</v>
      </c>
      <c r="C36" s="2235" t="s">
        <v>2266</v>
      </c>
      <c r="D36" s="2231"/>
      <c r="E36" s="2232"/>
      <c r="F36" s="2225" t="str">
        <f t="shared" si="0"/>
        <v>－</v>
      </c>
      <c r="G36" s="2233"/>
      <c r="H36" s="2227" t="str">
        <f t="shared" si="1"/>
        <v>－</v>
      </c>
      <c r="I36" s="4495"/>
      <c r="J36" s="4495"/>
      <c r="K36" s="4495"/>
      <c r="L36" s="4495"/>
      <c r="M36" s="4495"/>
      <c r="N36" s="4495"/>
      <c r="O36" s="4495"/>
      <c r="P36" s="4495"/>
      <c r="Q36" s="4495"/>
    </row>
    <row r="37" spans="1:17" s="2228" customFormat="1" ht="18" customHeight="1">
      <c r="A37" s="2229"/>
      <c r="B37" s="2230" t="s">
        <v>2268</v>
      </c>
      <c r="C37" s="2235" t="s">
        <v>2266</v>
      </c>
      <c r="D37" s="2231"/>
      <c r="E37" s="2232"/>
      <c r="F37" s="2225" t="str">
        <f t="shared" si="0"/>
        <v>－</v>
      </c>
      <c r="G37" s="2233"/>
      <c r="H37" s="2227" t="str">
        <f t="shared" si="1"/>
        <v>－</v>
      </c>
      <c r="I37" s="4495"/>
      <c r="J37" s="4495"/>
      <c r="K37" s="4495"/>
      <c r="L37" s="4495"/>
      <c r="M37" s="4495"/>
      <c r="N37" s="4495"/>
      <c r="O37" s="4495"/>
      <c r="P37" s="4495"/>
      <c r="Q37" s="4495"/>
    </row>
    <row r="38" spans="1:17" s="2228" customFormat="1" ht="18" customHeight="1">
      <c r="A38" s="2229"/>
      <c r="B38" s="2230" t="s">
        <v>2269</v>
      </c>
      <c r="C38" s="2235" t="s">
        <v>2266</v>
      </c>
      <c r="D38" s="2231"/>
      <c r="E38" s="2232"/>
      <c r="F38" s="2225" t="str">
        <f t="shared" si="0"/>
        <v>－</v>
      </c>
      <c r="G38" s="2233"/>
      <c r="H38" s="2227" t="str">
        <f t="shared" si="1"/>
        <v>－</v>
      </c>
      <c r="I38" s="4495"/>
      <c r="J38" s="4495"/>
      <c r="K38" s="4495"/>
      <c r="L38" s="4495"/>
      <c r="M38" s="4495"/>
      <c r="N38" s="4495"/>
      <c r="O38" s="4495"/>
      <c r="P38" s="4495"/>
      <c r="Q38" s="4495"/>
    </row>
    <row r="39" spans="1:17" ht="18" customHeight="1">
      <c r="A39" s="2236"/>
      <c r="B39" s="2221"/>
      <c r="C39" s="2221"/>
      <c r="D39" s="2237"/>
      <c r="E39" s="2238"/>
      <c r="F39" s="2225" t="str">
        <f t="shared" si="0"/>
        <v>－</v>
      </c>
      <c r="G39" s="2233"/>
      <c r="H39" s="2227" t="str">
        <f t="shared" si="1"/>
        <v>－</v>
      </c>
      <c r="I39" s="4495"/>
      <c r="J39" s="4495"/>
      <c r="K39" s="4495"/>
      <c r="L39" s="4495"/>
      <c r="M39" s="4495"/>
      <c r="N39" s="4495"/>
      <c r="O39" s="4495"/>
      <c r="P39" s="4495"/>
      <c r="Q39" s="4495"/>
    </row>
    <row r="40" spans="1:17" ht="18" customHeight="1">
      <c r="A40" s="2239" t="s">
        <v>2270</v>
      </c>
      <c r="B40" s="2209"/>
      <c r="C40" s="2209"/>
      <c r="G40" s="2191"/>
      <c r="H40" s="2192"/>
      <c r="I40" s="4495"/>
      <c r="J40" s="4495"/>
      <c r="K40" s="4495"/>
      <c r="L40" s="4495"/>
      <c r="M40" s="4495"/>
      <c r="N40" s="4495"/>
      <c r="O40" s="4495"/>
      <c r="P40" s="4495"/>
      <c r="Q40" s="4495"/>
    </row>
    <row r="41" spans="1:17" ht="18" customHeight="1">
      <c r="A41" s="2208"/>
      <c r="B41" s="2209"/>
      <c r="C41" s="2209"/>
      <c r="G41" s="2191"/>
      <c r="H41" s="2192"/>
    </row>
    <row r="42" spans="1:17" ht="18" customHeight="1">
      <c r="A42" s="2210" t="s">
        <v>2271</v>
      </c>
      <c r="B42" s="2209"/>
      <c r="C42" s="2209"/>
      <c r="F42" s="2214"/>
      <c r="G42" s="2214"/>
      <c r="H42" s="2192"/>
      <c r="I42" t="s">
        <v>1536</v>
      </c>
      <c r="J42"/>
      <c r="K42"/>
      <c r="L42"/>
      <c r="M42"/>
      <c r="N42"/>
      <c r="O42"/>
      <c r="P42"/>
      <c r="Q42"/>
    </row>
    <row r="43" spans="1:17" s="2219" customFormat="1" ht="60" customHeight="1">
      <c r="A43" s="2215" t="s">
        <v>2238</v>
      </c>
      <c r="B43" s="2216" t="s">
        <v>2239</v>
      </c>
      <c r="C43" s="2216" t="s">
        <v>2240</v>
      </c>
      <c r="D43" s="2217" t="s">
        <v>2241</v>
      </c>
      <c r="E43" s="2216" t="s">
        <v>2242</v>
      </c>
      <c r="F43" s="2216" t="s">
        <v>2243</v>
      </c>
      <c r="G43" s="2218" t="s">
        <v>2244</v>
      </c>
      <c r="I43" s="3590" t="s">
        <v>1544</v>
      </c>
      <c r="J43" s="3862"/>
      <c r="K43" s="3862"/>
      <c r="L43" s="3862"/>
      <c r="M43" s="3862"/>
      <c r="N43" s="3862"/>
      <c r="O43" s="3862"/>
      <c r="P43" s="3862"/>
      <c r="Q43" s="3863"/>
    </row>
    <row r="44" spans="1:17" ht="18" customHeight="1">
      <c r="A44" s="2236"/>
      <c r="B44" s="2221" t="s">
        <v>2272</v>
      </c>
      <c r="C44" s="2222" t="s">
        <v>2246</v>
      </c>
      <c r="D44" s="2237"/>
      <c r="E44" s="2238"/>
      <c r="F44" s="2225" t="str">
        <f>IF(A44=1,1*D44*E44,"－")</f>
        <v>－</v>
      </c>
      <c r="G44" s="2233"/>
      <c r="H44" s="2227" t="str">
        <f t="shared" ref="H44:H59" si="2">IF(A44=1,1*D44*2,"－")</f>
        <v>－</v>
      </c>
      <c r="I44" s="3864"/>
      <c r="J44" s="3581"/>
      <c r="K44" s="3581"/>
      <c r="L44" s="3581"/>
      <c r="M44" s="3581"/>
      <c r="N44" s="3581"/>
      <c r="O44" s="3581"/>
      <c r="P44" s="3581"/>
      <c r="Q44" s="3865"/>
    </row>
    <row r="45" spans="1:17" ht="30" customHeight="1">
      <c r="A45" s="2236"/>
      <c r="B45" s="2221" t="s">
        <v>2273</v>
      </c>
      <c r="C45" s="2222" t="s">
        <v>2246</v>
      </c>
      <c r="D45" s="2237"/>
      <c r="E45" s="2238"/>
      <c r="F45" s="2225" t="str">
        <f t="shared" ref="F45:F59" si="3">IF(A45=1,1*D45*E45,"－")</f>
        <v>－</v>
      </c>
      <c r="G45" s="2233"/>
      <c r="H45" s="2227" t="str">
        <f t="shared" si="2"/>
        <v>－</v>
      </c>
      <c r="I45" s="3866"/>
      <c r="J45" s="3867"/>
      <c r="K45" s="3867"/>
      <c r="L45" s="3867"/>
      <c r="M45" s="3867"/>
      <c r="N45" s="3867"/>
      <c r="O45" s="3867"/>
      <c r="P45" s="3867"/>
      <c r="Q45" s="3868"/>
    </row>
    <row r="46" spans="1:17" ht="18" customHeight="1">
      <c r="A46" s="2236"/>
      <c r="B46" s="2221" t="s">
        <v>2274</v>
      </c>
      <c r="C46" s="2222" t="s">
        <v>2246</v>
      </c>
      <c r="D46" s="2237"/>
      <c r="E46" s="2238"/>
      <c r="F46" s="2225" t="str">
        <f>IF(A46=1,1*D46*E46,"－")</f>
        <v>－</v>
      </c>
      <c r="G46" s="2233"/>
      <c r="H46" s="2227" t="str">
        <f>IF(A46=1,1*D46*2,"－")</f>
        <v>－</v>
      </c>
      <c r="I46" s="1282"/>
      <c r="J46" s="1282"/>
      <c r="K46" s="1282"/>
      <c r="L46" s="1282"/>
      <c r="M46" s="1282"/>
      <c r="N46" s="1282"/>
      <c r="O46" s="1282"/>
      <c r="P46" s="1282"/>
      <c r="Q46" s="1282"/>
    </row>
    <row r="47" spans="1:17" ht="18" customHeight="1">
      <c r="A47" s="2236"/>
      <c r="B47" s="2221" t="s">
        <v>2275</v>
      </c>
      <c r="C47" s="2235" t="s">
        <v>2261</v>
      </c>
      <c r="D47" s="2237"/>
      <c r="E47" s="2238"/>
      <c r="F47" s="2225" t="str">
        <f t="shared" si="3"/>
        <v>－</v>
      </c>
      <c r="G47" s="2233"/>
      <c r="H47" s="2227" t="str">
        <f t="shared" si="2"/>
        <v>－</v>
      </c>
      <c r="I47" s="1282"/>
      <c r="J47" s="1282"/>
      <c r="K47" s="1282"/>
      <c r="L47" s="1282"/>
      <c r="M47" s="1282"/>
      <c r="N47" s="1282"/>
      <c r="O47" s="1282"/>
      <c r="P47" s="1282"/>
      <c r="Q47" s="1282"/>
    </row>
    <row r="48" spans="1:17" ht="18" customHeight="1">
      <c r="A48" s="2236"/>
      <c r="B48" s="2221" t="s">
        <v>2276</v>
      </c>
      <c r="C48" s="2235" t="s">
        <v>2266</v>
      </c>
      <c r="D48" s="2237"/>
      <c r="E48" s="2238"/>
      <c r="F48" s="2225" t="str">
        <f t="shared" si="3"/>
        <v>－</v>
      </c>
      <c r="G48" s="2233"/>
      <c r="H48" s="2227" t="str">
        <f t="shared" si="2"/>
        <v>－</v>
      </c>
    </row>
    <row r="49" spans="1:17" ht="30" customHeight="1">
      <c r="A49" s="2236"/>
      <c r="B49" s="2221" t="s">
        <v>2277</v>
      </c>
      <c r="C49" s="2235" t="s">
        <v>2266</v>
      </c>
      <c r="D49" s="2237"/>
      <c r="E49" s="2238"/>
      <c r="F49" s="2225" t="str">
        <f t="shared" si="3"/>
        <v>－</v>
      </c>
      <c r="G49" s="2233"/>
      <c r="H49" s="2227" t="str">
        <f t="shared" si="2"/>
        <v>－</v>
      </c>
    </row>
    <row r="50" spans="1:17" ht="18" customHeight="1">
      <c r="A50" s="2236"/>
      <c r="B50" s="2221" t="s">
        <v>2278</v>
      </c>
      <c r="C50" s="2235" t="s">
        <v>2266</v>
      </c>
      <c r="D50" s="2237"/>
      <c r="E50" s="2238"/>
      <c r="F50" s="2225" t="str">
        <f t="shared" si="3"/>
        <v>－</v>
      </c>
      <c r="G50" s="2233"/>
      <c r="H50" s="2227" t="str">
        <f t="shared" si="2"/>
        <v>－</v>
      </c>
    </row>
    <row r="51" spans="1:17" ht="45" customHeight="1">
      <c r="A51" s="2236"/>
      <c r="B51" s="2221" t="s">
        <v>2279</v>
      </c>
      <c r="C51" s="2235" t="s">
        <v>2266</v>
      </c>
      <c r="D51" s="2237"/>
      <c r="E51" s="2238"/>
      <c r="F51" s="2225" t="str">
        <f t="shared" si="3"/>
        <v>－</v>
      </c>
      <c r="G51" s="2233"/>
      <c r="H51" s="2227" t="str">
        <f t="shared" si="2"/>
        <v>－</v>
      </c>
    </row>
    <row r="52" spans="1:17" ht="18" customHeight="1">
      <c r="A52" s="2236"/>
      <c r="B52" s="2221" t="s">
        <v>2280</v>
      </c>
      <c r="C52" s="2235" t="s">
        <v>2266</v>
      </c>
      <c r="D52" s="2237"/>
      <c r="E52" s="2238"/>
      <c r="F52" s="2225" t="str">
        <f t="shared" si="3"/>
        <v>－</v>
      </c>
      <c r="G52" s="2233"/>
      <c r="H52" s="2227" t="str">
        <f t="shared" si="2"/>
        <v>－</v>
      </c>
    </row>
    <row r="53" spans="1:17" ht="30" customHeight="1">
      <c r="A53" s="2236"/>
      <c r="B53" s="2221" t="s">
        <v>2281</v>
      </c>
      <c r="C53" s="2235" t="s">
        <v>2266</v>
      </c>
      <c r="D53" s="2237"/>
      <c r="E53" s="2238"/>
      <c r="F53" s="2225" t="str">
        <f t="shared" si="3"/>
        <v>－</v>
      </c>
      <c r="G53" s="2233"/>
      <c r="H53" s="2227" t="str">
        <f t="shared" si="2"/>
        <v>－</v>
      </c>
    </row>
    <row r="54" spans="1:17" ht="18" customHeight="1">
      <c r="A54" s="2236"/>
      <c r="B54" s="2221" t="s">
        <v>2282</v>
      </c>
      <c r="C54" s="2235" t="s">
        <v>2266</v>
      </c>
      <c r="D54" s="2237"/>
      <c r="E54" s="2238"/>
      <c r="F54" s="2225" t="str">
        <f t="shared" si="3"/>
        <v>－</v>
      </c>
      <c r="G54" s="2233"/>
      <c r="H54" s="2227" t="str">
        <f t="shared" si="2"/>
        <v>－</v>
      </c>
    </row>
    <row r="55" spans="1:17" ht="18" customHeight="1">
      <c r="A55" s="2236"/>
      <c r="B55" s="2221" t="s">
        <v>2283</v>
      </c>
      <c r="C55" s="2235" t="s">
        <v>2266</v>
      </c>
      <c r="D55" s="2237"/>
      <c r="E55" s="2238"/>
      <c r="F55" s="2225" t="str">
        <f t="shared" si="3"/>
        <v>－</v>
      </c>
      <c r="G55" s="2233"/>
      <c r="H55" s="2227" t="str">
        <f t="shared" si="2"/>
        <v>－</v>
      </c>
      <c r="I55" s="76"/>
    </row>
    <row r="56" spans="1:17" s="2228" customFormat="1" ht="18" customHeight="1">
      <c r="A56" s="2229"/>
      <c r="B56" s="2230" t="s">
        <v>2284</v>
      </c>
      <c r="C56" s="2235" t="s">
        <v>2266</v>
      </c>
      <c r="D56" s="2231"/>
      <c r="E56" s="2232"/>
      <c r="F56" s="2225" t="str">
        <f>IF(A56=1,1*D56*E56,"－")</f>
        <v>－</v>
      </c>
      <c r="G56" s="2233"/>
      <c r="H56" s="2227" t="str">
        <f>IF(A56=1,1*D56*2,"－")</f>
        <v>－</v>
      </c>
      <c r="I56" s="76"/>
      <c r="J56" s="1376"/>
      <c r="K56" s="1376"/>
      <c r="L56" s="1376"/>
      <c r="M56" s="1376"/>
      <c r="N56" s="1376"/>
      <c r="O56" s="1376"/>
      <c r="P56" s="1376"/>
      <c r="Q56" s="1376"/>
    </row>
    <row r="57" spans="1:17" ht="18" customHeight="1">
      <c r="A57" s="2236"/>
      <c r="B57" s="2221" t="s">
        <v>2285</v>
      </c>
      <c r="C57" s="2235" t="s">
        <v>2266</v>
      </c>
      <c r="D57" s="2237"/>
      <c r="E57" s="2238"/>
      <c r="F57" s="2225" t="str">
        <f>IF(A57=1,1*D57*E57,"－")</f>
        <v>－</v>
      </c>
      <c r="G57" s="2233"/>
      <c r="H57" s="2227" t="str">
        <f>IF(A57=1,1*D57*2,"－")</f>
        <v>－</v>
      </c>
      <c r="I57" s="76"/>
    </row>
    <row r="58" spans="1:17" ht="18" customHeight="1">
      <c r="A58" s="2236"/>
      <c r="B58" s="2221" t="s">
        <v>2286</v>
      </c>
      <c r="C58" s="2235" t="s">
        <v>2266</v>
      </c>
      <c r="D58" s="2237"/>
      <c r="E58" s="2238"/>
      <c r="F58" s="2225" t="str">
        <f t="shared" si="3"/>
        <v>－</v>
      </c>
      <c r="G58" s="2233"/>
      <c r="H58" s="2227" t="str">
        <f t="shared" si="2"/>
        <v>－</v>
      </c>
      <c r="I58" s="76"/>
    </row>
    <row r="59" spans="1:17" ht="18" customHeight="1">
      <c r="A59" s="2236"/>
      <c r="B59" s="2240"/>
      <c r="C59" s="2240"/>
      <c r="D59" s="2241"/>
      <c r="E59" s="2242"/>
      <c r="F59" s="2225" t="str">
        <f t="shared" si="3"/>
        <v>－</v>
      </c>
      <c r="G59" s="2233"/>
      <c r="H59" s="2227" t="str">
        <f t="shared" si="2"/>
        <v>－</v>
      </c>
      <c r="I59" s="76"/>
    </row>
    <row r="60" spans="1:17" ht="18" customHeight="1">
      <c r="A60" s="2208"/>
      <c r="B60" s="2209"/>
      <c r="C60" s="2209"/>
      <c r="G60" s="2191"/>
      <c r="H60" s="2192"/>
      <c r="I60" s="76"/>
    </row>
    <row r="61" spans="1:17" ht="18" customHeight="1">
      <c r="A61" s="2210" t="s">
        <v>2287</v>
      </c>
      <c r="B61" s="2209"/>
      <c r="C61" s="2209"/>
      <c r="D61" s="2198"/>
      <c r="E61" s="2214"/>
      <c r="F61" s="2214"/>
      <c r="G61" s="2214"/>
      <c r="H61" s="2192"/>
      <c r="I61" s="76"/>
    </row>
    <row r="62" spans="1:17" s="2219" customFormat="1" ht="60" customHeight="1">
      <c r="A62" s="2215" t="s">
        <v>2238</v>
      </c>
      <c r="B62" s="2216" t="s">
        <v>2239</v>
      </c>
      <c r="C62" s="2216" t="s">
        <v>2240</v>
      </c>
      <c r="D62" s="2217" t="s">
        <v>2241</v>
      </c>
      <c r="E62" s="2216" t="s">
        <v>2242</v>
      </c>
      <c r="F62" s="2216" t="s">
        <v>2243</v>
      </c>
      <c r="G62" s="2218" t="s">
        <v>2244</v>
      </c>
      <c r="I62" s="76"/>
      <c r="J62" s="1376"/>
      <c r="K62" s="1376"/>
      <c r="L62" s="1376"/>
      <c r="M62" s="1376"/>
      <c r="N62" s="1376"/>
      <c r="O62" s="1376"/>
      <c r="P62" s="1376"/>
      <c r="Q62" s="1376"/>
    </row>
    <row r="63" spans="1:17" ht="18" customHeight="1">
      <c r="A63" s="2229"/>
      <c r="B63" s="2230" t="s">
        <v>2288</v>
      </c>
      <c r="C63" s="2222" t="s">
        <v>2246</v>
      </c>
      <c r="D63" s="2231"/>
      <c r="E63" s="2232"/>
      <c r="F63" s="2225" t="str">
        <f t="shared" ref="F63:F91" si="4">IF(A63=1,1*D63*E63,"－")</f>
        <v>－</v>
      </c>
      <c r="G63" s="2233"/>
      <c r="H63" s="2227" t="str">
        <f t="shared" ref="H63:H91" si="5">IF(A63=1,1*D63*2,"－")</f>
        <v>－</v>
      </c>
      <c r="I63" s="76"/>
    </row>
    <row r="64" spans="1:17" ht="18" customHeight="1">
      <c r="A64" s="2229"/>
      <c r="B64" s="2230" t="s">
        <v>2289</v>
      </c>
      <c r="C64" s="2222" t="s">
        <v>2246</v>
      </c>
      <c r="D64" s="2231"/>
      <c r="E64" s="2232"/>
      <c r="F64" s="2225" t="str">
        <f t="shared" si="4"/>
        <v>－</v>
      </c>
      <c r="G64" s="2233"/>
      <c r="H64" s="2227" t="str">
        <f t="shared" si="5"/>
        <v>－</v>
      </c>
      <c r="I64" s="76"/>
    </row>
    <row r="65" spans="1:10" ht="18" customHeight="1">
      <c r="A65" s="2236"/>
      <c r="B65" s="2221" t="s">
        <v>2290</v>
      </c>
      <c r="C65" s="2222" t="s">
        <v>2246</v>
      </c>
      <c r="D65" s="2237"/>
      <c r="E65" s="2238"/>
      <c r="F65" s="2225" t="str">
        <f>IF(A65=1,1*D65*E65,"－")</f>
        <v>－</v>
      </c>
      <c r="G65" s="2233"/>
      <c r="H65" s="2227" t="str">
        <f>IF(A65=1,1*D65*2,"－")</f>
        <v>－</v>
      </c>
      <c r="I65" s="76"/>
    </row>
    <row r="66" spans="1:10" ht="18" customHeight="1">
      <c r="A66" s="2229"/>
      <c r="B66" s="2230" t="s">
        <v>2291</v>
      </c>
      <c r="C66" s="2235" t="s">
        <v>2261</v>
      </c>
      <c r="D66" s="2231"/>
      <c r="E66" s="2232"/>
      <c r="F66" s="2225" t="str">
        <f t="shared" si="4"/>
        <v>－</v>
      </c>
      <c r="G66" s="2233"/>
      <c r="H66" s="2227" t="str">
        <f t="shared" si="5"/>
        <v>－</v>
      </c>
      <c r="I66" s="76"/>
    </row>
    <row r="67" spans="1:10" ht="30" customHeight="1">
      <c r="A67" s="2229"/>
      <c r="B67" s="2230" t="s">
        <v>2292</v>
      </c>
      <c r="C67" s="2235" t="s">
        <v>2261</v>
      </c>
      <c r="D67" s="2231"/>
      <c r="E67" s="2232"/>
      <c r="F67" s="2225" t="str">
        <f t="shared" si="4"/>
        <v>－</v>
      </c>
      <c r="G67" s="2233"/>
      <c r="H67" s="2227" t="str">
        <f t="shared" si="5"/>
        <v>－</v>
      </c>
      <c r="I67" s="76"/>
    </row>
    <row r="68" spans="1:10" ht="18" customHeight="1">
      <c r="A68" s="2229"/>
      <c r="B68" s="2230" t="s">
        <v>2293</v>
      </c>
      <c r="C68" s="2235" t="s">
        <v>2261</v>
      </c>
      <c r="D68" s="2231"/>
      <c r="E68" s="2232"/>
      <c r="F68" s="2225" t="str">
        <f t="shared" si="4"/>
        <v>－</v>
      </c>
      <c r="G68" s="2233"/>
      <c r="H68" s="2227" t="str">
        <f t="shared" si="5"/>
        <v>－</v>
      </c>
      <c r="I68" s="76"/>
    </row>
    <row r="69" spans="1:10" ht="18" customHeight="1">
      <c r="A69" s="2236"/>
      <c r="B69" s="2221" t="s">
        <v>2294</v>
      </c>
      <c r="C69" s="2235" t="s">
        <v>2261</v>
      </c>
      <c r="D69" s="2237"/>
      <c r="E69" s="2238"/>
      <c r="F69" s="2225" t="str">
        <f t="shared" si="4"/>
        <v>－</v>
      </c>
      <c r="G69" s="2233"/>
      <c r="H69" s="2227" t="str">
        <f t="shared" si="5"/>
        <v>－</v>
      </c>
      <c r="I69" s="76"/>
    </row>
    <row r="70" spans="1:10" ht="18" customHeight="1">
      <c r="A70" s="2236"/>
      <c r="B70" s="2221" t="s">
        <v>2295</v>
      </c>
      <c r="C70" s="2235" t="s">
        <v>2266</v>
      </c>
      <c r="D70" s="2237"/>
      <c r="E70" s="2238"/>
      <c r="F70" s="2225" t="str">
        <f t="shared" si="4"/>
        <v>－</v>
      </c>
      <c r="G70" s="2233"/>
      <c r="H70" s="2227" t="str">
        <f t="shared" si="5"/>
        <v>－</v>
      </c>
      <c r="I70" s="76"/>
    </row>
    <row r="71" spans="1:10" ht="30" customHeight="1">
      <c r="A71" s="2236"/>
      <c r="B71" s="2221" t="s">
        <v>2296</v>
      </c>
      <c r="C71" s="2235" t="s">
        <v>2266</v>
      </c>
      <c r="D71" s="2237"/>
      <c r="E71" s="2238"/>
      <c r="F71" s="2225" t="str">
        <f t="shared" si="4"/>
        <v>－</v>
      </c>
      <c r="G71" s="2233"/>
      <c r="H71" s="2227" t="str">
        <f t="shared" si="5"/>
        <v>－</v>
      </c>
      <c r="I71" s="76"/>
    </row>
    <row r="72" spans="1:10" ht="18" customHeight="1">
      <c r="A72" s="2236"/>
      <c r="B72" s="2221" t="s">
        <v>2297</v>
      </c>
      <c r="C72" s="2235" t="s">
        <v>2266</v>
      </c>
      <c r="D72" s="2237"/>
      <c r="E72" s="2238"/>
      <c r="F72" s="2225" t="str">
        <f t="shared" si="4"/>
        <v>－</v>
      </c>
      <c r="G72" s="2233"/>
      <c r="H72" s="2227" t="str">
        <f t="shared" si="5"/>
        <v>－</v>
      </c>
      <c r="I72" s="76"/>
    </row>
    <row r="73" spans="1:10" ht="18" customHeight="1">
      <c r="A73" s="2236"/>
      <c r="B73" s="2221" t="s">
        <v>2298</v>
      </c>
      <c r="C73" s="2235" t="s">
        <v>2266</v>
      </c>
      <c r="D73" s="2237"/>
      <c r="E73" s="2238"/>
      <c r="F73" s="2225" t="str">
        <f t="shared" si="4"/>
        <v>－</v>
      </c>
      <c r="G73" s="2233"/>
      <c r="H73" s="2227" t="str">
        <f t="shared" si="5"/>
        <v>－</v>
      </c>
      <c r="I73" s="76"/>
    </row>
    <row r="74" spans="1:10" ht="18" customHeight="1">
      <c r="A74" s="2236"/>
      <c r="B74" s="2221" t="s">
        <v>2299</v>
      </c>
      <c r="C74" s="2235" t="s">
        <v>2266</v>
      </c>
      <c r="D74" s="2237"/>
      <c r="E74" s="2238"/>
      <c r="F74" s="2225" t="str">
        <f t="shared" si="4"/>
        <v>－</v>
      </c>
      <c r="G74" s="2233"/>
      <c r="H74" s="2227" t="str">
        <f t="shared" si="5"/>
        <v>－</v>
      </c>
      <c r="I74" s="76"/>
    </row>
    <row r="75" spans="1:10" ht="18" customHeight="1">
      <c r="A75" s="2236"/>
      <c r="B75" s="2221" t="s">
        <v>2300</v>
      </c>
      <c r="C75" s="2235" t="s">
        <v>2266</v>
      </c>
      <c r="D75" s="2237"/>
      <c r="E75" s="2238"/>
      <c r="F75" s="2225" t="str">
        <f t="shared" si="4"/>
        <v>－</v>
      </c>
      <c r="G75" s="2233"/>
      <c r="H75" s="2227" t="str">
        <f t="shared" si="5"/>
        <v>－</v>
      </c>
    </row>
    <row r="76" spans="1:10" ht="18" customHeight="1">
      <c r="A76" s="2236"/>
      <c r="B76" s="2221" t="s">
        <v>2301</v>
      </c>
      <c r="C76" s="2235" t="s">
        <v>2266</v>
      </c>
      <c r="D76" s="2237"/>
      <c r="E76" s="2238"/>
      <c r="F76" s="2225" t="str">
        <f t="shared" si="4"/>
        <v>－</v>
      </c>
      <c r="G76" s="2233"/>
      <c r="H76" s="2227" t="str">
        <f t="shared" si="5"/>
        <v>－</v>
      </c>
    </row>
    <row r="77" spans="1:10" ht="18" customHeight="1">
      <c r="A77" s="2236"/>
      <c r="B77" s="2221" t="s">
        <v>2302</v>
      </c>
      <c r="C77" s="2235" t="s">
        <v>2266</v>
      </c>
      <c r="D77" s="2237"/>
      <c r="E77" s="2238"/>
      <c r="F77" s="2225" t="str">
        <f t="shared" si="4"/>
        <v>－</v>
      </c>
      <c r="G77" s="2233"/>
      <c r="H77" s="2227" t="str">
        <f t="shared" si="5"/>
        <v>－</v>
      </c>
    </row>
    <row r="78" spans="1:10" ht="18" customHeight="1">
      <c r="A78" s="2236"/>
      <c r="B78" s="2221" t="s">
        <v>2303</v>
      </c>
      <c r="C78" s="2235" t="s">
        <v>2266</v>
      </c>
      <c r="D78" s="2237"/>
      <c r="E78" s="2238"/>
      <c r="F78" s="2225" t="str">
        <f t="shared" si="4"/>
        <v>－</v>
      </c>
      <c r="G78" s="2233"/>
      <c r="H78" s="2227" t="str">
        <f t="shared" si="5"/>
        <v>－</v>
      </c>
    </row>
    <row r="79" spans="1:10" ht="18" customHeight="1">
      <c r="A79" s="2236"/>
      <c r="B79" s="2221" t="s">
        <v>2304</v>
      </c>
      <c r="C79" s="2235" t="s">
        <v>2266</v>
      </c>
      <c r="D79" s="2237"/>
      <c r="E79" s="2238"/>
      <c r="F79" s="2225" t="str">
        <f t="shared" si="4"/>
        <v>－</v>
      </c>
      <c r="G79" s="2233"/>
      <c r="H79" s="2227" t="str">
        <f t="shared" si="5"/>
        <v>－</v>
      </c>
      <c r="J79" s="1913"/>
    </row>
    <row r="80" spans="1:10" ht="18" customHeight="1">
      <c r="A80" s="2236"/>
      <c r="B80" s="2221" t="s">
        <v>2305</v>
      </c>
      <c r="C80" s="2235" t="s">
        <v>2266</v>
      </c>
      <c r="D80" s="2237"/>
      <c r="E80" s="2238"/>
      <c r="F80" s="2225" t="str">
        <f t="shared" si="4"/>
        <v>－</v>
      </c>
      <c r="G80" s="2233"/>
      <c r="H80" s="2227" t="str">
        <f t="shared" si="5"/>
        <v>－</v>
      </c>
      <c r="J80" s="1913"/>
    </row>
    <row r="81" spans="1:18" ht="18" customHeight="1">
      <c r="A81" s="2236"/>
      <c r="B81" s="2221" t="s">
        <v>2306</v>
      </c>
      <c r="C81" s="2235" t="s">
        <v>2266</v>
      </c>
      <c r="D81" s="2237"/>
      <c r="E81" s="2238"/>
      <c r="F81" s="2225" t="str">
        <f t="shared" si="4"/>
        <v>－</v>
      </c>
      <c r="G81" s="2233"/>
      <c r="H81" s="2227" t="str">
        <f t="shared" si="5"/>
        <v>－</v>
      </c>
      <c r="J81" s="1913"/>
    </row>
    <row r="82" spans="1:18" ht="18" customHeight="1">
      <c r="A82" s="2236"/>
      <c r="B82" s="2221" t="s">
        <v>2307</v>
      </c>
      <c r="C82" s="2235" t="s">
        <v>2266</v>
      </c>
      <c r="D82" s="2237"/>
      <c r="E82" s="2238"/>
      <c r="F82" s="2225" t="str">
        <f t="shared" si="4"/>
        <v>－</v>
      </c>
      <c r="G82" s="2233"/>
      <c r="H82" s="2227" t="str">
        <f t="shared" si="5"/>
        <v>－</v>
      </c>
      <c r="J82" s="1913"/>
    </row>
    <row r="83" spans="1:18" ht="18" customHeight="1">
      <c r="A83" s="2236"/>
      <c r="B83" s="2221" t="s">
        <v>2308</v>
      </c>
      <c r="C83" s="2235" t="s">
        <v>2266</v>
      </c>
      <c r="D83" s="2237"/>
      <c r="E83" s="2238"/>
      <c r="F83" s="2225" t="str">
        <f t="shared" si="4"/>
        <v>－</v>
      </c>
      <c r="G83" s="2233"/>
      <c r="H83" s="2227" t="str">
        <f t="shared" si="5"/>
        <v>－</v>
      </c>
      <c r="J83" s="1913"/>
    </row>
    <row r="84" spans="1:18" ht="18" customHeight="1">
      <c r="A84" s="2236"/>
      <c r="B84" s="2221" t="s">
        <v>2309</v>
      </c>
      <c r="C84" s="2235" t="s">
        <v>2266</v>
      </c>
      <c r="D84" s="2237"/>
      <c r="E84" s="2238"/>
      <c r="F84" s="2225" t="str">
        <f t="shared" si="4"/>
        <v>－</v>
      </c>
      <c r="G84" s="2233"/>
      <c r="H84" s="2227" t="str">
        <f t="shared" si="5"/>
        <v>－</v>
      </c>
      <c r="J84" s="1913"/>
    </row>
    <row r="85" spans="1:18" ht="18" customHeight="1">
      <c r="A85" s="2236"/>
      <c r="B85" s="2221" t="s">
        <v>2310</v>
      </c>
      <c r="C85" s="2235" t="s">
        <v>2266</v>
      </c>
      <c r="D85" s="2237"/>
      <c r="E85" s="2238"/>
      <c r="F85" s="2225" t="str">
        <f t="shared" si="4"/>
        <v>－</v>
      </c>
      <c r="G85" s="2233"/>
      <c r="H85" s="2227" t="str">
        <f t="shared" si="5"/>
        <v>－</v>
      </c>
      <c r="J85" s="1913"/>
    </row>
    <row r="86" spans="1:18" ht="18" customHeight="1">
      <c r="A86" s="2236"/>
      <c r="B86" s="2221" t="s">
        <v>2311</v>
      </c>
      <c r="C86" s="2235" t="s">
        <v>2266</v>
      </c>
      <c r="D86" s="2237"/>
      <c r="E86" s="2238"/>
      <c r="F86" s="2225" t="str">
        <f t="shared" si="4"/>
        <v>－</v>
      </c>
      <c r="G86" s="2233"/>
      <c r="H86" s="2227" t="str">
        <f t="shared" si="5"/>
        <v>－</v>
      </c>
      <c r="J86" s="1913"/>
    </row>
    <row r="87" spans="1:18" ht="18" customHeight="1">
      <c r="A87" s="2236"/>
      <c r="B87" s="2221" t="s">
        <v>2312</v>
      </c>
      <c r="C87" s="2235" t="s">
        <v>2266</v>
      </c>
      <c r="D87" s="2237"/>
      <c r="E87" s="2238"/>
      <c r="F87" s="2225" t="str">
        <f t="shared" si="4"/>
        <v>－</v>
      </c>
      <c r="G87" s="2233"/>
      <c r="H87" s="2227" t="str">
        <f t="shared" si="5"/>
        <v>－</v>
      </c>
      <c r="J87" s="1913"/>
    </row>
    <row r="88" spans="1:18" ht="18" customHeight="1">
      <c r="A88" s="2236"/>
      <c r="B88" s="2221" t="s">
        <v>2313</v>
      </c>
      <c r="C88" s="2235" t="s">
        <v>2266</v>
      </c>
      <c r="D88" s="2237"/>
      <c r="E88" s="2238"/>
      <c r="F88" s="2225" t="str">
        <f t="shared" si="4"/>
        <v>－</v>
      </c>
      <c r="G88" s="2233"/>
      <c r="H88" s="2227" t="str">
        <f t="shared" si="5"/>
        <v>－</v>
      </c>
      <c r="J88" s="1913"/>
    </row>
    <row r="89" spans="1:18" ht="18" customHeight="1">
      <c r="A89" s="2236"/>
      <c r="B89" s="2221" t="s">
        <v>2314</v>
      </c>
      <c r="C89" s="2235" t="s">
        <v>2266</v>
      </c>
      <c r="D89" s="2237"/>
      <c r="E89" s="2238"/>
      <c r="F89" s="2225" t="str">
        <f t="shared" si="4"/>
        <v>－</v>
      </c>
      <c r="G89" s="2233"/>
      <c r="H89" s="2227" t="str">
        <f t="shared" si="5"/>
        <v>－</v>
      </c>
      <c r="J89" s="1913"/>
    </row>
    <row r="90" spans="1:18" ht="18" customHeight="1">
      <c r="A90" s="2236"/>
      <c r="B90" s="2221" t="s">
        <v>2315</v>
      </c>
      <c r="C90" s="2235" t="s">
        <v>2266</v>
      </c>
      <c r="D90" s="2237"/>
      <c r="E90" s="2238"/>
      <c r="F90" s="2225" t="str">
        <f t="shared" si="4"/>
        <v>－</v>
      </c>
      <c r="G90" s="2233"/>
      <c r="H90" s="2227" t="str">
        <f t="shared" si="5"/>
        <v>－</v>
      </c>
      <c r="J90" s="1913"/>
    </row>
    <row r="91" spans="1:18" ht="18" customHeight="1">
      <c r="A91" s="2236"/>
      <c r="B91" s="2221"/>
      <c r="C91" s="2221"/>
      <c r="D91" s="2237"/>
      <c r="E91" s="2238"/>
      <c r="F91" s="2225" t="str">
        <f t="shared" si="4"/>
        <v>－</v>
      </c>
      <c r="G91" s="2233"/>
      <c r="H91" s="2227" t="str">
        <f t="shared" si="5"/>
        <v>－</v>
      </c>
      <c r="J91" s="1913"/>
    </row>
    <row r="92" spans="1:18" ht="18" customHeight="1">
      <c r="A92" s="2208"/>
      <c r="B92" s="2209"/>
      <c r="C92" s="2209"/>
      <c r="I92" s="1913"/>
      <c r="Q92" s="2193"/>
    </row>
    <row r="93" spans="1:18" ht="18" customHeight="1">
      <c r="A93" s="2210" t="s">
        <v>2316</v>
      </c>
      <c r="B93" s="2209"/>
      <c r="C93" s="2209"/>
      <c r="D93" s="2198" t="s">
        <v>37</v>
      </c>
      <c r="E93" s="2211">
        <f>SUM(F96:F111)</f>
        <v>0</v>
      </c>
      <c r="F93" s="2212" t="s">
        <v>1066</v>
      </c>
      <c r="G93" s="2243">
        <f>SUM(H96:H111)</f>
        <v>0</v>
      </c>
      <c r="I93" s="1913"/>
      <c r="Q93" s="2193"/>
    </row>
    <row r="94" spans="1:18" ht="18" customHeight="1">
      <c r="A94" s="2210"/>
      <c r="B94" s="2209"/>
      <c r="C94" s="2209"/>
      <c r="D94" s="2198"/>
      <c r="E94" s="2214"/>
      <c r="F94" s="2214"/>
      <c r="J94" s="1913"/>
    </row>
    <row r="95" spans="1:18" s="2219" customFormat="1" ht="60" customHeight="1">
      <c r="A95" s="2215" t="s">
        <v>2238</v>
      </c>
      <c r="B95" s="2216" t="s">
        <v>2239</v>
      </c>
      <c r="C95" s="2216" t="s">
        <v>2240</v>
      </c>
      <c r="D95" s="2217" t="s">
        <v>2241</v>
      </c>
      <c r="E95" s="2216" t="s">
        <v>2242</v>
      </c>
      <c r="F95" s="2216" t="s">
        <v>2243</v>
      </c>
      <c r="G95" s="2218" t="s">
        <v>2244</v>
      </c>
      <c r="J95" s="1376"/>
      <c r="K95" s="1913"/>
      <c r="L95" s="1376"/>
      <c r="M95" s="1376"/>
      <c r="N95" s="1376"/>
      <c r="O95" s="1376"/>
      <c r="P95" s="1376"/>
      <c r="Q95" s="1376"/>
      <c r="R95" s="1376"/>
    </row>
    <row r="96" spans="1:18" ht="18" customHeight="1">
      <c r="A96" s="2229"/>
      <c r="B96" s="2230" t="s">
        <v>2317</v>
      </c>
      <c r="C96" s="2222" t="s">
        <v>2246</v>
      </c>
      <c r="D96" s="2231"/>
      <c r="E96" s="2232"/>
      <c r="F96" s="2225" t="str">
        <f t="shared" ref="F96:F111" si="6">IF(A96=1,1*D96*E96,"－")</f>
        <v>－</v>
      </c>
      <c r="G96" s="2233"/>
      <c r="H96" s="2227" t="str">
        <f t="shared" ref="H96:H111" si="7">IF(A96=1,1*D96*2,"－")</f>
        <v>－</v>
      </c>
      <c r="I96" s="2193"/>
      <c r="K96" s="1913"/>
      <c r="R96" s="1376"/>
    </row>
    <row r="97" spans="1:18" ht="18" customHeight="1">
      <c r="A97" s="2229"/>
      <c r="B97" s="2230" t="s">
        <v>2318</v>
      </c>
      <c r="C97" s="2222" t="s">
        <v>2246</v>
      </c>
      <c r="D97" s="2231"/>
      <c r="E97" s="2232"/>
      <c r="F97" s="2225" t="str">
        <f>IF(A97=1,1*D97*E97,"－")</f>
        <v>－</v>
      </c>
      <c r="G97" s="2233"/>
      <c r="H97" s="2227" t="str">
        <f>IF(A97=1,1*D97*2,"－")</f>
        <v>－</v>
      </c>
      <c r="I97" s="2193"/>
      <c r="K97" s="1913"/>
      <c r="R97" s="1376"/>
    </row>
    <row r="98" spans="1:18" ht="30" customHeight="1">
      <c r="A98" s="2236"/>
      <c r="B98" s="2221" t="s">
        <v>2319</v>
      </c>
      <c r="C98" s="2222" t="s">
        <v>2246</v>
      </c>
      <c r="D98" s="2237"/>
      <c r="E98" s="2238"/>
      <c r="F98" s="2225" t="str">
        <f t="shared" si="6"/>
        <v>－</v>
      </c>
      <c r="G98" s="2233"/>
      <c r="H98" s="2227" t="str">
        <f t="shared" si="7"/>
        <v>－</v>
      </c>
      <c r="I98" s="2193"/>
      <c r="K98" s="1913"/>
      <c r="R98" s="1376"/>
    </row>
    <row r="99" spans="1:18" ht="30" customHeight="1">
      <c r="A99" s="2236"/>
      <c r="B99" s="2221" t="s">
        <v>2320</v>
      </c>
      <c r="C99" s="2222" t="s">
        <v>2246</v>
      </c>
      <c r="D99" s="2237"/>
      <c r="E99" s="2238"/>
      <c r="F99" s="2225" t="str">
        <f t="shared" si="6"/>
        <v>－</v>
      </c>
      <c r="G99" s="2233"/>
      <c r="H99" s="2227" t="str">
        <f t="shared" si="7"/>
        <v>－</v>
      </c>
      <c r="I99" s="2193"/>
      <c r="K99" s="1913"/>
      <c r="R99" s="1376"/>
    </row>
    <row r="100" spans="1:18" ht="18" customHeight="1">
      <c r="A100" s="2236"/>
      <c r="B100" s="2221" t="s">
        <v>2321</v>
      </c>
      <c r="C100" s="2222" t="s">
        <v>2246</v>
      </c>
      <c r="D100" s="2237"/>
      <c r="E100" s="2238"/>
      <c r="F100" s="2225" t="str">
        <f t="shared" si="6"/>
        <v>－</v>
      </c>
      <c r="G100" s="2233"/>
      <c r="H100" s="2227" t="str">
        <f t="shared" si="7"/>
        <v>－</v>
      </c>
      <c r="I100" s="2193"/>
      <c r="K100" s="1913"/>
      <c r="R100" s="1376"/>
    </row>
    <row r="101" spans="1:18" ht="30" customHeight="1">
      <c r="A101" s="2236"/>
      <c r="B101" s="2221" t="s">
        <v>2322</v>
      </c>
      <c r="C101" s="2222" t="s">
        <v>2246</v>
      </c>
      <c r="D101" s="2237"/>
      <c r="E101" s="2238"/>
      <c r="F101" s="2225" t="str">
        <f t="shared" si="6"/>
        <v>－</v>
      </c>
      <c r="G101" s="2233"/>
      <c r="H101" s="2227" t="str">
        <f t="shared" si="7"/>
        <v>－</v>
      </c>
      <c r="I101" s="2193"/>
      <c r="K101" s="1913"/>
      <c r="R101" s="1376"/>
    </row>
    <row r="102" spans="1:18" ht="18" customHeight="1">
      <c r="A102" s="2236"/>
      <c r="B102" s="2221" t="s">
        <v>2323</v>
      </c>
      <c r="C102" s="2222" t="s">
        <v>2246</v>
      </c>
      <c r="D102" s="2237"/>
      <c r="E102" s="2238"/>
      <c r="F102" s="2225" t="str">
        <f t="shared" si="6"/>
        <v>－</v>
      </c>
      <c r="G102" s="2233"/>
      <c r="H102" s="2227" t="str">
        <f t="shared" si="7"/>
        <v>－</v>
      </c>
      <c r="I102" s="2193"/>
      <c r="K102" s="1913"/>
      <c r="R102" s="1376"/>
    </row>
    <row r="103" spans="1:18" ht="30" customHeight="1">
      <c r="A103" s="2236"/>
      <c r="B103" s="2221" t="s">
        <v>2324</v>
      </c>
      <c r="C103" s="2222" t="s">
        <v>2246</v>
      </c>
      <c r="D103" s="2237"/>
      <c r="E103" s="2238"/>
      <c r="F103" s="2225" t="str">
        <f t="shared" si="6"/>
        <v>－</v>
      </c>
      <c r="G103" s="2233"/>
      <c r="H103" s="2227" t="str">
        <f t="shared" si="7"/>
        <v>－</v>
      </c>
      <c r="I103" s="2193"/>
      <c r="K103" s="1913"/>
      <c r="R103" s="1376"/>
    </row>
    <row r="104" spans="1:18" ht="18" customHeight="1">
      <c r="A104" s="2236"/>
      <c r="B104" s="2221" t="s">
        <v>2325</v>
      </c>
      <c r="C104" s="2222" t="s">
        <v>2246</v>
      </c>
      <c r="D104" s="2237"/>
      <c r="E104" s="2238"/>
      <c r="F104" s="2225" t="str">
        <f t="shared" si="6"/>
        <v>－</v>
      </c>
      <c r="G104" s="2233"/>
      <c r="H104" s="2227" t="str">
        <f t="shared" si="7"/>
        <v>－</v>
      </c>
      <c r="I104" s="2193"/>
      <c r="K104" s="1913"/>
      <c r="R104" s="1376"/>
    </row>
    <row r="105" spans="1:18" ht="18" customHeight="1">
      <c r="A105" s="2236"/>
      <c r="B105" s="2221" t="s">
        <v>2326</v>
      </c>
      <c r="C105" s="2222" t="s">
        <v>2246</v>
      </c>
      <c r="D105" s="2237"/>
      <c r="E105" s="2238"/>
      <c r="F105" s="2225" t="str">
        <f t="shared" si="6"/>
        <v>－</v>
      </c>
      <c r="G105" s="2233"/>
      <c r="H105" s="2227" t="str">
        <f t="shared" si="7"/>
        <v>－</v>
      </c>
      <c r="I105" s="2193"/>
      <c r="K105" s="1913"/>
      <c r="R105" s="1376"/>
    </row>
    <row r="106" spans="1:18" ht="18" customHeight="1">
      <c r="A106" s="2236"/>
      <c r="B106" s="2221" t="s">
        <v>2327</v>
      </c>
      <c r="C106" s="2235" t="s">
        <v>2261</v>
      </c>
      <c r="D106" s="2237"/>
      <c r="E106" s="2238"/>
      <c r="F106" s="2225" t="str">
        <f t="shared" si="6"/>
        <v>－</v>
      </c>
      <c r="G106" s="2233"/>
      <c r="H106" s="2227" t="str">
        <f t="shared" si="7"/>
        <v>－</v>
      </c>
      <c r="I106" s="2193"/>
      <c r="R106" s="1376"/>
    </row>
    <row r="107" spans="1:18" ht="18" customHeight="1">
      <c r="A107" s="2236"/>
      <c r="B107" s="2221" t="s">
        <v>2328</v>
      </c>
      <c r="C107" s="2235" t="s">
        <v>2266</v>
      </c>
      <c r="D107" s="2237"/>
      <c r="E107" s="2238"/>
      <c r="F107" s="2225" t="str">
        <f t="shared" si="6"/>
        <v>－</v>
      </c>
      <c r="G107" s="2233"/>
      <c r="H107" s="2227" t="str">
        <f t="shared" si="7"/>
        <v>－</v>
      </c>
      <c r="I107" s="2193"/>
      <c r="R107" s="1376"/>
    </row>
    <row r="108" spans="1:18" ht="18" customHeight="1">
      <c r="A108" s="2236"/>
      <c r="B108" s="2221" t="s">
        <v>2329</v>
      </c>
      <c r="C108" s="2235" t="s">
        <v>2266</v>
      </c>
      <c r="D108" s="2237"/>
      <c r="E108" s="2238"/>
      <c r="F108" s="2225" t="str">
        <f t="shared" si="6"/>
        <v>－</v>
      </c>
      <c r="G108" s="2233"/>
      <c r="H108" s="2227" t="str">
        <f t="shared" si="7"/>
        <v>－</v>
      </c>
      <c r="I108" s="2193"/>
      <c r="R108" s="1376"/>
    </row>
    <row r="109" spans="1:18" ht="18" customHeight="1">
      <c r="A109" s="2236"/>
      <c r="B109" s="2221" t="s">
        <v>2330</v>
      </c>
      <c r="C109" s="2235" t="s">
        <v>2266</v>
      </c>
      <c r="D109" s="2237"/>
      <c r="E109" s="2238"/>
      <c r="F109" s="2225" t="str">
        <f t="shared" si="6"/>
        <v>－</v>
      </c>
      <c r="G109" s="2233"/>
      <c r="H109" s="2227" t="str">
        <f t="shared" si="7"/>
        <v>－</v>
      </c>
      <c r="I109" s="2193"/>
      <c r="R109" s="1376"/>
    </row>
    <row r="110" spans="1:18" ht="18" customHeight="1">
      <c r="A110" s="2236"/>
      <c r="B110" s="2221" t="s">
        <v>2331</v>
      </c>
      <c r="C110" s="2235" t="s">
        <v>2266</v>
      </c>
      <c r="D110" s="2237"/>
      <c r="E110" s="2238"/>
      <c r="F110" s="2225" t="str">
        <f t="shared" si="6"/>
        <v>－</v>
      </c>
      <c r="G110" s="2233"/>
      <c r="H110" s="2227" t="str">
        <f t="shared" si="7"/>
        <v>－</v>
      </c>
      <c r="I110" s="2193"/>
      <c r="R110" s="1376"/>
    </row>
    <row r="111" spans="1:18" ht="18" customHeight="1">
      <c r="A111" s="2236"/>
      <c r="B111" s="2221"/>
      <c r="C111" s="2221"/>
      <c r="D111" s="2237"/>
      <c r="E111" s="2238"/>
      <c r="F111" s="2225" t="str">
        <f t="shared" si="6"/>
        <v>－</v>
      </c>
      <c r="G111" s="2233"/>
      <c r="H111" s="2227" t="str">
        <f t="shared" si="7"/>
        <v>－</v>
      </c>
      <c r="I111" s="2193"/>
      <c r="R111" s="1376"/>
    </row>
    <row r="112" spans="1:18" ht="18" customHeight="1">
      <c r="A112" s="2208"/>
      <c r="B112" s="2209"/>
      <c r="C112" s="2209"/>
    </row>
    <row r="113" spans="1:18" ht="18" customHeight="1">
      <c r="A113" s="2210" t="s">
        <v>2332</v>
      </c>
      <c r="B113" s="2209"/>
      <c r="C113" s="2209"/>
      <c r="D113" s="2198" t="s">
        <v>37</v>
      </c>
      <c r="E113" s="2211">
        <f>SUM(F116:F132)</f>
        <v>0</v>
      </c>
      <c r="F113" s="2212" t="s">
        <v>1066</v>
      </c>
      <c r="G113" s="2243">
        <f>SUM(H116:H132)</f>
        <v>0</v>
      </c>
    </row>
    <row r="114" spans="1:18" ht="18" customHeight="1">
      <c r="A114" s="2210"/>
      <c r="B114" s="2209"/>
      <c r="C114" s="2209"/>
      <c r="E114" s="2244"/>
      <c r="F114" s="2212"/>
    </row>
    <row r="115" spans="1:18" s="2219" customFormat="1" ht="60" customHeight="1">
      <c r="A115" s="2215" t="s">
        <v>2238</v>
      </c>
      <c r="B115" s="2216" t="s">
        <v>2239</v>
      </c>
      <c r="C115" s="2216" t="s">
        <v>2240</v>
      </c>
      <c r="D115" s="2217" t="s">
        <v>2241</v>
      </c>
      <c r="E115" s="2216" t="s">
        <v>2242</v>
      </c>
      <c r="F115" s="2216" t="s">
        <v>2243</v>
      </c>
      <c r="G115" s="2218" t="s">
        <v>2244</v>
      </c>
      <c r="J115" s="1376"/>
      <c r="K115" s="1376"/>
      <c r="L115" s="1376"/>
      <c r="M115" s="1376"/>
      <c r="N115" s="1376"/>
      <c r="O115" s="1376"/>
      <c r="P115" s="1376"/>
      <c r="Q115" s="1376"/>
      <c r="R115" s="1376"/>
    </row>
    <row r="116" spans="1:18" ht="18" customHeight="1">
      <c r="A116" s="2236"/>
      <c r="B116" s="2221" t="s">
        <v>2333</v>
      </c>
      <c r="C116" s="2222" t="s">
        <v>2246</v>
      </c>
      <c r="D116" s="2237"/>
      <c r="E116" s="2238"/>
      <c r="F116" s="2225" t="str">
        <f t="shared" ref="F116:F132" si="8">IF(A116=1,1*D116*E116,"－")</f>
        <v>－</v>
      </c>
      <c r="G116" s="2233"/>
      <c r="H116" s="2227" t="str">
        <f t="shared" ref="H116:H132" si="9">IF(A116=1,1*D116*2,"－")</f>
        <v>－</v>
      </c>
      <c r="I116" s="2193"/>
      <c r="R116" s="1376"/>
    </row>
    <row r="117" spans="1:18" ht="18" customHeight="1">
      <c r="A117" s="2229"/>
      <c r="B117" s="2230" t="s">
        <v>2334</v>
      </c>
      <c r="C117" s="2222" t="s">
        <v>2246</v>
      </c>
      <c r="D117" s="2231"/>
      <c r="E117" s="2232"/>
      <c r="F117" s="2225" t="str">
        <f t="shared" si="8"/>
        <v>－</v>
      </c>
      <c r="G117" s="2233"/>
      <c r="H117" s="2227" t="str">
        <f t="shared" si="9"/>
        <v>－</v>
      </c>
      <c r="I117" s="2193"/>
      <c r="R117" s="1376"/>
    </row>
    <row r="118" spans="1:18" ht="18" customHeight="1">
      <c r="A118" s="2229"/>
      <c r="B118" s="2230" t="s">
        <v>2335</v>
      </c>
      <c r="C118" s="2222" t="s">
        <v>2246</v>
      </c>
      <c r="D118" s="2231"/>
      <c r="E118" s="2232"/>
      <c r="F118" s="2225" t="str">
        <f t="shared" si="8"/>
        <v>－</v>
      </c>
      <c r="G118" s="2233"/>
      <c r="H118" s="2227" t="str">
        <f t="shared" si="9"/>
        <v>－</v>
      </c>
      <c r="I118" s="2193"/>
      <c r="R118" s="1376"/>
    </row>
    <row r="119" spans="1:18" ht="18" customHeight="1">
      <c r="A119" s="2229"/>
      <c r="B119" s="2230" t="s">
        <v>2336</v>
      </c>
      <c r="C119" s="2222" t="s">
        <v>2246</v>
      </c>
      <c r="D119" s="2231"/>
      <c r="E119" s="2232"/>
      <c r="F119" s="2225" t="str">
        <f t="shared" si="8"/>
        <v>－</v>
      </c>
      <c r="G119" s="2233"/>
      <c r="H119" s="2227" t="str">
        <f t="shared" si="9"/>
        <v>－</v>
      </c>
      <c r="I119" s="2193"/>
      <c r="R119" s="1376"/>
    </row>
    <row r="120" spans="1:18" ht="18" customHeight="1">
      <c r="A120" s="2229"/>
      <c r="B120" s="2230" t="s">
        <v>2337</v>
      </c>
      <c r="C120" s="2222" t="s">
        <v>2246</v>
      </c>
      <c r="D120" s="2231"/>
      <c r="E120" s="2232"/>
      <c r="F120" s="2225" t="str">
        <f t="shared" si="8"/>
        <v>－</v>
      </c>
      <c r="G120" s="2233"/>
      <c r="H120" s="2227" t="str">
        <f t="shared" si="9"/>
        <v>－</v>
      </c>
      <c r="I120" s="2193"/>
      <c r="R120" s="1376"/>
    </row>
    <row r="121" spans="1:18" ht="18" customHeight="1">
      <c r="A121" s="2229"/>
      <c r="B121" s="2230" t="s">
        <v>2338</v>
      </c>
      <c r="C121" s="2235" t="s">
        <v>2261</v>
      </c>
      <c r="D121" s="2231"/>
      <c r="E121" s="2232"/>
      <c r="F121" s="2225" t="str">
        <f t="shared" si="8"/>
        <v>－</v>
      </c>
      <c r="G121" s="2233"/>
      <c r="H121" s="2227" t="str">
        <f t="shared" si="9"/>
        <v>－</v>
      </c>
      <c r="I121" s="2193"/>
      <c r="R121" s="1376"/>
    </row>
    <row r="122" spans="1:18" ht="18" customHeight="1">
      <c r="A122" s="2229"/>
      <c r="B122" s="2230" t="s">
        <v>2339</v>
      </c>
      <c r="C122" s="2235" t="s">
        <v>2261</v>
      </c>
      <c r="D122" s="2231"/>
      <c r="E122" s="2232"/>
      <c r="F122" s="2225" t="str">
        <f t="shared" si="8"/>
        <v>－</v>
      </c>
      <c r="G122" s="2233"/>
      <c r="H122" s="2227" t="str">
        <f t="shared" si="9"/>
        <v>－</v>
      </c>
      <c r="I122" s="2193"/>
      <c r="R122" s="1376"/>
    </row>
    <row r="123" spans="1:18" ht="18" customHeight="1">
      <c r="A123" s="2229"/>
      <c r="B123" s="2230" t="s">
        <v>2340</v>
      </c>
      <c r="C123" s="2235" t="s">
        <v>2261</v>
      </c>
      <c r="D123" s="2231"/>
      <c r="E123" s="2232"/>
      <c r="F123" s="2225" t="str">
        <f t="shared" si="8"/>
        <v>－</v>
      </c>
      <c r="G123" s="2233"/>
      <c r="H123" s="2227" t="str">
        <f t="shared" si="9"/>
        <v>－</v>
      </c>
      <c r="I123" s="2193"/>
      <c r="R123" s="1376"/>
    </row>
    <row r="124" spans="1:18" ht="18" customHeight="1">
      <c r="A124" s="2229"/>
      <c r="B124" s="2230" t="s">
        <v>2341</v>
      </c>
      <c r="C124" s="2235" t="s">
        <v>2261</v>
      </c>
      <c r="D124" s="2231"/>
      <c r="E124" s="2232"/>
      <c r="F124" s="2225" t="str">
        <f t="shared" si="8"/>
        <v>－</v>
      </c>
      <c r="G124" s="2233"/>
      <c r="H124" s="2227" t="str">
        <f t="shared" si="9"/>
        <v>－</v>
      </c>
      <c r="I124" s="2193"/>
      <c r="R124" s="1376"/>
    </row>
    <row r="125" spans="1:18" ht="18" customHeight="1">
      <c r="A125" s="2229"/>
      <c r="B125" s="2230" t="s">
        <v>2342</v>
      </c>
      <c r="C125" s="2235" t="s">
        <v>2261</v>
      </c>
      <c r="D125" s="2231"/>
      <c r="E125" s="2232"/>
      <c r="F125" s="2225" t="str">
        <f t="shared" si="8"/>
        <v>－</v>
      </c>
      <c r="G125" s="2233"/>
      <c r="H125" s="2227" t="str">
        <f t="shared" si="9"/>
        <v>－</v>
      </c>
      <c r="I125" s="2193"/>
      <c r="R125" s="1376"/>
    </row>
    <row r="126" spans="1:18" ht="18" customHeight="1">
      <c r="A126" s="2229"/>
      <c r="B126" s="2230" t="s">
        <v>2343</v>
      </c>
      <c r="C126" s="2235" t="s">
        <v>2261</v>
      </c>
      <c r="D126" s="2231"/>
      <c r="E126" s="2232"/>
      <c r="F126" s="2225" t="str">
        <f t="shared" si="8"/>
        <v>－</v>
      </c>
      <c r="G126" s="2233"/>
      <c r="H126" s="2227" t="str">
        <f t="shared" si="9"/>
        <v>－</v>
      </c>
      <c r="I126" s="2193"/>
      <c r="R126" s="1376"/>
    </row>
    <row r="127" spans="1:18" ht="18" customHeight="1">
      <c r="A127" s="2229"/>
      <c r="B127" s="2230" t="s">
        <v>2344</v>
      </c>
      <c r="C127" s="2235" t="s">
        <v>2261</v>
      </c>
      <c r="D127" s="2231"/>
      <c r="E127" s="2232"/>
      <c r="F127" s="2225" t="str">
        <f t="shared" si="8"/>
        <v>－</v>
      </c>
      <c r="G127" s="2233"/>
      <c r="H127" s="2227" t="str">
        <f t="shared" si="9"/>
        <v>－</v>
      </c>
      <c r="I127" s="2193"/>
      <c r="R127" s="1376"/>
    </row>
    <row r="128" spans="1:18" ht="18" customHeight="1">
      <c r="A128" s="2229"/>
      <c r="B128" s="2230" t="s">
        <v>2345</v>
      </c>
      <c r="C128" s="2235" t="s">
        <v>2266</v>
      </c>
      <c r="D128" s="2231"/>
      <c r="E128" s="2232"/>
      <c r="F128" s="2225" t="str">
        <f t="shared" si="8"/>
        <v>－</v>
      </c>
      <c r="G128" s="2233"/>
      <c r="H128" s="2227" t="str">
        <f t="shared" si="9"/>
        <v>－</v>
      </c>
      <c r="I128" s="2193"/>
      <c r="R128" s="1376"/>
    </row>
    <row r="129" spans="1:18" ht="30" customHeight="1">
      <c r="A129" s="2229"/>
      <c r="B129" s="2230" t="s">
        <v>2346</v>
      </c>
      <c r="C129" s="2235" t="s">
        <v>2266</v>
      </c>
      <c r="D129" s="2231"/>
      <c r="E129" s="2232"/>
      <c r="F129" s="2225" t="str">
        <f t="shared" si="8"/>
        <v>－</v>
      </c>
      <c r="G129" s="2233"/>
      <c r="H129" s="2227" t="str">
        <f t="shared" si="9"/>
        <v>－</v>
      </c>
      <c r="I129" s="2193"/>
      <c r="R129" s="1376"/>
    </row>
    <row r="130" spans="1:18" ht="18" customHeight="1">
      <c r="A130" s="2229"/>
      <c r="B130" s="2230" t="s">
        <v>2347</v>
      </c>
      <c r="C130" s="2235" t="s">
        <v>2266</v>
      </c>
      <c r="D130" s="2231"/>
      <c r="E130" s="2232"/>
      <c r="F130" s="2225" t="str">
        <f t="shared" si="8"/>
        <v>－</v>
      </c>
      <c r="G130" s="2233"/>
      <c r="H130" s="2227" t="str">
        <f t="shared" si="9"/>
        <v>－</v>
      </c>
      <c r="I130" s="2193"/>
      <c r="R130" s="1376"/>
    </row>
    <row r="131" spans="1:18" ht="18" customHeight="1">
      <c r="A131" s="2229"/>
      <c r="B131" s="2230" t="s">
        <v>2348</v>
      </c>
      <c r="C131" s="2235" t="s">
        <v>2266</v>
      </c>
      <c r="D131" s="2231"/>
      <c r="E131" s="2232"/>
      <c r="F131" s="2225" t="str">
        <f t="shared" si="8"/>
        <v>－</v>
      </c>
      <c r="G131" s="2233"/>
      <c r="H131" s="2227" t="str">
        <f t="shared" si="9"/>
        <v>－</v>
      </c>
      <c r="I131" s="2193"/>
      <c r="R131" s="1376"/>
    </row>
    <row r="132" spans="1:18" ht="18" customHeight="1">
      <c r="A132" s="2236"/>
      <c r="B132" s="2221"/>
      <c r="C132" s="2221"/>
      <c r="D132" s="2237"/>
      <c r="E132" s="2238"/>
      <c r="F132" s="2225" t="str">
        <f t="shared" si="8"/>
        <v>－</v>
      </c>
      <c r="G132" s="2233"/>
      <c r="H132" s="2227" t="str">
        <f t="shared" si="9"/>
        <v>－</v>
      </c>
      <c r="I132" s="2193"/>
      <c r="R132" s="1376"/>
    </row>
    <row r="133" spans="1:18" ht="18" customHeight="1">
      <c r="A133" s="2208"/>
      <c r="B133" s="2209"/>
      <c r="C133" s="2209"/>
    </row>
    <row r="134" spans="1:18" ht="18" customHeight="1">
      <c r="A134" s="2210" t="s">
        <v>2349</v>
      </c>
      <c r="B134" s="2209"/>
      <c r="C134" s="2209"/>
      <c r="D134" s="2198" t="s">
        <v>37</v>
      </c>
      <c r="E134" s="2211">
        <f>SUM(F137:F149)</f>
        <v>0</v>
      </c>
      <c r="F134" s="2212" t="s">
        <v>1066</v>
      </c>
      <c r="G134" s="2243">
        <f>SUM(H137:H149)</f>
        <v>0</v>
      </c>
    </row>
    <row r="135" spans="1:18" ht="18" customHeight="1">
      <c r="A135" s="2210"/>
      <c r="B135" s="2209"/>
      <c r="C135" s="2209"/>
      <c r="E135" s="2244"/>
      <c r="F135" s="2212"/>
    </row>
    <row r="136" spans="1:18" s="2219" customFormat="1" ht="60" customHeight="1">
      <c r="A136" s="2215" t="s">
        <v>2238</v>
      </c>
      <c r="B136" s="2216" t="s">
        <v>2239</v>
      </c>
      <c r="C136" s="2216" t="s">
        <v>2240</v>
      </c>
      <c r="D136" s="2217" t="s">
        <v>2241</v>
      </c>
      <c r="E136" s="2216" t="s">
        <v>2242</v>
      </c>
      <c r="F136" s="2216" t="s">
        <v>2243</v>
      </c>
      <c r="G136" s="2218" t="s">
        <v>2244</v>
      </c>
      <c r="J136" s="1376"/>
      <c r="K136" s="1376"/>
      <c r="L136" s="1376"/>
      <c r="M136" s="1376"/>
      <c r="N136" s="1376"/>
      <c r="O136" s="1376"/>
      <c r="P136" s="1376"/>
      <c r="Q136" s="1376"/>
      <c r="R136" s="1376"/>
    </row>
    <row r="137" spans="1:18" ht="18" customHeight="1">
      <c r="A137" s="2229"/>
      <c r="B137" s="2230" t="s">
        <v>2350</v>
      </c>
      <c r="C137" s="2222" t="s">
        <v>2246</v>
      </c>
      <c r="D137" s="2231"/>
      <c r="E137" s="2232"/>
      <c r="F137" s="2225" t="str">
        <f t="shared" ref="F137:F149" si="10">IF(A137=1,1*D137*E137,"－")</f>
        <v>－</v>
      </c>
      <c r="G137" s="2233"/>
      <c r="H137" s="2227" t="str">
        <f t="shared" ref="H137:H149" si="11">IF(A137=1,1*D137*2,"－")</f>
        <v>－</v>
      </c>
      <c r="I137" s="2193"/>
      <c r="R137" s="1376"/>
    </row>
    <row r="138" spans="1:18" ht="18" customHeight="1">
      <c r="A138" s="2229"/>
      <c r="B138" s="2230" t="s">
        <v>2351</v>
      </c>
      <c r="C138" s="2235" t="s">
        <v>2261</v>
      </c>
      <c r="D138" s="2231"/>
      <c r="E138" s="2232"/>
      <c r="F138" s="2225" t="str">
        <f t="shared" si="10"/>
        <v>－</v>
      </c>
      <c r="G138" s="2233"/>
      <c r="H138" s="2227" t="str">
        <f t="shared" si="11"/>
        <v>－</v>
      </c>
      <c r="I138" s="2193"/>
      <c r="R138" s="1376"/>
    </row>
    <row r="139" spans="1:18" ht="18" customHeight="1">
      <c r="A139" s="2229"/>
      <c r="B139" s="2230" t="s">
        <v>2352</v>
      </c>
      <c r="C139" s="2235" t="s">
        <v>2261</v>
      </c>
      <c r="D139" s="2231"/>
      <c r="E139" s="2232"/>
      <c r="F139" s="2225" t="str">
        <f t="shared" si="10"/>
        <v>－</v>
      </c>
      <c r="G139" s="2233"/>
      <c r="H139" s="2227" t="str">
        <f t="shared" si="11"/>
        <v>－</v>
      </c>
      <c r="I139" s="2193"/>
      <c r="R139" s="1376"/>
    </row>
    <row r="140" spans="1:18" ht="18" customHeight="1">
      <c r="A140" s="2229"/>
      <c r="B140" s="2230" t="s">
        <v>2353</v>
      </c>
      <c r="C140" s="2235" t="s">
        <v>2261</v>
      </c>
      <c r="D140" s="2231"/>
      <c r="E140" s="2232"/>
      <c r="F140" s="2225" t="str">
        <f t="shared" si="10"/>
        <v>－</v>
      </c>
      <c r="G140" s="2233"/>
      <c r="H140" s="2227" t="str">
        <f t="shared" si="11"/>
        <v>－</v>
      </c>
      <c r="I140" s="2193"/>
      <c r="J140" s="697"/>
      <c r="R140" s="1376"/>
    </row>
    <row r="141" spans="1:18" ht="18" customHeight="1">
      <c r="A141" s="2229"/>
      <c r="B141" s="2230" t="s">
        <v>2354</v>
      </c>
      <c r="C141" s="2235" t="s">
        <v>2266</v>
      </c>
      <c r="D141" s="2231"/>
      <c r="E141" s="2232"/>
      <c r="F141" s="2225" t="str">
        <f t="shared" si="10"/>
        <v>－</v>
      </c>
      <c r="G141" s="2233"/>
      <c r="H141" s="2227" t="str">
        <f t="shared" si="11"/>
        <v>－</v>
      </c>
      <c r="I141" s="2193"/>
      <c r="J141" s="697"/>
      <c r="R141" s="1376"/>
    </row>
    <row r="142" spans="1:18" ht="18" customHeight="1">
      <c r="A142" s="2229"/>
      <c r="B142" s="2230" t="s">
        <v>2355</v>
      </c>
      <c r="C142" s="2235" t="s">
        <v>2266</v>
      </c>
      <c r="D142" s="2231"/>
      <c r="E142" s="2232"/>
      <c r="F142" s="2225" t="str">
        <f t="shared" si="10"/>
        <v>－</v>
      </c>
      <c r="G142" s="2233"/>
      <c r="H142" s="2227" t="str">
        <f t="shared" si="11"/>
        <v>－</v>
      </c>
      <c r="I142" s="2193"/>
      <c r="J142" s="697"/>
      <c r="R142" s="1376"/>
    </row>
    <row r="143" spans="1:18" ht="30" customHeight="1">
      <c r="A143" s="2229"/>
      <c r="B143" s="2230" t="s">
        <v>2356</v>
      </c>
      <c r="C143" s="2235" t="s">
        <v>2266</v>
      </c>
      <c r="D143" s="2231"/>
      <c r="E143" s="2232"/>
      <c r="F143" s="2225" t="str">
        <f t="shared" si="10"/>
        <v>－</v>
      </c>
      <c r="G143" s="2233"/>
      <c r="H143" s="2227" t="str">
        <f t="shared" si="11"/>
        <v>－</v>
      </c>
      <c r="I143" s="2193"/>
      <c r="J143" s="697"/>
      <c r="R143" s="1376"/>
    </row>
    <row r="144" spans="1:18" ht="18" customHeight="1">
      <c r="A144" s="2229"/>
      <c r="B144" s="2230" t="s">
        <v>2357</v>
      </c>
      <c r="C144" s="2235" t="s">
        <v>2266</v>
      </c>
      <c r="D144" s="2231"/>
      <c r="E144" s="2232"/>
      <c r="F144" s="2225" t="str">
        <f t="shared" si="10"/>
        <v>－</v>
      </c>
      <c r="G144" s="2233"/>
      <c r="H144" s="2227" t="str">
        <f t="shared" si="11"/>
        <v>－</v>
      </c>
      <c r="I144" s="2193"/>
      <c r="J144" s="697"/>
      <c r="R144" s="1376"/>
    </row>
    <row r="145" spans="1:18" ht="18" customHeight="1">
      <c r="A145" s="2229"/>
      <c r="B145" s="2230" t="s">
        <v>2358</v>
      </c>
      <c r="C145" s="2235" t="s">
        <v>2266</v>
      </c>
      <c r="D145" s="2231"/>
      <c r="E145" s="2232"/>
      <c r="F145" s="2225" t="str">
        <f t="shared" si="10"/>
        <v>－</v>
      </c>
      <c r="G145" s="2233"/>
      <c r="H145" s="2227" t="str">
        <f t="shared" si="11"/>
        <v>－</v>
      </c>
      <c r="I145" s="2193"/>
      <c r="J145" s="697"/>
      <c r="R145" s="1376"/>
    </row>
    <row r="146" spans="1:18" ht="18" customHeight="1">
      <c r="A146" s="2229"/>
      <c r="B146" s="2230" t="s">
        <v>2359</v>
      </c>
      <c r="C146" s="2235" t="s">
        <v>2266</v>
      </c>
      <c r="D146" s="2231"/>
      <c r="E146" s="2232"/>
      <c r="F146" s="2225" t="str">
        <f t="shared" si="10"/>
        <v>－</v>
      </c>
      <c r="G146" s="2233"/>
      <c r="H146" s="2227" t="str">
        <f t="shared" si="11"/>
        <v>－</v>
      </c>
      <c r="I146" s="2193"/>
      <c r="J146" s="697"/>
      <c r="R146" s="1376"/>
    </row>
    <row r="147" spans="1:18" ht="18" customHeight="1">
      <c r="A147" s="2229"/>
      <c r="B147" s="2230" t="s">
        <v>2360</v>
      </c>
      <c r="C147" s="2235" t="s">
        <v>2266</v>
      </c>
      <c r="D147" s="2231"/>
      <c r="E147" s="2232"/>
      <c r="F147" s="2225" t="str">
        <f t="shared" si="10"/>
        <v>－</v>
      </c>
      <c r="G147" s="2233"/>
      <c r="H147" s="2227" t="str">
        <f t="shared" si="11"/>
        <v>－</v>
      </c>
      <c r="I147" s="2193"/>
      <c r="J147" s="697"/>
      <c r="R147" s="1376"/>
    </row>
    <row r="148" spans="1:18" ht="18" customHeight="1">
      <c r="A148" s="2229"/>
      <c r="B148" s="2230" t="s">
        <v>2361</v>
      </c>
      <c r="C148" s="2235" t="s">
        <v>2266</v>
      </c>
      <c r="D148" s="2231"/>
      <c r="E148" s="2232"/>
      <c r="F148" s="2225" t="str">
        <f t="shared" si="10"/>
        <v>－</v>
      </c>
      <c r="G148" s="2233"/>
      <c r="H148" s="2227" t="str">
        <f t="shared" si="11"/>
        <v>－</v>
      </c>
      <c r="I148" s="2193"/>
      <c r="J148" s="697"/>
      <c r="R148" s="1376"/>
    </row>
    <row r="149" spans="1:18" ht="18" customHeight="1">
      <c r="A149" s="2236"/>
      <c r="B149" s="2221"/>
      <c r="C149" s="2221"/>
      <c r="D149" s="2237"/>
      <c r="E149" s="2238"/>
      <c r="F149" s="2225" t="str">
        <f t="shared" si="10"/>
        <v>－</v>
      </c>
      <c r="G149" s="2233"/>
      <c r="H149" s="2227" t="str">
        <f t="shared" si="11"/>
        <v>－</v>
      </c>
      <c r="I149" s="2193"/>
      <c r="J149" s="697"/>
      <c r="R149" s="1376"/>
    </row>
    <row r="150" spans="1:18" ht="18" customHeight="1" thickBot="1">
      <c r="A150" s="2208"/>
      <c r="B150" s="2209"/>
      <c r="C150" s="2209"/>
    </row>
    <row r="151" spans="1:18" ht="20.25" customHeight="1" thickBot="1">
      <c r="A151" s="2203" t="s">
        <v>1125</v>
      </c>
      <c r="B151" s="2204"/>
      <c r="C151" s="2204"/>
      <c r="D151" s="2198" t="s">
        <v>179</v>
      </c>
      <c r="E151" s="2205">
        <f>E153+E179+E222+E234</f>
        <v>0</v>
      </c>
      <c r="F151" s="2206" t="s">
        <v>1066</v>
      </c>
      <c r="G151" s="2207">
        <f>G153+G179+G222+G234</f>
        <v>0</v>
      </c>
    </row>
    <row r="152" spans="1:18" ht="18" customHeight="1">
      <c r="A152" s="2208"/>
      <c r="B152" s="2209"/>
      <c r="C152" s="2209"/>
    </row>
    <row r="153" spans="1:18" ht="18" customHeight="1">
      <c r="A153" s="2210" t="s">
        <v>2362</v>
      </c>
      <c r="B153" s="2209"/>
      <c r="C153" s="2209"/>
      <c r="D153" s="2198" t="s">
        <v>37</v>
      </c>
      <c r="E153" s="2211">
        <f>SUM(F157:F168)+SUM(F172:F177)</f>
        <v>0</v>
      </c>
      <c r="F153" s="2212" t="s">
        <v>1066</v>
      </c>
      <c r="G153" s="2213">
        <f>SUM(H157:H168)+SUM(H172:H177)</f>
        <v>0</v>
      </c>
    </row>
    <row r="154" spans="1:18" ht="18" customHeight="1">
      <c r="A154" s="2208"/>
      <c r="B154" s="2209"/>
      <c r="C154" s="2209"/>
      <c r="D154" s="2198"/>
      <c r="E154" s="2214"/>
      <c r="F154" s="2214"/>
    </row>
    <row r="155" spans="1:18" ht="18" customHeight="1">
      <c r="A155" s="2210" t="s">
        <v>1520</v>
      </c>
      <c r="B155" s="2209"/>
      <c r="C155" s="2209"/>
      <c r="D155" s="2198"/>
      <c r="E155" s="2214"/>
      <c r="F155" s="2214"/>
    </row>
    <row r="156" spans="1:18" s="2219" customFormat="1" ht="60" customHeight="1">
      <c r="A156" s="2215" t="s">
        <v>2238</v>
      </c>
      <c r="B156" s="2216" t="s">
        <v>2239</v>
      </c>
      <c r="C156" s="2216" t="s">
        <v>2240</v>
      </c>
      <c r="D156" s="2217" t="s">
        <v>2241</v>
      </c>
      <c r="E156" s="2216" t="s">
        <v>2242</v>
      </c>
      <c r="F156" s="2216" t="s">
        <v>2243</v>
      </c>
      <c r="G156" s="2218" t="s">
        <v>2244</v>
      </c>
      <c r="J156" s="1376"/>
      <c r="K156" s="1376"/>
      <c r="L156" s="1376"/>
      <c r="M156" s="1376"/>
      <c r="N156" s="1376"/>
      <c r="O156" s="1376"/>
      <c r="P156" s="1376"/>
      <c r="Q156" s="1376"/>
      <c r="R156" s="1376"/>
    </row>
    <row r="157" spans="1:18" ht="18" customHeight="1">
      <c r="A157" s="2236"/>
      <c r="B157" s="2221" t="s">
        <v>2363</v>
      </c>
      <c r="C157" s="2235" t="s">
        <v>2261</v>
      </c>
      <c r="D157" s="2237"/>
      <c r="E157" s="2238"/>
      <c r="F157" s="2225" t="str">
        <f>IF(A157=1,1*D157*E157,"－")</f>
        <v>－</v>
      </c>
      <c r="G157" s="2233"/>
      <c r="H157" s="2227" t="str">
        <f>IF(A157=1,1*D157*2,"－")</f>
        <v>－</v>
      </c>
      <c r="I157" s="2193"/>
      <c r="R157" s="1376"/>
    </row>
    <row r="158" spans="1:18" ht="30" customHeight="1">
      <c r="A158" s="2236"/>
      <c r="B158" s="2221" t="s">
        <v>2364</v>
      </c>
      <c r="C158" s="2235" t="s">
        <v>2261</v>
      </c>
      <c r="D158" s="2237"/>
      <c r="E158" s="2238"/>
      <c r="F158" s="2225" t="str">
        <f t="shared" ref="F158:F168" si="12">IF(A158=1,1*D158*E158,"－")</f>
        <v>－</v>
      </c>
      <c r="G158" s="2233"/>
      <c r="H158" s="2227" t="str">
        <f t="shared" ref="H158:H168" si="13">IF(A158=1,1*D158*2,"－")</f>
        <v>－</v>
      </c>
      <c r="I158" s="2193"/>
      <c r="R158" s="1376"/>
    </row>
    <row r="159" spans="1:18" ht="30" customHeight="1">
      <c r="A159" s="2236"/>
      <c r="B159" s="2221" t="s">
        <v>2365</v>
      </c>
      <c r="C159" s="2235" t="s">
        <v>2266</v>
      </c>
      <c r="D159" s="2237"/>
      <c r="E159" s="2238"/>
      <c r="F159" s="2225" t="str">
        <f t="shared" si="12"/>
        <v>－</v>
      </c>
      <c r="G159" s="2233"/>
      <c r="H159" s="2227" t="str">
        <f t="shared" si="13"/>
        <v>－</v>
      </c>
      <c r="I159" s="2193"/>
      <c r="R159" s="1376"/>
    </row>
    <row r="160" spans="1:18" ht="30" customHeight="1">
      <c r="A160" s="2236"/>
      <c r="B160" s="2221" t="s">
        <v>2366</v>
      </c>
      <c r="C160" s="2235" t="s">
        <v>2266</v>
      </c>
      <c r="D160" s="2237"/>
      <c r="E160" s="2238"/>
      <c r="F160" s="2225" t="str">
        <f t="shared" si="12"/>
        <v>－</v>
      </c>
      <c r="G160" s="2233"/>
      <c r="H160" s="2227" t="str">
        <f t="shared" si="13"/>
        <v>－</v>
      </c>
      <c r="I160" s="2193"/>
      <c r="R160" s="1376"/>
    </row>
    <row r="161" spans="1:18" ht="18" customHeight="1">
      <c r="A161" s="2236"/>
      <c r="B161" s="2221" t="s">
        <v>2367</v>
      </c>
      <c r="C161" s="2235" t="s">
        <v>2266</v>
      </c>
      <c r="D161" s="2237"/>
      <c r="E161" s="2238"/>
      <c r="F161" s="2225" t="str">
        <f t="shared" si="12"/>
        <v>－</v>
      </c>
      <c r="G161" s="2233"/>
      <c r="H161" s="2227" t="str">
        <f t="shared" si="13"/>
        <v>－</v>
      </c>
      <c r="I161" s="2193"/>
      <c r="R161" s="1376"/>
    </row>
    <row r="162" spans="1:18" ht="18" customHeight="1">
      <c r="A162" s="2236"/>
      <c r="B162" s="2221" t="s">
        <v>2368</v>
      </c>
      <c r="C162" s="2235" t="s">
        <v>2266</v>
      </c>
      <c r="D162" s="2237"/>
      <c r="E162" s="2238"/>
      <c r="F162" s="2225" t="str">
        <f t="shared" si="12"/>
        <v>－</v>
      </c>
      <c r="G162" s="2233"/>
      <c r="H162" s="2227" t="str">
        <f t="shared" si="13"/>
        <v>－</v>
      </c>
      <c r="I162" s="2193"/>
      <c r="R162" s="1376"/>
    </row>
    <row r="163" spans="1:18" ht="18" customHeight="1">
      <c r="A163" s="2236"/>
      <c r="B163" s="2221" t="s">
        <v>2369</v>
      </c>
      <c r="C163" s="2235" t="s">
        <v>2266</v>
      </c>
      <c r="D163" s="2237"/>
      <c r="E163" s="2238"/>
      <c r="F163" s="2225" t="str">
        <f t="shared" si="12"/>
        <v>－</v>
      </c>
      <c r="G163" s="2233"/>
      <c r="H163" s="2227" t="str">
        <f t="shared" si="13"/>
        <v>－</v>
      </c>
      <c r="I163" s="2193"/>
      <c r="R163" s="1376"/>
    </row>
    <row r="164" spans="1:18" ht="18" customHeight="1">
      <c r="A164" s="2236"/>
      <c r="B164" s="2221" t="s">
        <v>2370</v>
      </c>
      <c r="C164" s="2235" t="s">
        <v>2266</v>
      </c>
      <c r="D164" s="2237"/>
      <c r="E164" s="2238"/>
      <c r="F164" s="2225" t="str">
        <f t="shared" si="12"/>
        <v>－</v>
      </c>
      <c r="G164" s="2233"/>
      <c r="H164" s="2227" t="str">
        <f t="shared" si="13"/>
        <v>－</v>
      </c>
      <c r="I164" s="2193"/>
      <c r="R164" s="1376"/>
    </row>
    <row r="165" spans="1:18" ht="18" customHeight="1">
      <c r="A165" s="2236"/>
      <c r="B165" s="2221" t="s">
        <v>2371</v>
      </c>
      <c r="C165" s="2235" t="s">
        <v>2266</v>
      </c>
      <c r="D165" s="2237"/>
      <c r="E165" s="2238"/>
      <c r="F165" s="2225" t="str">
        <f>IF(A165=1,1*D165*E165,"－")</f>
        <v>－</v>
      </c>
      <c r="G165" s="2233"/>
      <c r="H165" s="2227" t="str">
        <f>IF(A165=1,1*D165*2,"－")</f>
        <v>－</v>
      </c>
      <c r="I165" s="2193"/>
      <c r="R165" s="1376"/>
    </row>
    <row r="166" spans="1:18" ht="18" customHeight="1">
      <c r="A166" s="2236"/>
      <c r="B166" s="2221" t="s">
        <v>2372</v>
      </c>
      <c r="C166" s="2235" t="s">
        <v>2266</v>
      </c>
      <c r="D166" s="2237"/>
      <c r="E166" s="2238"/>
      <c r="F166" s="2225" t="str">
        <f t="shared" si="12"/>
        <v>－</v>
      </c>
      <c r="G166" s="2233"/>
      <c r="H166" s="2227" t="str">
        <f t="shared" si="13"/>
        <v>－</v>
      </c>
      <c r="I166" s="2193"/>
      <c r="R166" s="1376"/>
    </row>
    <row r="167" spans="1:18" ht="30" customHeight="1">
      <c r="A167" s="2236"/>
      <c r="B167" s="2221" t="s">
        <v>2373</v>
      </c>
      <c r="C167" s="2235" t="s">
        <v>2266</v>
      </c>
      <c r="D167" s="2237"/>
      <c r="E167" s="2238"/>
      <c r="F167" s="2225" t="str">
        <f>IF(A167=1,1*D167*E167,"－")</f>
        <v>－</v>
      </c>
      <c r="G167" s="2233"/>
      <c r="H167" s="2227" t="str">
        <f>IF(A167=1,1*D167*2,"－")</f>
        <v>－</v>
      </c>
      <c r="I167" s="2193"/>
      <c r="R167" s="1376"/>
    </row>
    <row r="168" spans="1:18" ht="18" customHeight="1">
      <c r="A168" s="2236"/>
      <c r="B168" s="2221"/>
      <c r="C168" s="2221"/>
      <c r="D168" s="2237"/>
      <c r="E168" s="2238"/>
      <c r="F168" s="2225" t="str">
        <f t="shared" si="12"/>
        <v>－</v>
      </c>
      <c r="G168" s="2233"/>
      <c r="H168" s="2227" t="str">
        <f t="shared" si="13"/>
        <v>－</v>
      </c>
      <c r="I168" s="2193"/>
      <c r="R168" s="1376"/>
    </row>
    <row r="169" spans="1:18" ht="18" customHeight="1">
      <c r="A169" s="2208"/>
      <c r="B169" s="2209"/>
      <c r="C169" s="2209"/>
      <c r="G169" s="2191"/>
      <c r="H169" s="2192"/>
      <c r="I169" s="2193"/>
      <c r="R169" s="1376"/>
    </row>
    <row r="170" spans="1:18" ht="18" customHeight="1">
      <c r="A170" s="2210" t="s">
        <v>1521</v>
      </c>
      <c r="B170" s="2209"/>
      <c r="C170" s="2209"/>
      <c r="D170" s="2198"/>
      <c r="E170" s="2214"/>
      <c r="F170" s="2214"/>
      <c r="G170" s="2214"/>
      <c r="H170" s="2192"/>
      <c r="I170" s="2193"/>
      <c r="R170" s="1376"/>
    </row>
    <row r="171" spans="1:18" s="2219" customFormat="1" ht="60" customHeight="1">
      <c r="A171" s="2215" t="s">
        <v>2238</v>
      </c>
      <c r="B171" s="2216" t="s">
        <v>2239</v>
      </c>
      <c r="C171" s="2216" t="s">
        <v>2240</v>
      </c>
      <c r="D171" s="2217" t="s">
        <v>2241</v>
      </c>
      <c r="E171" s="2216" t="s">
        <v>2242</v>
      </c>
      <c r="F171" s="2216" t="s">
        <v>2243</v>
      </c>
      <c r="G171" s="2218" t="s">
        <v>2244</v>
      </c>
      <c r="J171" s="1376"/>
      <c r="K171" s="1376"/>
      <c r="L171" s="1376"/>
      <c r="M171" s="1376"/>
      <c r="N171" s="1376"/>
      <c r="O171" s="1376"/>
      <c r="P171" s="1376"/>
      <c r="Q171" s="1376"/>
      <c r="R171" s="1376"/>
    </row>
    <row r="172" spans="1:18" ht="18" customHeight="1">
      <c r="A172" s="2229"/>
      <c r="B172" s="2230" t="s">
        <v>2374</v>
      </c>
      <c r="C172" s="2222" t="s">
        <v>2246</v>
      </c>
      <c r="D172" s="2237"/>
      <c r="E172" s="2238"/>
      <c r="F172" s="2225" t="str">
        <f t="shared" ref="F172:F177" si="14">IF(A172=1,1*D172*E172,"－")</f>
        <v>－</v>
      </c>
      <c r="G172" s="2233"/>
      <c r="H172" s="2227" t="str">
        <f t="shared" ref="H172:H177" si="15">IF(A172=1,1*D172*2,"－")</f>
        <v>－</v>
      </c>
      <c r="I172" s="2193"/>
      <c r="R172" s="1376"/>
    </row>
    <row r="173" spans="1:18" ht="18" customHeight="1">
      <c r="A173" s="2229"/>
      <c r="B173" s="2230" t="s">
        <v>2375</v>
      </c>
      <c r="C173" s="2235" t="s">
        <v>2261</v>
      </c>
      <c r="D173" s="2237"/>
      <c r="E173" s="2238"/>
      <c r="F173" s="2225" t="str">
        <f t="shared" si="14"/>
        <v>－</v>
      </c>
      <c r="G173" s="2233"/>
      <c r="H173" s="2227" t="str">
        <f t="shared" si="15"/>
        <v>－</v>
      </c>
      <c r="I173" s="2193"/>
      <c r="R173" s="1376"/>
    </row>
    <row r="174" spans="1:18" ht="18" customHeight="1">
      <c r="A174" s="2229"/>
      <c r="B174" s="2230" t="s">
        <v>2376</v>
      </c>
      <c r="C174" s="2235" t="s">
        <v>2266</v>
      </c>
      <c r="D174" s="2237"/>
      <c r="E174" s="2238"/>
      <c r="F174" s="2225" t="str">
        <f t="shared" si="14"/>
        <v>－</v>
      </c>
      <c r="G174" s="2233"/>
      <c r="H174" s="2227" t="str">
        <f t="shared" si="15"/>
        <v>－</v>
      </c>
      <c r="I174" s="2193"/>
      <c r="R174" s="1376"/>
    </row>
    <row r="175" spans="1:18" ht="18" customHeight="1">
      <c r="A175" s="2229"/>
      <c r="B175" s="2230" t="s">
        <v>2377</v>
      </c>
      <c r="C175" s="2235" t="s">
        <v>2266</v>
      </c>
      <c r="D175" s="2237"/>
      <c r="E175" s="2238"/>
      <c r="F175" s="2225" t="str">
        <f t="shared" si="14"/>
        <v>－</v>
      </c>
      <c r="G175" s="2233"/>
      <c r="H175" s="2227" t="str">
        <f t="shared" si="15"/>
        <v>－</v>
      </c>
      <c r="I175" s="2193"/>
      <c r="R175" s="1376"/>
    </row>
    <row r="176" spans="1:18" ht="18" customHeight="1">
      <c r="A176" s="2229"/>
      <c r="B176" s="2230" t="s">
        <v>2378</v>
      </c>
      <c r="C176" s="2235" t="s">
        <v>2266</v>
      </c>
      <c r="D176" s="2237"/>
      <c r="E176" s="2238"/>
      <c r="F176" s="2225" t="str">
        <f t="shared" si="14"/>
        <v>－</v>
      </c>
      <c r="G176" s="2233"/>
      <c r="H176" s="2227" t="str">
        <f t="shared" si="15"/>
        <v>－</v>
      </c>
      <c r="I176" s="2193"/>
      <c r="R176" s="1376"/>
    </row>
    <row r="177" spans="1:18" ht="18" customHeight="1">
      <c r="A177" s="2236"/>
      <c r="B177" s="2221"/>
      <c r="C177" s="2221"/>
      <c r="D177" s="2237"/>
      <c r="E177" s="2238"/>
      <c r="F177" s="2225" t="str">
        <f t="shared" si="14"/>
        <v>－</v>
      </c>
      <c r="G177" s="2233"/>
      <c r="H177" s="2227" t="str">
        <f t="shared" si="15"/>
        <v>－</v>
      </c>
      <c r="I177" s="2193"/>
      <c r="R177" s="1376"/>
    </row>
    <row r="178" spans="1:18" ht="18" customHeight="1">
      <c r="A178" s="2208"/>
      <c r="B178" s="2209"/>
      <c r="C178" s="2209"/>
    </row>
    <row r="179" spans="1:18" ht="18" customHeight="1">
      <c r="A179" s="2210" t="s">
        <v>2379</v>
      </c>
      <c r="B179" s="2209"/>
      <c r="C179" s="2209"/>
      <c r="D179" s="2198" t="s">
        <v>37</v>
      </c>
      <c r="E179" s="2211">
        <f>SUM(F183:F203)+SUM(F207:F214)+SUM(F218:F220)</f>
        <v>0</v>
      </c>
      <c r="F179" s="2212" t="s">
        <v>1066</v>
      </c>
      <c r="G179" s="2213">
        <f>SUM(H183:H203)+SUM(H207:H214)+SUM(H218:H220)</f>
        <v>0</v>
      </c>
    </row>
    <row r="180" spans="1:18" ht="18" customHeight="1">
      <c r="A180" s="2210"/>
      <c r="B180" s="2209"/>
      <c r="C180" s="2209"/>
      <c r="E180" s="2245"/>
      <c r="F180" s="2245"/>
    </row>
    <row r="181" spans="1:18" ht="18" customHeight="1">
      <c r="A181" s="2210" t="s">
        <v>2380</v>
      </c>
      <c r="B181" s="2209"/>
      <c r="C181" s="2209"/>
      <c r="F181" s="2214"/>
      <c r="G181" s="2191"/>
    </row>
    <row r="182" spans="1:18" s="2219" customFormat="1" ht="60" customHeight="1">
      <c r="A182" s="2215" t="s">
        <v>2238</v>
      </c>
      <c r="B182" s="2216" t="s">
        <v>2239</v>
      </c>
      <c r="C182" s="2216" t="s">
        <v>2240</v>
      </c>
      <c r="D182" s="2217" t="s">
        <v>2241</v>
      </c>
      <c r="E182" s="2216" t="s">
        <v>2242</v>
      </c>
      <c r="F182" s="2216" t="s">
        <v>2243</v>
      </c>
      <c r="G182" s="2218" t="s">
        <v>2244</v>
      </c>
      <c r="J182" s="1376"/>
      <c r="K182" s="1376"/>
      <c r="L182" s="1376"/>
      <c r="M182" s="1376"/>
      <c r="N182" s="1376"/>
      <c r="O182" s="1376"/>
      <c r="P182" s="1376"/>
      <c r="Q182" s="1376"/>
      <c r="R182" s="1376"/>
    </row>
    <row r="183" spans="1:18" ht="18" customHeight="1">
      <c r="A183" s="2229"/>
      <c r="B183" s="2230" t="s">
        <v>2381</v>
      </c>
      <c r="C183" s="2222" t="s">
        <v>2246</v>
      </c>
      <c r="D183" s="2231"/>
      <c r="E183" s="2232"/>
      <c r="F183" s="2225" t="str">
        <f t="shared" ref="F183:F203" si="16">IF(A183=1,1*D183*E183,"－")</f>
        <v>－</v>
      </c>
      <c r="G183" s="2233"/>
      <c r="H183" s="2227" t="str">
        <f t="shared" ref="H183:H203" si="17">IF(A183=1,1*D183*2,"－")</f>
        <v>－</v>
      </c>
      <c r="I183" s="2193"/>
      <c r="R183" s="1376"/>
    </row>
    <row r="184" spans="1:18" ht="18" customHeight="1">
      <c r="A184" s="2236"/>
      <c r="B184" s="2221" t="s">
        <v>2382</v>
      </c>
      <c r="C184" s="2222" t="s">
        <v>2246</v>
      </c>
      <c r="D184" s="2237"/>
      <c r="E184" s="2238"/>
      <c r="F184" s="2225" t="str">
        <f>IF(A184=1,1*D184*E184,"－")</f>
        <v>－</v>
      </c>
      <c r="G184" s="2233"/>
      <c r="H184" s="2227" t="str">
        <f>IF(A184=1,1*D184*2,"－")</f>
        <v>－</v>
      </c>
      <c r="I184" s="2193"/>
      <c r="R184" s="1376"/>
    </row>
    <row r="185" spans="1:18" ht="18" customHeight="1">
      <c r="A185" s="2229"/>
      <c r="B185" s="2230" t="s">
        <v>2383</v>
      </c>
      <c r="C185" s="2222" t="s">
        <v>2246</v>
      </c>
      <c r="D185" s="2231"/>
      <c r="E185" s="2232"/>
      <c r="F185" s="2225" t="str">
        <f t="shared" si="16"/>
        <v>－</v>
      </c>
      <c r="G185" s="2233"/>
      <c r="H185" s="2227" t="str">
        <f t="shared" si="17"/>
        <v>－</v>
      </c>
      <c r="I185" s="2193"/>
      <c r="R185" s="1376"/>
    </row>
    <row r="186" spans="1:18" ht="18" customHeight="1">
      <c r="A186" s="2229"/>
      <c r="B186" s="2230" t="s">
        <v>2384</v>
      </c>
      <c r="C186" s="2222" t="s">
        <v>2246</v>
      </c>
      <c r="D186" s="2231"/>
      <c r="E186" s="2232"/>
      <c r="F186" s="2225" t="str">
        <f t="shared" si="16"/>
        <v>－</v>
      </c>
      <c r="G186" s="2233"/>
      <c r="H186" s="2227" t="str">
        <f t="shared" si="17"/>
        <v>－</v>
      </c>
      <c r="I186" s="2193"/>
      <c r="R186" s="1376"/>
    </row>
    <row r="187" spans="1:18" ht="18" customHeight="1">
      <c r="A187" s="2229"/>
      <c r="B187" s="2230" t="s">
        <v>2385</v>
      </c>
      <c r="C187" s="2222" t="s">
        <v>2246</v>
      </c>
      <c r="D187" s="2231"/>
      <c r="E187" s="2232"/>
      <c r="F187" s="2225" t="str">
        <f t="shared" si="16"/>
        <v>－</v>
      </c>
      <c r="G187" s="2233"/>
      <c r="H187" s="2227" t="str">
        <f t="shared" si="17"/>
        <v>－</v>
      </c>
      <c r="I187" s="2193"/>
      <c r="R187" s="1376"/>
    </row>
    <row r="188" spans="1:18" ht="18" customHeight="1">
      <c r="A188" s="2229"/>
      <c r="B188" s="2230" t="s">
        <v>2386</v>
      </c>
      <c r="C188" s="2222" t="s">
        <v>2246</v>
      </c>
      <c r="D188" s="2231"/>
      <c r="E188" s="2232"/>
      <c r="F188" s="2225" t="str">
        <f t="shared" si="16"/>
        <v>－</v>
      </c>
      <c r="G188" s="2233"/>
      <c r="H188" s="2227" t="str">
        <f t="shared" si="17"/>
        <v>－</v>
      </c>
      <c r="I188" s="2193"/>
      <c r="R188" s="1376"/>
    </row>
    <row r="189" spans="1:18" ht="18" customHeight="1">
      <c r="A189" s="2229"/>
      <c r="B189" s="2230" t="s">
        <v>2387</v>
      </c>
      <c r="C189" s="2222" t="s">
        <v>2246</v>
      </c>
      <c r="D189" s="2231"/>
      <c r="E189" s="2232"/>
      <c r="F189" s="2225" t="str">
        <f t="shared" si="16"/>
        <v>－</v>
      </c>
      <c r="G189" s="2233"/>
      <c r="H189" s="2227" t="str">
        <f t="shared" si="17"/>
        <v>－</v>
      </c>
      <c r="I189" s="2193"/>
      <c r="R189" s="1376"/>
    </row>
    <row r="190" spans="1:18" ht="30" customHeight="1">
      <c r="A190" s="2229"/>
      <c r="B190" s="2230" t="s">
        <v>2388</v>
      </c>
      <c r="C190" s="2222" t="s">
        <v>2246</v>
      </c>
      <c r="D190" s="2231"/>
      <c r="E190" s="2232"/>
      <c r="F190" s="2225" t="str">
        <f t="shared" si="16"/>
        <v>－</v>
      </c>
      <c r="G190" s="2233"/>
      <c r="H190" s="2227" t="str">
        <f t="shared" si="17"/>
        <v>－</v>
      </c>
      <c r="I190" s="2193"/>
      <c r="R190" s="1376"/>
    </row>
    <row r="191" spans="1:18" ht="18" customHeight="1">
      <c r="A191" s="2229"/>
      <c r="B191" s="2230" t="s">
        <v>2389</v>
      </c>
      <c r="C191" s="2222" t="s">
        <v>2246</v>
      </c>
      <c r="D191" s="2231"/>
      <c r="E191" s="2232"/>
      <c r="F191" s="2225" t="str">
        <f t="shared" si="16"/>
        <v>－</v>
      </c>
      <c r="G191" s="2233"/>
      <c r="H191" s="2227" t="str">
        <f t="shared" si="17"/>
        <v>－</v>
      </c>
      <c r="I191" s="2193"/>
      <c r="R191" s="1376"/>
    </row>
    <row r="192" spans="1:18" ht="18" customHeight="1">
      <c r="A192" s="2229"/>
      <c r="B192" s="2230" t="s">
        <v>2390</v>
      </c>
      <c r="C192" s="2222" t="s">
        <v>2246</v>
      </c>
      <c r="D192" s="2231"/>
      <c r="E192" s="2232"/>
      <c r="F192" s="2225" t="str">
        <f t="shared" si="16"/>
        <v>－</v>
      </c>
      <c r="G192" s="2233"/>
      <c r="H192" s="2227" t="str">
        <f t="shared" si="17"/>
        <v>－</v>
      </c>
      <c r="I192" s="2193"/>
      <c r="R192" s="1376"/>
    </row>
    <row r="193" spans="1:18" ht="30" customHeight="1">
      <c r="A193" s="2229"/>
      <c r="B193" s="2230" t="s">
        <v>2391</v>
      </c>
      <c r="C193" s="2222" t="s">
        <v>2246</v>
      </c>
      <c r="D193" s="2231"/>
      <c r="E193" s="2232"/>
      <c r="F193" s="2225" t="str">
        <f t="shared" si="16"/>
        <v>－</v>
      </c>
      <c r="G193" s="2233"/>
      <c r="H193" s="2227" t="str">
        <f t="shared" si="17"/>
        <v>－</v>
      </c>
      <c r="I193" s="2193"/>
      <c r="R193" s="1376"/>
    </row>
    <row r="194" spans="1:18" ht="18" customHeight="1">
      <c r="A194" s="2229"/>
      <c r="B194" s="2230" t="s">
        <v>2392</v>
      </c>
      <c r="C194" s="2222" t="s">
        <v>2246</v>
      </c>
      <c r="D194" s="2231"/>
      <c r="E194" s="2232"/>
      <c r="F194" s="2225" t="str">
        <f t="shared" si="16"/>
        <v>－</v>
      </c>
      <c r="G194" s="2233"/>
      <c r="H194" s="2227" t="str">
        <f t="shared" si="17"/>
        <v>－</v>
      </c>
      <c r="I194" s="2193"/>
      <c r="R194" s="1376"/>
    </row>
    <row r="195" spans="1:18" ht="18" customHeight="1">
      <c r="A195" s="2229"/>
      <c r="B195" s="2230" t="s">
        <v>2393</v>
      </c>
      <c r="C195" s="2222" t="s">
        <v>2246</v>
      </c>
      <c r="D195" s="2231"/>
      <c r="E195" s="2232"/>
      <c r="F195" s="2225" t="str">
        <f t="shared" si="16"/>
        <v>－</v>
      </c>
      <c r="G195" s="2233"/>
      <c r="H195" s="2227" t="str">
        <f t="shared" si="17"/>
        <v>－</v>
      </c>
      <c r="I195" s="2193"/>
      <c r="R195" s="1376"/>
    </row>
    <row r="196" spans="1:18" ht="18" customHeight="1">
      <c r="A196" s="2229"/>
      <c r="B196" s="2230" t="s">
        <v>2394</v>
      </c>
      <c r="C196" s="2222" t="s">
        <v>2246</v>
      </c>
      <c r="D196" s="2231"/>
      <c r="E196" s="2232"/>
      <c r="F196" s="2225" t="str">
        <f t="shared" si="16"/>
        <v>－</v>
      </c>
      <c r="G196" s="2233"/>
      <c r="H196" s="2227" t="str">
        <f t="shared" si="17"/>
        <v>－</v>
      </c>
      <c r="I196" s="2193"/>
      <c r="R196" s="1376"/>
    </row>
    <row r="197" spans="1:18" ht="18" customHeight="1">
      <c r="A197" s="2229"/>
      <c r="B197" s="2230" t="s">
        <v>2395</v>
      </c>
      <c r="C197" s="2235" t="s">
        <v>2261</v>
      </c>
      <c r="D197" s="2231"/>
      <c r="E197" s="2232"/>
      <c r="F197" s="2225" t="str">
        <f t="shared" si="16"/>
        <v>－</v>
      </c>
      <c r="G197" s="2233"/>
      <c r="H197" s="2227" t="str">
        <f t="shared" si="17"/>
        <v>－</v>
      </c>
      <c r="I197" s="2193"/>
      <c r="R197" s="1376"/>
    </row>
    <row r="198" spans="1:18" ht="18" customHeight="1">
      <c r="A198" s="2229"/>
      <c r="B198" s="2230" t="s">
        <v>2396</v>
      </c>
      <c r="C198" s="2235" t="s">
        <v>2261</v>
      </c>
      <c r="D198" s="2231"/>
      <c r="E198" s="2232"/>
      <c r="F198" s="2225" t="str">
        <f t="shared" si="16"/>
        <v>－</v>
      </c>
      <c r="G198" s="2233"/>
      <c r="H198" s="2227" t="str">
        <f t="shared" si="17"/>
        <v>－</v>
      </c>
      <c r="I198" s="2193"/>
      <c r="R198" s="1376"/>
    </row>
    <row r="199" spans="1:18" ht="18" customHeight="1">
      <c r="A199" s="2229"/>
      <c r="B199" s="2230" t="s">
        <v>2397</v>
      </c>
      <c r="C199" s="2235" t="s">
        <v>2261</v>
      </c>
      <c r="D199" s="2231"/>
      <c r="E199" s="2232"/>
      <c r="F199" s="2225" t="str">
        <f t="shared" si="16"/>
        <v>－</v>
      </c>
      <c r="G199" s="2233"/>
      <c r="H199" s="2227" t="str">
        <f t="shared" si="17"/>
        <v>－</v>
      </c>
      <c r="I199" s="2193"/>
      <c r="R199" s="1376"/>
    </row>
    <row r="200" spans="1:18" ht="30" customHeight="1">
      <c r="A200" s="2229"/>
      <c r="B200" s="2230" t="s">
        <v>2398</v>
      </c>
      <c r="C200" s="2235" t="s">
        <v>2266</v>
      </c>
      <c r="D200" s="2231"/>
      <c r="E200" s="2232"/>
      <c r="F200" s="2225" t="str">
        <f t="shared" si="16"/>
        <v>－</v>
      </c>
      <c r="G200" s="2233"/>
      <c r="H200" s="2227" t="str">
        <f t="shared" si="17"/>
        <v>－</v>
      </c>
      <c r="I200" s="2193"/>
      <c r="R200" s="1376"/>
    </row>
    <row r="201" spans="1:18" ht="18" customHeight="1">
      <c r="A201" s="2229"/>
      <c r="B201" s="2230" t="s">
        <v>2399</v>
      </c>
      <c r="C201" s="2235" t="s">
        <v>2266</v>
      </c>
      <c r="D201" s="2231"/>
      <c r="E201" s="2232"/>
      <c r="F201" s="2225" t="str">
        <f t="shared" si="16"/>
        <v>－</v>
      </c>
      <c r="G201" s="2233"/>
      <c r="H201" s="2227" t="str">
        <f t="shared" si="17"/>
        <v>－</v>
      </c>
      <c r="I201" s="2193"/>
      <c r="R201" s="1376"/>
    </row>
    <row r="202" spans="1:18" ht="18" customHeight="1">
      <c r="A202" s="2229"/>
      <c r="B202" s="2230" t="s">
        <v>2400</v>
      </c>
      <c r="C202" s="2235" t="s">
        <v>2266</v>
      </c>
      <c r="D202" s="2231"/>
      <c r="E202" s="2232"/>
      <c r="F202" s="2225" t="str">
        <f t="shared" si="16"/>
        <v>－</v>
      </c>
      <c r="G202" s="2233"/>
      <c r="H202" s="2227" t="str">
        <f t="shared" si="17"/>
        <v>－</v>
      </c>
      <c r="I202" s="2193"/>
      <c r="R202" s="1376"/>
    </row>
    <row r="203" spans="1:18" ht="18" customHeight="1">
      <c r="A203" s="2236"/>
      <c r="B203" s="2221"/>
      <c r="C203" s="2230"/>
      <c r="D203" s="2231"/>
      <c r="E203" s="2232"/>
      <c r="F203" s="2225" t="str">
        <f t="shared" si="16"/>
        <v>－</v>
      </c>
      <c r="G203" s="2233"/>
      <c r="H203" s="2227" t="str">
        <f t="shared" si="17"/>
        <v>－</v>
      </c>
      <c r="I203" s="2193"/>
      <c r="R203" s="1376"/>
    </row>
    <row r="204" spans="1:18" ht="18" customHeight="1">
      <c r="A204" s="2208"/>
      <c r="B204" s="2209"/>
      <c r="C204" s="2209"/>
      <c r="G204" s="2191"/>
      <c r="H204" s="2192"/>
      <c r="I204" s="2193"/>
      <c r="R204" s="1376"/>
    </row>
    <row r="205" spans="1:18" ht="18" customHeight="1">
      <c r="A205" s="2210" t="s">
        <v>1522</v>
      </c>
      <c r="B205" s="2209"/>
      <c r="C205" s="2209"/>
      <c r="D205" s="2198"/>
      <c r="E205" s="2214"/>
      <c r="F205" s="2214"/>
      <c r="G205" s="2214"/>
      <c r="H205" s="2192"/>
      <c r="I205" s="2193"/>
      <c r="R205" s="1376"/>
    </row>
    <row r="206" spans="1:18" s="2219" customFormat="1" ht="60" customHeight="1">
      <c r="A206" s="2215" t="s">
        <v>2238</v>
      </c>
      <c r="B206" s="2216" t="s">
        <v>2239</v>
      </c>
      <c r="C206" s="2216" t="s">
        <v>2240</v>
      </c>
      <c r="D206" s="2217" t="s">
        <v>2241</v>
      </c>
      <c r="E206" s="2216" t="s">
        <v>2242</v>
      </c>
      <c r="F206" s="2216" t="s">
        <v>2243</v>
      </c>
      <c r="G206" s="2218" t="s">
        <v>2244</v>
      </c>
      <c r="J206" s="1376"/>
      <c r="K206" s="1376"/>
      <c r="L206" s="1376"/>
      <c r="M206" s="1376"/>
      <c r="N206" s="1376"/>
      <c r="O206" s="1376"/>
      <c r="P206" s="1376"/>
      <c r="Q206" s="1376"/>
      <c r="R206" s="1376"/>
    </row>
    <row r="207" spans="1:18" ht="30" customHeight="1">
      <c r="A207" s="2236"/>
      <c r="B207" s="2221" t="s">
        <v>2401</v>
      </c>
      <c r="C207" s="2222" t="s">
        <v>2246</v>
      </c>
      <c r="D207" s="2237"/>
      <c r="E207" s="2238"/>
      <c r="F207" s="2225" t="str">
        <f t="shared" ref="F207:F214" si="18">IF(A207=1,1*D207*E207,"－")</f>
        <v>－</v>
      </c>
      <c r="G207" s="2233"/>
      <c r="H207" s="2227" t="str">
        <f t="shared" ref="H207:H214" si="19">IF(A207=1,1*D207*2,"－")</f>
        <v>－</v>
      </c>
      <c r="I207" s="2193"/>
      <c r="R207" s="1376"/>
    </row>
    <row r="208" spans="1:18" ht="18" customHeight="1">
      <c r="A208" s="2229"/>
      <c r="B208" s="2230" t="s">
        <v>2402</v>
      </c>
      <c r="C208" s="2222" t="s">
        <v>2246</v>
      </c>
      <c r="D208" s="2237"/>
      <c r="E208" s="2238"/>
      <c r="F208" s="2225" t="str">
        <f t="shared" si="18"/>
        <v>－</v>
      </c>
      <c r="G208" s="2233"/>
      <c r="H208" s="2227" t="str">
        <f t="shared" si="19"/>
        <v>－</v>
      </c>
      <c r="I208" s="2193"/>
      <c r="R208" s="1376"/>
    </row>
    <row r="209" spans="1:18" ht="18" customHeight="1">
      <c r="A209" s="2229"/>
      <c r="B209" s="2230" t="s">
        <v>2403</v>
      </c>
      <c r="C209" s="2222" t="s">
        <v>2246</v>
      </c>
      <c r="D209" s="2237"/>
      <c r="E209" s="2238"/>
      <c r="F209" s="2225" t="str">
        <f t="shared" si="18"/>
        <v>－</v>
      </c>
      <c r="G209" s="2233"/>
      <c r="H209" s="2227" t="str">
        <f t="shared" si="19"/>
        <v>－</v>
      </c>
      <c r="I209" s="2193"/>
      <c r="R209" s="1376"/>
    </row>
    <row r="210" spans="1:18" ht="18" customHeight="1">
      <c r="A210" s="2229"/>
      <c r="B210" s="2230" t="s">
        <v>2404</v>
      </c>
      <c r="C210" s="2235" t="s">
        <v>2261</v>
      </c>
      <c r="D210" s="2237"/>
      <c r="E210" s="2238"/>
      <c r="F210" s="2225" t="str">
        <f t="shared" si="18"/>
        <v>－</v>
      </c>
      <c r="G210" s="2233"/>
      <c r="H210" s="2227" t="str">
        <f t="shared" si="19"/>
        <v>－</v>
      </c>
      <c r="I210" s="2193"/>
      <c r="R210" s="1376"/>
    </row>
    <row r="211" spans="1:18" ht="18" customHeight="1">
      <c r="A211" s="2229"/>
      <c r="B211" s="2230" t="s">
        <v>2405</v>
      </c>
      <c r="C211" s="2235" t="s">
        <v>2261</v>
      </c>
      <c r="D211" s="2237"/>
      <c r="E211" s="2238"/>
      <c r="F211" s="2225" t="str">
        <f t="shared" si="18"/>
        <v>－</v>
      </c>
      <c r="G211" s="2233"/>
      <c r="H211" s="2227" t="str">
        <f t="shared" si="19"/>
        <v>－</v>
      </c>
      <c r="I211" s="2193"/>
      <c r="R211" s="1376"/>
    </row>
    <row r="212" spans="1:18" ht="30" customHeight="1">
      <c r="A212" s="2236"/>
      <c r="B212" s="2221" t="s">
        <v>2406</v>
      </c>
      <c r="C212" s="2235" t="s">
        <v>2261</v>
      </c>
      <c r="D212" s="2237"/>
      <c r="E212" s="2238"/>
      <c r="F212" s="2225" t="str">
        <f>IF(A212=1,1*D212*E212,"－")</f>
        <v>－</v>
      </c>
      <c r="G212" s="2233"/>
      <c r="H212" s="2227" t="str">
        <f>IF(A212=1,1*D212*2,"－")</f>
        <v>－</v>
      </c>
      <c r="I212" s="2193"/>
      <c r="R212" s="1376"/>
    </row>
    <row r="213" spans="1:18" ht="30" customHeight="1">
      <c r="A213" s="2229"/>
      <c r="B213" s="2230" t="s">
        <v>2407</v>
      </c>
      <c r="C213" s="2235" t="s">
        <v>2266</v>
      </c>
      <c r="D213" s="2237"/>
      <c r="E213" s="2238"/>
      <c r="F213" s="2225" t="str">
        <f t="shared" si="18"/>
        <v>－</v>
      </c>
      <c r="G213" s="2233"/>
      <c r="H213" s="2227" t="str">
        <f t="shared" si="19"/>
        <v>－</v>
      </c>
      <c r="I213" s="2193"/>
      <c r="R213" s="1376"/>
    </row>
    <row r="214" spans="1:18" ht="18" customHeight="1">
      <c r="A214" s="2236"/>
      <c r="B214" s="2221"/>
      <c r="C214" s="2221"/>
      <c r="D214" s="2237"/>
      <c r="E214" s="2238"/>
      <c r="F214" s="2225" t="str">
        <f t="shared" si="18"/>
        <v>－</v>
      </c>
      <c r="G214" s="2233"/>
      <c r="H214" s="2227" t="str">
        <f t="shared" si="19"/>
        <v>－</v>
      </c>
      <c r="I214" s="2193"/>
      <c r="R214" s="1376"/>
    </row>
    <row r="215" spans="1:18" ht="18" customHeight="1">
      <c r="A215" s="2208"/>
      <c r="B215" s="2209"/>
      <c r="C215" s="2209"/>
      <c r="G215" s="2191"/>
      <c r="H215" s="2192"/>
      <c r="I215" s="2193"/>
      <c r="R215" s="1376"/>
    </row>
    <row r="216" spans="1:18" ht="18" customHeight="1">
      <c r="A216" s="2210" t="s">
        <v>2408</v>
      </c>
      <c r="B216" s="2209"/>
      <c r="C216" s="2209"/>
      <c r="D216" s="2198"/>
      <c r="E216" s="2214"/>
      <c r="F216" s="2214"/>
      <c r="G216" s="2214"/>
      <c r="H216" s="2192"/>
      <c r="I216" s="2193"/>
      <c r="R216" s="1376"/>
    </row>
    <row r="217" spans="1:18" s="2219" customFormat="1" ht="60" customHeight="1">
      <c r="A217" s="2215" t="s">
        <v>2238</v>
      </c>
      <c r="B217" s="2216" t="s">
        <v>2239</v>
      </c>
      <c r="C217" s="2216" t="s">
        <v>2240</v>
      </c>
      <c r="D217" s="2217" t="s">
        <v>2241</v>
      </c>
      <c r="E217" s="2216" t="s">
        <v>2242</v>
      </c>
      <c r="F217" s="2216" t="s">
        <v>2243</v>
      </c>
      <c r="G217" s="2218" t="s">
        <v>2244</v>
      </c>
      <c r="J217" s="1376"/>
      <c r="K217" s="1376"/>
      <c r="L217" s="1376"/>
      <c r="M217" s="1376"/>
      <c r="N217" s="1376"/>
      <c r="O217" s="1376"/>
      <c r="P217" s="1376"/>
      <c r="Q217" s="1376"/>
      <c r="R217" s="1376"/>
    </row>
    <row r="218" spans="1:18" ht="30" customHeight="1">
      <c r="A218" s="2236"/>
      <c r="B218" s="2221" t="s">
        <v>2409</v>
      </c>
      <c r="C218" s="2235" t="s">
        <v>2261</v>
      </c>
      <c r="D218" s="2237"/>
      <c r="E218" s="2238"/>
      <c r="F218" s="2225" t="str">
        <f>IF(A218=1,1*D218*E218,"－")</f>
        <v>－</v>
      </c>
      <c r="G218" s="2233"/>
      <c r="H218" s="2227" t="str">
        <f>IF(A218=1,1*D218*2,"－")</f>
        <v>－</v>
      </c>
      <c r="I218" s="2193"/>
      <c r="R218" s="1376"/>
    </row>
    <row r="219" spans="1:18" ht="18" customHeight="1">
      <c r="A219" s="2236"/>
      <c r="B219" s="2221" t="s">
        <v>2410</v>
      </c>
      <c r="C219" s="2235" t="s">
        <v>2266</v>
      </c>
      <c r="D219" s="2237"/>
      <c r="E219" s="2238"/>
      <c r="F219" s="2225" t="str">
        <f>IF(A219=1,1*D219*E219,"－")</f>
        <v>－</v>
      </c>
      <c r="G219" s="2233"/>
      <c r="H219" s="2227" t="str">
        <f>IF(A219=1,1*D219*2,"－")</f>
        <v>－</v>
      </c>
      <c r="I219" s="2193"/>
      <c r="R219" s="1376"/>
    </row>
    <row r="220" spans="1:18" ht="18" customHeight="1">
      <c r="A220" s="2236"/>
      <c r="B220" s="2221"/>
      <c r="C220" s="2221"/>
      <c r="D220" s="2237"/>
      <c r="E220" s="2238"/>
      <c r="F220" s="2225" t="str">
        <f>IF(A220=1,1*D220*E220,"－")</f>
        <v>－</v>
      </c>
      <c r="G220" s="2233"/>
      <c r="H220" s="2227" t="str">
        <f>IF(A220=1,1*D220*2,"－")</f>
        <v>－</v>
      </c>
      <c r="I220" s="2193"/>
      <c r="R220" s="1376"/>
    </row>
    <row r="221" spans="1:18" ht="18" customHeight="1">
      <c r="A221" s="2208"/>
      <c r="B221" s="2209"/>
      <c r="C221" s="2209"/>
    </row>
    <row r="222" spans="1:18" ht="18" customHeight="1">
      <c r="A222" s="2210" t="s">
        <v>2411</v>
      </c>
      <c r="B222" s="2209"/>
      <c r="C222" s="2209"/>
      <c r="D222" s="2198" t="s">
        <v>37</v>
      </c>
      <c r="E222" s="2211">
        <f>SUM(F225:F232)</f>
        <v>0</v>
      </c>
      <c r="F222" s="2212" t="s">
        <v>1066</v>
      </c>
      <c r="G222" s="2213">
        <f>SUM(H225:H232)</f>
        <v>0</v>
      </c>
    </row>
    <row r="223" spans="1:18" ht="18.75" customHeight="1">
      <c r="A223" s="2210"/>
      <c r="B223" s="2209"/>
      <c r="C223" s="2209"/>
    </row>
    <row r="224" spans="1:18" s="2219" customFormat="1" ht="60" customHeight="1">
      <c r="A224" s="2215" t="s">
        <v>2238</v>
      </c>
      <c r="B224" s="2216" t="s">
        <v>2239</v>
      </c>
      <c r="C224" s="2216" t="s">
        <v>2240</v>
      </c>
      <c r="D224" s="2217" t="s">
        <v>2241</v>
      </c>
      <c r="E224" s="2216" t="s">
        <v>2242</v>
      </c>
      <c r="F224" s="2216" t="s">
        <v>2243</v>
      </c>
      <c r="G224" s="2218" t="s">
        <v>2244</v>
      </c>
      <c r="J224" s="1376"/>
      <c r="K224" s="1376"/>
      <c r="L224" s="1376"/>
      <c r="M224" s="1376"/>
      <c r="N224" s="1376"/>
      <c r="O224" s="1376"/>
      <c r="P224" s="1376"/>
      <c r="Q224" s="1376"/>
      <c r="R224" s="1376"/>
    </row>
    <row r="225" spans="1:18" ht="18" customHeight="1">
      <c r="A225" s="2236"/>
      <c r="B225" s="2221" t="s">
        <v>2412</v>
      </c>
      <c r="C225" s="2222" t="s">
        <v>2246</v>
      </c>
      <c r="D225" s="2237"/>
      <c r="E225" s="2238"/>
      <c r="F225" s="2225" t="str">
        <f t="shared" ref="F225:F232" si="20">IF(A225=1,1*D225*E225,"－")</f>
        <v>－</v>
      </c>
      <c r="G225" s="2233"/>
      <c r="H225" s="2227" t="str">
        <f t="shared" ref="H225:H232" si="21">IF(A225=1,1*D225*2,"－")</f>
        <v>－</v>
      </c>
      <c r="I225" s="2193"/>
      <c r="R225" s="1376"/>
    </row>
    <row r="226" spans="1:18" ht="18" customHeight="1">
      <c r="A226" s="2229"/>
      <c r="B226" s="2230" t="s">
        <v>2413</v>
      </c>
      <c r="C226" s="2222" t="s">
        <v>2246</v>
      </c>
      <c r="D226" s="2231"/>
      <c r="E226" s="2232"/>
      <c r="F226" s="2225" t="str">
        <f t="shared" si="20"/>
        <v>－</v>
      </c>
      <c r="G226" s="2233"/>
      <c r="H226" s="2227" t="str">
        <f t="shared" si="21"/>
        <v>－</v>
      </c>
      <c r="I226" s="2193"/>
      <c r="R226" s="1376"/>
    </row>
    <row r="227" spans="1:18" ht="18" customHeight="1">
      <c r="A227" s="2229"/>
      <c r="B227" s="2230" t="s">
        <v>2414</v>
      </c>
      <c r="C227" s="2235" t="s">
        <v>2266</v>
      </c>
      <c r="D227" s="2231"/>
      <c r="E227" s="2232"/>
      <c r="F227" s="2225" t="str">
        <f t="shared" si="20"/>
        <v>－</v>
      </c>
      <c r="G227" s="2233"/>
      <c r="H227" s="2227" t="str">
        <f t="shared" si="21"/>
        <v>－</v>
      </c>
      <c r="I227" s="2193"/>
      <c r="R227" s="1376"/>
    </row>
    <row r="228" spans="1:18" ht="18" customHeight="1">
      <c r="A228" s="2229"/>
      <c r="B228" s="2230" t="s">
        <v>2415</v>
      </c>
      <c r="C228" s="2235" t="s">
        <v>2266</v>
      </c>
      <c r="D228" s="2231"/>
      <c r="E228" s="2232"/>
      <c r="F228" s="2225" t="str">
        <f t="shared" si="20"/>
        <v>－</v>
      </c>
      <c r="G228" s="2233"/>
      <c r="H228" s="2227" t="str">
        <f t="shared" si="21"/>
        <v>－</v>
      </c>
      <c r="I228" s="2193"/>
      <c r="R228" s="1376"/>
    </row>
    <row r="229" spans="1:18" ht="18" customHeight="1">
      <c r="A229" s="2229"/>
      <c r="B229" s="2230" t="s">
        <v>2416</v>
      </c>
      <c r="C229" s="2235" t="s">
        <v>2266</v>
      </c>
      <c r="D229" s="2231"/>
      <c r="E229" s="2232"/>
      <c r="F229" s="2225" t="str">
        <f t="shared" si="20"/>
        <v>－</v>
      </c>
      <c r="G229" s="2233"/>
      <c r="H229" s="2227" t="str">
        <f t="shared" si="21"/>
        <v>－</v>
      </c>
      <c r="I229" s="2193"/>
      <c r="R229" s="1376"/>
    </row>
    <row r="230" spans="1:18" ht="18" customHeight="1">
      <c r="A230" s="2229"/>
      <c r="B230" s="2230" t="s">
        <v>2417</v>
      </c>
      <c r="C230" s="2235" t="s">
        <v>2266</v>
      </c>
      <c r="D230" s="2231"/>
      <c r="E230" s="2232"/>
      <c r="F230" s="2225" t="str">
        <f t="shared" si="20"/>
        <v>－</v>
      </c>
      <c r="G230" s="2233"/>
      <c r="H230" s="2227" t="str">
        <f t="shared" si="21"/>
        <v>－</v>
      </c>
      <c r="I230" s="2193"/>
      <c r="R230" s="1376"/>
    </row>
    <row r="231" spans="1:18" ht="18" customHeight="1">
      <c r="A231" s="2229"/>
      <c r="B231" s="2230" t="s">
        <v>2418</v>
      </c>
      <c r="C231" s="2235" t="s">
        <v>2266</v>
      </c>
      <c r="D231" s="2231"/>
      <c r="E231" s="2232"/>
      <c r="F231" s="2225" t="str">
        <f t="shared" si="20"/>
        <v>－</v>
      </c>
      <c r="G231" s="2233"/>
      <c r="H231" s="2227" t="str">
        <f t="shared" si="21"/>
        <v>－</v>
      </c>
      <c r="I231" s="2193"/>
      <c r="R231" s="1376"/>
    </row>
    <row r="232" spans="1:18" ht="18" customHeight="1">
      <c r="A232" s="2236"/>
      <c r="B232" s="2221"/>
      <c r="C232" s="2230"/>
      <c r="D232" s="2231"/>
      <c r="E232" s="2232"/>
      <c r="F232" s="2225" t="str">
        <f t="shared" si="20"/>
        <v>－</v>
      </c>
      <c r="G232" s="2233"/>
      <c r="H232" s="2227" t="str">
        <f t="shared" si="21"/>
        <v>－</v>
      </c>
      <c r="I232" s="2193"/>
      <c r="R232" s="1376"/>
    </row>
    <row r="233" spans="1:18" ht="18" customHeight="1">
      <c r="A233" s="2208"/>
      <c r="B233" s="2209"/>
      <c r="C233" s="2209"/>
    </row>
    <row r="234" spans="1:18" ht="18" customHeight="1">
      <c r="A234" s="2246" t="s">
        <v>2419</v>
      </c>
      <c r="B234" s="2209"/>
      <c r="C234" s="2209"/>
      <c r="D234" s="2198" t="s">
        <v>37</v>
      </c>
      <c r="E234" s="2211">
        <f>SUM(F237:F239)</f>
        <v>0</v>
      </c>
      <c r="F234" s="2212" t="s">
        <v>1066</v>
      </c>
      <c r="G234" s="2213">
        <f>SUM(H237:H239)</f>
        <v>0</v>
      </c>
    </row>
    <row r="235" spans="1:18" ht="18" customHeight="1">
      <c r="A235" s="2210"/>
      <c r="B235" s="2209"/>
      <c r="C235" s="2209"/>
    </row>
    <row r="236" spans="1:18" s="2219" customFormat="1" ht="60" customHeight="1">
      <c r="A236" s="2215" t="s">
        <v>2238</v>
      </c>
      <c r="B236" s="2216" t="s">
        <v>2239</v>
      </c>
      <c r="C236" s="2216" t="s">
        <v>2240</v>
      </c>
      <c r="D236" s="2217" t="s">
        <v>2241</v>
      </c>
      <c r="E236" s="2216" t="s">
        <v>2242</v>
      </c>
      <c r="F236" s="2216" t="s">
        <v>2243</v>
      </c>
      <c r="G236" s="2218" t="s">
        <v>2244</v>
      </c>
      <c r="J236" s="1376"/>
      <c r="K236" s="1376"/>
      <c r="L236" s="1376"/>
      <c r="M236" s="1376"/>
      <c r="N236" s="1376"/>
      <c r="O236" s="1376"/>
      <c r="P236" s="1376"/>
      <c r="Q236" s="1376"/>
      <c r="R236" s="1376"/>
    </row>
    <row r="237" spans="1:18" ht="18" customHeight="1">
      <c r="A237" s="2236"/>
      <c r="B237" s="2221" t="s">
        <v>2420</v>
      </c>
      <c r="C237" s="2235" t="s">
        <v>2266</v>
      </c>
      <c r="D237" s="2237"/>
      <c r="E237" s="2238"/>
      <c r="F237" s="2225" t="str">
        <f>IF(A237=1,1*D237*E237,"－")</f>
        <v>－</v>
      </c>
      <c r="G237" s="2233"/>
      <c r="H237" s="2227" t="str">
        <f>IF(A237=1,1*D237*2,"－")</f>
        <v>－</v>
      </c>
      <c r="I237" s="2193"/>
      <c r="R237" s="1376"/>
    </row>
    <row r="238" spans="1:18" ht="30" customHeight="1">
      <c r="A238" s="2229"/>
      <c r="B238" s="2230" t="s">
        <v>2421</v>
      </c>
      <c r="C238" s="2235" t="s">
        <v>2266</v>
      </c>
      <c r="D238" s="2231"/>
      <c r="E238" s="2232"/>
      <c r="F238" s="2225" t="str">
        <f>IF(A238=1,1*D238*E238,"－")</f>
        <v>－</v>
      </c>
      <c r="G238" s="2233"/>
      <c r="H238" s="2227" t="str">
        <f>IF(A238=1,1*D238*2,"－")</f>
        <v>－</v>
      </c>
      <c r="I238" s="2193"/>
      <c r="R238" s="1376"/>
    </row>
    <row r="239" spans="1:18" ht="18" customHeight="1">
      <c r="A239" s="2236"/>
      <c r="B239" s="2221"/>
      <c r="C239" s="2230"/>
      <c r="D239" s="2231"/>
      <c r="E239" s="2232"/>
      <c r="F239" s="2225" t="str">
        <f>IF(A239=1,1*D239*E239,"－")</f>
        <v>－</v>
      </c>
      <c r="G239" s="2233"/>
      <c r="H239" s="2227" t="str">
        <f>IF(A239=1,1*D239*2,"－")</f>
        <v>－</v>
      </c>
      <c r="I239" s="2193"/>
      <c r="R239" s="1376"/>
    </row>
    <row r="240" spans="1:18" ht="18" customHeight="1" thickBot="1">
      <c r="A240" s="2208"/>
      <c r="B240" s="2209"/>
      <c r="C240" s="2209"/>
    </row>
    <row r="241" spans="1:18" ht="20.25" customHeight="1" thickBot="1">
      <c r="A241" s="2203" t="s">
        <v>2422</v>
      </c>
      <c r="B241" s="2204"/>
      <c r="C241" s="2204"/>
      <c r="D241" s="2198" t="s">
        <v>179</v>
      </c>
      <c r="E241" s="2205">
        <f>E243+E261</f>
        <v>0</v>
      </c>
      <c r="F241" s="2206" t="s">
        <v>1066</v>
      </c>
      <c r="G241" s="2207">
        <f>G243+G261</f>
        <v>0</v>
      </c>
    </row>
    <row r="242" spans="1:18" ht="18" customHeight="1">
      <c r="A242" s="2208"/>
      <c r="B242" s="2209"/>
      <c r="C242" s="2209"/>
    </row>
    <row r="243" spans="1:18" ht="18" customHeight="1">
      <c r="A243" s="2210" t="s">
        <v>2423</v>
      </c>
      <c r="B243" s="2209"/>
      <c r="C243" s="2209"/>
      <c r="D243" s="2198" t="s">
        <v>37</v>
      </c>
      <c r="E243" s="2211">
        <f>SUM(F246:F259)</f>
        <v>0</v>
      </c>
      <c r="F243" s="2212" t="s">
        <v>1066</v>
      </c>
      <c r="G243" s="2213">
        <f>SUM(H246:H259)</f>
        <v>0</v>
      </c>
    </row>
    <row r="244" spans="1:18" ht="18" customHeight="1">
      <c r="A244" s="2208"/>
      <c r="B244" s="2209"/>
      <c r="C244" s="2209"/>
      <c r="E244" s="2244"/>
      <c r="F244" s="2212"/>
      <c r="G244" s="2245"/>
      <c r="H244" s="2247"/>
    </row>
    <row r="245" spans="1:18" s="2219" customFormat="1" ht="60" customHeight="1">
      <c r="A245" s="2215" t="s">
        <v>2238</v>
      </c>
      <c r="B245" s="2216" t="s">
        <v>2239</v>
      </c>
      <c r="C245" s="2216" t="s">
        <v>2240</v>
      </c>
      <c r="D245" s="2217" t="s">
        <v>2241</v>
      </c>
      <c r="E245" s="2248" t="s">
        <v>2242</v>
      </c>
      <c r="F245" s="2248" t="s">
        <v>2243</v>
      </c>
      <c r="G245" s="2218" t="s">
        <v>2244</v>
      </c>
      <c r="J245" s="1376"/>
      <c r="K245" s="1376"/>
      <c r="L245" s="1376"/>
      <c r="M245" s="1376"/>
      <c r="N245" s="1376"/>
      <c r="O245" s="1376"/>
      <c r="P245" s="1376"/>
      <c r="Q245" s="1376"/>
      <c r="R245" s="1376"/>
    </row>
    <row r="246" spans="1:18" ht="18" customHeight="1">
      <c r="A246" s="2236"/>
      <c r="B246" s="2221" t="s">
        <v>2424</v>
      </c>
      <c r="C246" s="2235" t="s">
        <v>2246</v>
      </c>
      <c r="D246" s="2237"/>
      <c r="E246" s="2238"/>
      <c r="F246" s="2225" t="str">
        <f>IF(A246=1,1*D246*E246,"－")</f>
        <v>－</v>
      </c>
      <c r="G246" s="2233"/>
      <c r="H246" s="2227" t="str">
        <f>IF(A246=1,1*D246*2,"－")</f>
        <v>－</v>
      </c>
      <c r="I246" s="2193"/>
      <c r="R246" s="1376"/>
    </row>
    <row r="247" spans="1:18" ht="30" customHeight="1">
      <c r="A247" s="2236"/>
      <c r="B247" s="2221" t="s">
        <v>2425</v>
      </c>
      <c r="C247" s="2235" t="s">
        <v>2261</v>
      </c>
      <c r="D247" s="2237"/>
      <c r="E247" s="2238"/>
      <c r="F247" s="2225" t="str">
        <f t="shared" ref="F247:F259" si="22">IF(A247=1,1*D247*E247,"－")</f>
        <v>－</v>
      </c>
      <c r="G247" s="2233"/>
      <c r="H247" s="2227" t="str">
        <f t="shared" ref="H247:H259" si="23">IF(A247=1,1*D247*2,"－")</f>
        <v>－</v>
      </c>
      <c r="I247" s="2193"/>
      <c r="R247" s="1376"/>
    </row>
    <row r="248" spans="1:18" ht="18" customHeight="1">
      <c r="A248" s="2229"/>
      <c r="B248" s="2230" t="s">
        <v>2426</v>
      </c>
      <c r="C248" s="2235" t="s">
        <v>2261</v>
      </c>
      <c r="D248" s="2237"/>
      <c r="E248" s="2238"/>
      <c r="F248" s="2225" t="str">
        <f t="shared" si="22"/>
        <v>－</v>
      </c>
      <c r="G248" s="2233"/>
      <c r="H248" s="2227" t="str">
        <f t="shared" si="23"/>
        <v>－</v>
      </c>
      <c r="I248" s="2193"/>
      <c r="R248" s="1376"/>
    </row>
    <row r="249" spans="1:18" ht="18" customHeight="1">
      <c r="A249" s="2229"/>
      <c r="B249" s="2230" t="s">
        <v>2427</v>
      </c>
      <c r="C249" s="2235" t="s">
        <v>2266</v>
      </c>
      <c r="D249" s="2237"/>
      <c r="E249" s="2238"/>
      <c r="F249" s="2225" t="str">
        <f t="shared" si="22"/>
        <v>－</v>
      </c>
      <c r="G249" s="2233"/>
      <c r="H249" s="2227" t="str">
        <f t="shared" si="23"/>
        <v>－</v>
      </c>
      <c r="I249" s="2193"/>
      <c r="R249" s="1376"/>
    </row>
    <row r="250" spans="1:18" ht="30" customHeight="1">
      <c r="A250" s="2229"/>
      <c r="B250" s="2230" t="s">
        <v>2428</v>
      </c>
      <c r="C250" s="2235" t="s">
        <v>2266</v>
      </c>
      <c r="D250" s="2237"/>
      <c r="E250" s="2238"/>
      <c r="F250" s="2225" t="str">
        <f t="shared" si="22"/>
        <v>－</v>
      </c>
      <c r="G250" s="2233"/>
      <c r="H250" s="2227" t="str">
        <f t="shared" si="23"/>
        <v>－</v>
      </c>
      <c r="I250" s="2193"/>
      <c r="R250" s="1376"/>
    </row>
    <row r="251" spans="1:18" ht="18" customHeight="1">
      <c r="A251" s="2229"/>
      <c r="B251" s="2230" t="s">
        <v>2429</v>
      </c>
      <c r="C251" s="2235" t="s">
        <v>2266</v>
      </c>
      <c r="D251" s="2237"/>
      <c r="E251" s="2238"/>
      <c r="F251" s="2225" t="str">
        <f t="shared" si="22"/>
        <v>－</v>
      </c>
      <c r="G251" s="2233"/>
      <c r="H251" s="2227" t="str">
        <f t="shared" si="23"/>
        <v>－</v>
      </c>
      <c r="I251" s="2193"/>
      <c r="R251" s="1376"/>
    </row>
    <row r="252" spans="1:18" ht="18" customHeight="1">
      <c r="A252" s="2229"/>
      <c r="B252" s="2230" t="s">
        <v>2430</v>
      </c>
      <c r="C252" s="2235" t="s">
        <v>2266</v>
      </c>
      <c r="D252" s="2237"/>
      <c r="E252" s="2238"/>
      <c r="F252" s="2225" t="str">
        <f t="shared" si="22"/>
        <v>－</v>
      </c>
      <c r="G252" s="2233"/>
      <c r="H252" s="2227" t="str">
        <f t="shared" si="23"/>
        <v>－</v>
      </c>
      <c r="I252" s="2193"/>
      <c r="R252" s="1376"/>
    </row>
    <row r="253" spans="1:18" ht="18" customHeight="1">
      <c r="A253" s="2229"/>
      <c r="B253" s="2230" t="s">
        <v>2431</v>
      </c>
      <c r="C253" s="2235" t="s">
        <v>2266</v>
      </c>
      <c r="D253" s="2237"/>
      <c r="E253" s="2238"/>
      <c r="F253" s="2225" t="str">
        <f t="shared" si="22"/>
        <v>－</v>
      </c>
      <c r="G253" s="2233"/>
      <c r="H253" s="2227" t="str">
        <f t="shared" si="23"/>
        <v>－</v>
      </c>
      <c r="I253" s="2193"/>
      <c r="R253" s="1376"/>
    </row>
    <row r="254" spans="1:18" ht="18" customHeight="1">
      <c r="A254" s="2229"/>
      <c r="B254" s="2230" t="s">
        <v>2432</v>
      </c>
      <c r="C254" s="2235" t="s">
        <v>2266</v>
      </c>
      <c r="D254" s="2237"/>
      <c r="E254" s="2238"/>
      <c r="F254" s="2225" t="str">
        <f t="shared" si="22"/>
        <v>－</v>
      </c>
      <c r="G254" s="2233"/>
      <c r="H254" s="2227" t="str">
        <f t="shared" si="23"/>
        <v>－</v>
      </c>
      <c r="I254" s="2193"/>
      <c r="R254" s="1376"/>
    </row>
    <row r="255" spans="1:18" ht="30" customHeight="1">
      <c r="A255" s="2229"/>
      <c r="B255" s="2230" t="s">
        <v>2433</v>
      </c>
      <c r="C255" s="2235" t="s">
        <v>2266</v>
      </c>
      <c r="D255" s="2237"/>
      <c r="E255" s="2238"/>
      <c r="F255" s="2225" t="str">
        <f t="shared" si="22"/>
        <v>－</v>
      </c>
      <c r="G255" s="2233"/>
      <c r="H255" s="2227" t="str">
        <f t="shared" si="23"/>
        <v>－</v>
      </c>
      <c r="I255" s="2193"/>
      <c r="R255" s="1376"/>
    </row>
    <row r="256" spans="1:18" ht="30" customHeight="1">
      <c r="A256" s="2229"/>
      <c r="B256" s="2230" t="s">
        <v>2434</v>
      </c>
      <c r="C256" s="2235" t="s">
        <v>2266</v>
      </c>
      <c r="D256" s="2237"/>
      <c r="E256" s="2238"/>
      <c r="F256" s="2225" t="str">
        <f t="shared" si="22"/>
        <v>－</v>
      </c>
      <c r="G256" s="2233"/>
      <c r="H256" s="2227" t="str">
        <f t="shared" si="23"/>
        <v>－</v>
      </c>
      <c r="I256" s="2193"/>
      <c r="R256" s="1376"/>
    </row>
    <row r="257" spans="1:18" ht="30" customHeight="1">
      <c r="A257" s="2229"/>
      <c r="B257" s="2230" t="s">
        <v>2435</v>
      </c>
      <c r="C257" s="2235" t="s">
        <v>2266</v>
      </c>
      <c r="D257" s="2237"/>
      <c r="E257" s="2238"/>
      <c r="F257" s="2225" t="str">
        <f t="shared" si="22"/>
        <v>－</v>
      </c>
      <c r="G257" s="2233"/>
      <c r="H257" s="2227" t="str">
        <f t="shared" si="23"/>
        <v>－</v>
      </c>
      <c r="I257" s="2193"/>
      <c r="R257" s="1376"/>
    </row>
    <row r="258" spans="1:18" ht="30" customHeight="1">
      <c r="A258" s="2236"/>
      <c r="B258" s="2221" t="s">
        <v>2436</v>
      </c>
      <c r="C258" s="2235" t="s">
        <v>2266</v>
      </c>
      <c r="D258" s="2237"/>
      <c r="E258" s="2238"/>
      <c r="F258" s="2225" t="str">
        <f t="shared" si="22"/>
        <v>－</v>
      </c>
      <c r="G258" s="2233"/>
      <c r="H258" s="2227" t="str">
        <f t="shared" si="23"/>
        <v>－</v>
      </c>
      <c r="I258" s="2193"/>
      <c r="R258" s="1376"/>
    </row>
    <row r="259" spans="1:18" ht="18" customHeight="1">
      <c r="A259" s="2236"/>
      <c r="B259" s="2221"/>
      <c r="C259" s="2221"/>
      <c r="D259" s="2237"/>
      <c r="E259" s="2238"/>
      <c r="F259" s="2225" t="str">
        <f t="shared" si="22"/>
        <v>－</v>
      </c>
      <c r="G259" s="2233"/>
      <c r="H259" s="2227" t="str">
        <f t="shared" si="23"/>
        <v>－</v>
      </c>
      <c r="I259" s="2193"/>
      <c r="R259" s="1376"/>
    </row>
    <row r="260" spans="1:18" ht="18" customHeight="1">
      <c r="A260" s="2208"/>
      <c r="B260" s="2209"/>
      <c r="C260" s="2209"/>
    </row>
    <row r="261" spans="1:18" ht="18" customHeight="1">
      <c r="A261" s="2210" t="s">
        <v>2437</v>
      </c>
      <c r="B261" s="2209"/>
      <c r="C261" s="2209"/>
      <c r="D261" s="2198" t="s">
        <v>37</v>
      </c>
      <c r="E261" s="2211">
        <f>SUM(F264:F272)+SUM(F276:F287)+SUM(F291:F292)+SUM(F296:F304)</f>
        <v>0</v>
      </c>
      <c r="F261" s="2212" t="s">
        <v>1066</v>
      </c>
      <c r="G261" s="2213">
        <f>SUM(H264:H272)+SUM(H276:H287)+SUM(H291:H292)+SUM(H296:H304)</f>
        <v>0</v>
      </c>
    </row>
    <row r="262" spans="1:18" ht="18" customHeight="1">
      <c r="A262" s="2210" t="s">
        <v>2438</v>
      </c>
      <c r="B262" s="2209"/>
      <c r="C262" s="2209"/>
    </row>
    <row r="263" spans="1:18" s="2219" customFormat="1" ht="60" customHeight="1">
      <c r="A263" s="2215" t="s">
        <v>2238</v>
      </c>
      <c r="B263" s="2216" t="s">
        <v>2239</v>
      </c>
      <c r="C263" s="2216" t="s">
        <v>2240</v>
      </c>
      <c r="D263" s="2217" t="s">
        <v>2241</v>
      </c>
      <c r="E263" s="2216" t="s">
        <v>2242</v>
      </c>
      <c r="F263" s="2216" t="s">
        <v>2243</v>
      </c>
      <c r="G263" s="2218" t="s">
        <v>2244</v>
      </c>
      <c r="J263" s="1376"/>
      <c r="K263" s="1376"/>
      <c r="L263" s="1376"/>
      <c r="M263" s="1376"/>
      <c r="N263" s="1376"/>
      <c r="O263" s="1376"/>
      <c r="P263" s="1376"/>
      <c r="Q263" s="1376"/>
      <c r="R263" s="1376"/>
    </row>
    <row r="264" spans="1:18" ht="18" customHeight="1">
      <c r="A264" s="2229"/>
      <c r="B264" s="2230" t="s">
        <v>2439</v>
      </c>
      <c r="C264" s="2235" t="s">
        <v>2246</v>
      </c>
      <c r="D264" s="2231"/>
      <c r="E264" s="2232"/>
      <c r="F264" s="2225" t="str">
        <f>IF(A264=1,1*D264*E264,"－")</f>
        <v>－</v>
      </c>
      <c r="G264" s="2233"/>
      <c r="H264" s="2227" t="str">
        <f>IF(A264=1,1*D264*2,"－")</f>
        <v>－</v>
      </c>
      <c r="I264" s="2193"/>
      <c r="R264" s="1376"/>
    </row>
    <row r="265" spans="1:18" ht="18" customHeight="1">
      <c r="A265" s="2229"/>
      <c r="B265" s="2230" t="s">
        <v>2440</v>
      </c>
      <c r="C265" s="2235" t="s">
        <v>2266</v>
      </c>
      <c r="D265" s="2231"/>
      <c r="E265" s="2232"/>
      <c r="F265" s="2225" t="str">
        <f t="shared" ref="F265:F272" si="24">IF(A265=1,1*D265*E265,"－")</f>
        <v>－</v>
      </c>
      <c r="G265" s="2233"/>
      <c r="H265" s="2227" t="str">
        <f t="shared" ref="H265:H272" si="25">IF(A265=1,1*D265*2,"－")</f>
        <v>－</v>
      </c>
      <c r="I265" s="2193"/>
      <c r="R265" s="1376"/>
    </row>
    <row r="266" spans="1:18" ht="29.5" customHeight="1">
      <c r="A266" s="2229"/>
      <c r="B266" s="2230" t="s">
        <v>2441</v>
      </c>
      <c r="C266" s="2235" t="s">
        <v>2266</v>
      </c>
      <c r="D266" s="2231"/>
      <c r="E266" s="2232"/>
      <c r="F266" s="2225" t="str">
        <f t="shared" si="24"/>
        <v>－</v>
      </c>
      <c r="G266" s="2233"/>
      <c r="H266" s="2227" t="str">
        <f t="shared" si="25"/>
        <v>－</v>
      </c>
      <c r="I266" s="2193"/>
      <c r="R266" s="1376"/>
    </row>
    <row r="267" spans="1:18" ht="18" customHeight="1">
      <c r="A267" s="2229"/>
      <c r="B267" s="2230" t="s">
        <v>2442</v>
      </c>
      <c r="C267" s="2235" t="s">
        <v>2266</v>
      </c>
      <c r="D267" s="2231"/>
      <c r="E267" s="2232"/>
      <c r="F267" s="2225" t="str">
        <f t="shared" si="24"/>
        <v>－</v>
      </c>
      <c r="G267" s="2233"/>
      <c r="H267" s="2227" t="str">
        <f t="shared" si="25"/>
        <v>－</v>
      </c>
      <c r="I267" s="2193"/>
      <c r="R267" s="1376"/>
    </row>
    <row r="268" spans="1:18" ht="18" customHeight="1">
      <c r="A268" s="2236"/>
      <c r="B268" s="2221" t="s">
        <v>2443</v>
      </c>
      <c r="C268" s="2235" t="s">
        <v>2266</v>
      </c>
      <c r="D268" s="2237"/>
      <c r="E268" s="2232"/>
      <c r="F268" s="2225" t="str">
        <f t="shared" si="24"/>
        <v>－</v>
      </c>
      <c r="G268" s="2233"/>
      <c r="H268" s="2227" t="str">
        <f t="shared" si="25"/>
        <v>－</v>
      </c>
      <c r="I268" s="2193"/>
      <c r="R268" s="1376"/>
    </row>
    <row r="269" spans="1:18" ht="18" customHeight="1">
      <c r="A269" s="2236"/>
      <c r="B269" s="2221" t="s">
        <v>2444</v>
      </c>
      <c r="C269" s="2235" t="s">
        <v>2266</v>
      </c>
      <c r="D269" s="2237"/>
      <c r="E269" s="2238"/>
      <c r="F269" s="2225" t="str">
        <f>IF(A269=1,1*D269*E269,"－")</f>
        <v>－</v>
      </c>
      <c r="G269" s="2233"/>
      <c r="H269" s="2227" t="str">
        <f>IF(A269=1,1*D269*2,"－")</f>
        <v>－</v>
      </c>
      <c r="I269" s="2193"/>
      <c r="R269" s="1376"/>
    </row>
    <row r="270" spans="1:18" ht="18" customHeight="1">
      <c r="A270" s="2229"/>
      <c r="B270" s="2230" t="s">
        <v>2445</v>
      </c>
      <c r="C270" s="2235" t="s">
        <v>2266</v>
      </c>
      <c r="D270" s="2231"/>
      <c r="E270" s="2232"/>
      <c r="F270" s="2225" t="str">
        <f>IF(A270=1,1*D270*E270,"－")</f>
        <v>－</v>
      </c>
      <c r="G270" s="2233"/>
      <c r="H270" s="2227" t="str">
        <f>IF(A270=1,1*D270*2,"－")</f>
        <v>－</v>
      </c>
      <c r="I270" s="2193"/>
      <c r="R270" s="1376"/>
    </row>
    <row r="271" spans="1:18" ht="18" customHeight="1">
      <c r="A271" s="2229"/>
      <c r="B271" s="2230" t="s">
        <v>2446</v>
      </c>
      <c r="C271" s="2235" t="s">
        <v>2266</v>
      </c>
      <c r="D271" s="2231"/>
      <c r="E271" s="2232"/>
      <c r="F271" s="2225" t="str">
        <f>IF(A271=1,1*D271*E271,"－")</f>
        <v>－</v>
      </c>
      <c r="G271" s="2233"/>
      <c r="H271" s="2227" t="str">
        <f>IF(A271=1,1*D271*2,"－")</f>
        <v>－</v>
      </c>
      <c r="I271" s="2193"/>
      <c r="R271" s="1376"/>
    </row>
    <row r="272" spans="1:18" ht="18" customHeight="1">
      <c r="A272" s="2236"/>
      <c r="B272" s="2221"/>
      <c r="C272" s="2221"/>
      <c r="D272" s="2237"/>
      <c r="E272" s="2232"/>
      <c r="F272" s="2225" t="str">
        <f t="shared" si="24"/>
        <v>－</v>
      </c>
      <c r="G272" s="2233"/>
      <c r="H272" s="2227" t="str">
        <f t="shared" si="25"/>
        <v>－</v>
      </c>
      <c r="I272" s="2193"/>
      <c r="R272" s="1376"/>
    </row>
    <row r="273" spans="1:18" ht="18" customHeight="1">
      <c r="A273" s="2208"/>
      <c r="B273" s="2209"/>
      <c r="C273" s="2209"/>
      <c r="G273" s="2191"/>
      <c r="H273" s="2192"/>
      <c r="I273" s="2193"/>
      <c r="R273" s="1376"/>
    </row>
    <row r="274" spans="1:18" ht="18" customHeight="1">
      <c r="A274" s="2210" t="s">
        <v>2447</v>
      </c>
      <c r="B274" s="2209"/>
      <c r="C274" s="2209"/>
      <c r="D274" s="2198"/>
      <c r="E274" s="2214"/>
      <c r="F274" s="2214"/>
      <c r="G274" s="2214"/>
      <c r="H274" s="2192"/>
      <c r="I274" s="2193"/>
      <c r="R274" s="1376"/>
    </row>
    <row r="275" spans="1:18" s="2219" customFormat="1" ht="60" customHeight="1">
      <c r="A275" s="2215" t="s">
        <v>2238</v>
      </c>
      <c r="B275" s="2216" t="s">
        <v>2239</v>
      </c>
      <c r="C275" s="2216" t="s">
        <v>2240</v>
      </c>
      <c r="D275" s="2217" t="s">
        <v>2241</v>
      </c>
      <c r="E275" s="2216" t="s">
        <v>2242</v>
      </c>
      <c r="F275" s="2216" t="s">
        <v>2243</v>
      </c>
      <c r="G275" s="2218" t="s">
        <v>2244</v>
      </c>
      <c r="J275" s="1376"/>
      <c r="K275" s="1376"/>
      <c r="L275" s="1376"/>
      <c r="M275" s="1376"/>
      <c r="N275" s="1376"/>
      <c r="O275" s="1376"/>
      <c r="P275" s="1376"/>
      <c r="Q275" s="1376"/>
      <c r="R275" s="1376"/>
    </row>
    <row r="276" spans="1:18" ht="18" customHeight="1">
      <c r="A276" s="2229"/>
      <c r="B276" s="2230" t="s">
        <v>2448</v>
      </c>
      <c r="C276" s="2222" t="s">
        <v>2246</v>
      </c>
      <c r="D276" s="2231"/>
      <c r="E276" s="2232"/>
      <c r="F276" s="2225" t="str">
        <f t="shared" ref="F276:F287" si="26">IF(A276=1,1*D276*E276,"－")</f>
        <v>－</v>
      </c>
      <c r="G276" s="2233"/>
      <c r="H276" s="2227" t="str">
        <f t="shared" ref="H276:H287" si="27">IF(A276=1,1*D276*2,"－")</f>
        <v>－</v>
      </c>
      <c r="I276" s="2193"/>
      <c r="R276" s="1376"/>
    </row>
    <row r="277" spans="1:18" ht="18" customHeight="1">
      <c r="A277" s="2229"/>
      <c r="B277" s="2230" t="s">
        <v>2449</v>
      </c>
      <c r="C277" s="2235" t="s">
        <v>2261</v>
      </c>
      <c r="D277" s="2231"/>
      <c r="E277" s="2232"/>
      <c r="F277" s="2225" t="str">
        <f t="shared" si="26"/>
        <v>－</v>
      </c>
      <c r="G277" s="2233"/>
      <c r="H277" s="2227" t="str">
        <f t="shared" si="27"/>
        <v>－</v>
      </c>
      <c r="I277" s="2193"/>
      <c r="R277" s="1376"/>
    </row>
    <row r="278" spans="1:18" ht="18" customHeight="1">
      <c r="A278" s="2229"/>
      <c r="B278" s="2230" t="s">
        <v>2450</v>
      </c>
      <c r="C278" s="2235" t="s">
        <v>2261</v>
      </c>
      <c r="D278" s="2231"/>
      <c r="E278" s="2232"/>
      <c r="F278" s="2225" t="str">
        <f>IF(A278=1,1*D278*E278,"－")</f>
        <v>－</v>
      </c>
      <c r="G278" s="2233"/>
      <c r="H278" s="2227" t="str">
        <f>IF(A278=1,1*D278*2,"－")</f>
        <v>－</v>
      </c>
      <c r="I278" s="2193"/>
      <c r="R278" s="1376"/>
    </row>
    <row r="279" spans="1:18" ht="30" customHeight="1">
      <c r="A279" s="2229"/>
      <c r="B279" s="2230" t="s">
        <v>2451</v>
      </c>
      <c r="C279" s="2235" t="s">
        <v>2261</v>
      </c>
      <c r="D279" s="2231"/>
      <c r="E279" s="2232"/>
      <c r="F279" s="2225" t="str">
        <f t="shared" si="26"/>
        <v>－</v>
      </c>
      <c r="G279" s="2233"/>
      <c r="H279" s="2227" t="str">
        <f t="shared" si="27"/>
        <v>－</v>
      </c>
      <c r="I279" s="2193"/>
      <c r="R279" s="1376"/>
    </row>
    <row r="280" spans="1:18" ht="18" customHeight="1">
      <c r="A280" s="2229"/>
      <c r="B280" s="2230" t="s">
        <v>2452</v>
      </c>
      <c r="C280" s="2235" t="s">
        <v>2261</v>
      </c>
      <c r="D280" s="2231"/>
      <c r="E280" s="2232"/>
      <c r="F280" s="2225" t="str">
        <f t="shared" si="26"/>
        <v>－</v>
      </c>
      <c r="G280" s="2233"/>
      <c r="H280" s="2227" t="str">
        <f t="shared" si="27"/>
        <v>－</v>
      </c>
      <c r="I280" s="2193"/>
      <c r="R280" s="1376"/>
    </row>
    <row r="281" spans="1:18" ht="18" customHeight="1">
      <c r="A281" s="2229"/>
      <c r="B281" s="2230" t="s">
        <v>2453</v>
      </c>
      <c r="C281" s="2235" t="s">
        <v>2261</v>
      </c>
      <c r="D281" s="2231"/>
      <c r="E281" s="2232"/>
      <c r="F281" s="2225" t="str">
        <f t="shared" si="26"/>
        <v>－</v>
      </c>
      <c r="G281" s="2233"/>
      <c r="H281" s="2227" t="str">
        <f t="shared" si="27"/>
        <v>－</v>
      </c>
      <c r="I281" s="2193"/>
      <c r="R281" s="1376"/>
    </row>
    <row r="282" spans="1:18" ht="18" customHeight="1">
      <c r="A282" s="2229"/>
      <c r="B282" s="2230" t="s">
        <v>1523</v>
      </c>
      <c r="C282" s="2235" t="s">
        <v>2261</v>
      </c>
      <c r="D282" s="2231"/>
      <c r="E282" s="2232"/>
      <c r="F282" s="2225" t="str">
        <f t="shared" si="26"/>
        <v>－</v>
      </c>
      <c r="G282" s="2233"/>
      <c r="H282" s="2227" t="str">
        <f t="shared" si="27"/>
        <v>－</v>
      </c>
      <c r="I282" s="2193"/>
      <c r="R282" s="1376"/>
    </row>
    <row r="283" spans="1:18" ht="18" customHeight="1">
      <c r="A283" s="2229"/>
      <c r="B283" s="2230" t="s">
        <v>2454</v>
      </c>
      <c r="C283" s="2235" t="s">
        <v>2266</v>
      </c>
      <c r="D283" s="2231"/>
      <c r="E283" s="2232"/>
      <c r="F283" s="2225" t="str">
        <f t="shared" si="26"/>
        <v>－</v>
      </c>
      <c r="G283" s="2233"/>
      <c r="H283" s="2227" t="str">
        <f t="shared" si="27"/>
        <v>－</v>
      </c>
      <c r="I283" s="2193"/>
      <c r="R283" s="1376"/>
    </row>
    <row r="284" spans="1:18" ht="18" customHeight="1">
      <c r="A284" s="2229"/>
      <c r="B284" s="2230" t="s">
        <v>2455</v>
      </c>
      <c r="C284" s="2235" t="s">
        <v>2266</v>
      </c>
      <c r="D284" s="2231"/>
      <c r="E284" s="2232"/>
      <c r="F284" s="2225" t="str">
        <f t="shared" si="26"/>
        <v>－</v>
      </c>
      <c r="G284" s="2233"/>
      <c r="H284" s="2227" t="str">
        <f t="shared" si="27"/>
        <v>－</v>
      </c>
      <c r="I284" s="2193"/>
      <c r="R284" s="1376"/>
    </row>
    <row r="285" spans="1:18" ht="18" customHeight="1">
      <c r="A285" s="2229"/>
      <c r="B285" s="2230" t="s">
        <v>2456</v>
      </c>
      <c r="C285" s="2235" t="s">
        <v>2266</v>
      </c>
      <c r="D285" s="2231"/>
      <c r="E285" s="2232"/>
      <c r="F285" s="2225" t="str">
        <f t="shared" si="26"/>
        <v>－</v>
      </c>
      <c r="G285" s="2233"/>
      <c r="H285" s="2227" t="str">
        <f t="shared" si="27"/>
        <v>－</v>
      </c>
      <c r="I285" s="2193"/>
      <c r="R285" s="1376"/>
    </row>
    <row r="286" spans="1:18" ht="30" customHeight="1">
      <c r="A286" s="2229"/>
      <c r="B286" s="2230" t="s">
        <v>2457</v>
      </c>
      <c r="C286" s="2235" t="s">
        <v>2266</v>
      </c>
      <c r="D286" s="2231"/>
      <c r="E286" s="2232"/>
      <c r="F286" s="2225" t="str">
        <f t="shared" si="26"/>
        <v>－</v>
      </c>
      <c r="G286" s="2233"/>
      <c r="H286" s="2227" t="str">
        <f t="shared" si="27"/>
        <v>－</v>
      </c>
      <c r="I286" s="2193"/>
      <c r="R286" s="1376"/>
    </row>
    <row r="287" spans="1:18" ht="18" customHeight="1">
      <c r="A287" s="2236"/>
      <c r="B287" s="2221"/>
      <c r="C287" s="2221"/>
      <c r="D287" s="2237"/>
      <c r="E287" s="2232"/>
      <c r="F287" s="2225" t="str">
        <f t="shared" si="26"/>
        <v>－</v>
      </c>
      <c r="G287" s="2233"/>
      <c r="H287" s="2227" t="str">
        <f t="shared" si="27"/>
        <v>－</v>
      </c>
      <c r="I287" s="2193"/>
      <c r="R287" s="1376"/>
    </row>
    <row r="288" spans="1:18" ht="18" customHeight="1">
      <c r="A288" s="2210"/>
      <c r="B288" s="2209"/>
      <c r="C288" s="2209"/>
      <c r="G288" s="2191"/>
      <c r="H288" s="2192"/>
      <c r="I288" s="2193"/>
      <c r="R288" s="1376"/>
    </row>
    <row r="289" spans="1:18" ht="18" customHeight="1">
      <c r="A289" s="2210" t="s">
        <v>1524</v>
      </c>
      <c r="B289" s="2209"/>
      <c r="C289" s="2209"/>
      <c r="D289" s="2198"/>
      <c r="E289" s="2214"/>
      <c r="F289" s="2214"/>
      <c r="G289" s="2214"/>
      <c r="H289" s="2192"/>
      <c r="I289" s="2193"/>
      <c r="R289" s="1376"/>
    </row>
    <row r="290" spans="1:18" s="2219" customFormat="1" ht="60" customHeight="1">
      <c r="A290" s="2215" t="s">
        <v>2238</v>
      </c>
      <c r="B290" s="2216" t="s">
        <v>2239</v>
      </c>
      <c r="C290" s="2216" t="s">
        <v>2240</v>
      </c>
      <c r="D290" s="2217" t="s">
        <v>2241</v>
      </c>
      <c r="E290" s="2216" t="s">
        <v>2242</v>
      </c>
      <c r="F290" s="2216" t="s">
        <v>2243</v>
      </c>
      <c r="G290" s="2218" t="s">
        <v>2244</v>
      </c>
      <c r="J290" s="1376"/>
      <c r="K290" s="1376"/>
      <c r="L290" s="1376"/>
      <c r="M290" s="1376"/>
      <c r="N290" s="1376"/>
      <c r="O290" s="1376"/>
      <c r="P290" s="1376"/>
      <c r="Q290" s="1376"/>
      <c r="R290" s="1376"/>
    </row>
    <row r="291" spans="1:18" ht="30" customHeight="1">
      <c r="A291" s="2229"/>
      <c r="B291" s="2230" t="s">
        <v>2458</v>
      </c>
      <c r="C291" s="2235" t="s">
        <v>2266</v>
      </c>
      <c r="D291" s="2231"/>
      <c r="E291" s="2232"/>
      <c r="F291" s="2225" t="str">
        <f>IF(A291=1,1*D291*E291,"－")</f>
        <v>－</v>
      </c>
      <c r="G291" s="2233"/>
      <c r="H291" s="2227" t="str">
        <f>IF(A291=1,1*D291*2,"－")</f>
        <v>－</v>
      </c>
      <c r="I291" s="2193"/>
      <c r="R291" s="1376"/>
    </row>
    <row r="292" spans="1:18" ht="18" customHeight="1">
      <c r="A292" s="2236"/>
      <c r="B292" s="2221"/>
      <c r="C292" s="2221"/>
      <c r="D292" s="2237"/>
      <c r="E292" s="2238"/>
      <c r="F292" s="2225" t="str">
        <f>IF(A292=1,1*D292*E292,"－")</f>
        <v>－</v>
      </c>
      <c r="G292" s="2233"/>
      <c r="H292" s="2227" t="str">
        <f>IF(A292=1,1*D292*2,"－")</f>
        <v>－</v>
      </c>
      <c r="I292" s="2193"/>
      <c r="R292" s="1376"/>
    </row>
    <row r="293" spans="1:18" ht="18" customHeight="1">
      <c r="A293" s="2208"/>
      <c r="B293" s="2209"/>
      <c r="C293" s="2209"/>
      <c r="G293" s="2191"/>
      <c r="H293" s="2192"/>
      <c r="I293" s="2193"/>
      <c r="R293" s="1376"/>
    </row>
    <row r="294" spans="1:18" ht="18" customHeight="1">
      <c r="A294" s="2246" t="s">
        <v>1525</v>
      </c>
      <c r="B294" s="2209"/>
      <c r="C294" s="2209"/>
      <c r="D294" s="2198"/>
      <c r="E294" s="2214"/>
      <c r="F294" s="2214"/>
      <c r="G294" s="2214"/>
      <c r="H294" s="2192"/>
      <c r="I294" s="2193"/>
      <c r="R294" s="1376"/>
    </row>
    <row r="295" spans="1:18" s="2219" customFormat="1" ht="60" customHeight="1">
      <c r="A295" s="2215" t="s">
        <v>2238</v>
      </c>
      <c r="B295" s="2216" t="s">
        <v>2239</v>
      </c>
      <c r="C295" s="2216" t="s">
        <v>2240</v>
      </c>
      <c r="D295" s="2217" t="s">
        <v>2241</v>
      </c>
      <c r="E295" s="2216" t="s">
        <v>2242</v>
      </c>
      <c r="F295" s="2216" t="s">
        <v>2243</v>
      </c>
      <c r="G295" s="2218" t="s">
        <v>2244</v>
      </c>
      <c r="J295" s="1376"/>
      <c r="K295" s="1376"/>
      <c r="L295" s="1376"/>
      <c r="M295" s="1376"/>
      <c r="N295" s="1376"/>
      <c r="O295" s="1376"/>
      <c r="P295" s="1376"/>
      <c r="Q295" s="1376"/>
      <c r="R295" s="1376"/>
    </row>
    <row r="296" spans="1:18" ht="18" customHeight="1">
      <c r="A296" s="2229"/>
      <c r="B296" s="2230" t="s">
        <v>2459</v>
      </c>
      <c r="C296" s="2235" t="s">
        <v>2261</v>
      </c>
      <c r="D296" s="2231"/>
      <c r="E296" s="2232"/>
      <c r="F296" s="2225" t="str">
        <f t="shared" ref="F296:F304" si="28">IF(A296=1,1*D296*E296,"－")</f>
        <v>－</v>
      </c>
      <c r="G296" s="2233"/>
      <c r="H296" s="2227" t="str">
        <f t="shared" ref="H296:H304" si="29">IF(A296=1,1*D296*2,"－")</f>
        <v>－</v>
      </c>
      <c r="I296" s="2193"/>
      <c r="R296" s="1376"/>
    </row>
    <row r="297" spans="1:18" ht="30" customHeight="1">
      <c r="A297" s="2229"/>
      <c r="B297" s="2230" t="s">
        <v>2460</v>
      </c>
      <c r="C297" s="2235" t="s">
        <v>2266</v>
      </c>
      <c r="D297" s="2231"/>
      <c r="E297" s="2232"/>
      <c r="F297" s="2225" t="str">
        <f t="shared" si="28"/>
        <v>－</v>
      </c>
      <c r="G297" s="2233"/>
      <c r="H297" s="2227" t="str">
        <f t="shared" si="29"/>
        <v>－</v>
      </c>
      <c r="I297" s="2193"/>
      <c r="R297" s="1376"/>
    </row>
    <row r="298" spans="1:18" ht="18" customHeight="1">
      <c r="A298" s="2229"/>
      <c r="B298" s="2230" t="s">
        <v>2461</v>
      </c>
      <c r="C298" s="2235" t="s">
        <v>2266</v>
      </c>
      <c r="D298" s="2231"/>
      <c r="E298" s="2232"/>
      <c r="F298" s="2225" t="str">
        <f t="shared" si="28"/>
        <v>－</v>
      </c>
      <c r="G298" s="2233"/>
      <c r="H298" s="2227" t="str">
        <f t="shared" si="29"/>
        <v>－</v>
      </c>
      <c r="I298" s="2193"/>
      <c r="R298" s="1376"/>
    </row>
    <row r="299" spans="1:18" ht="18" customHeight="1">
      <c r="A299" s="2229"/>
      <c r="B299" s="2230" t="s">
        <v>2462</v>
      </c>
      <c r="C299" s="2235" t="s">
        <v>2266</v>
      </c>
      <c r="D299" s="2231"/>
      <c r="E299" s="2232"/>
      <c r="F299" s="2225" t="str">
        <f t="shared" si="28"/>
        <v>－</v>
      </c>
      <c r="G299" s="2233"/>
      <c r="H299" s="2227" t="str">
        <f t="shared" si="29"/>
        <v>－</v>
      </c>
      <c r="I299" s="2193"/>
      <c r="R299" s="1376"/>
    </row>
    <row r="300" spans="1:18" ht="18" customHeight="1">
      <c r="A300" s="2229"/>
      <c r="B300" s="2230" t="s">
        <v>2463</v>
      </c>
      <c r="C300" s="2235" t="s">
        <v>2266</v>
      </c>
      <c r="D300" s="2231"/>
      <c r="E300" s="2232"/>
      <c r="F300" s="2225" t="str">
        <f t="shared" si="28"/>
        <v>－</v>
      </c>
      <c r="G300" s="2233"/>
      <c r="H300" s="2227" t="str">
        <f t="shared" si="29"/>
        <v>－</v>
      </c>
      <c r="I300" s="2193"/>
      <c r="R300" s="1376"/>
    </row>
    <row r="301" spans="1:18" ht="18" customHeight="1">
      <c r="A301" s="2229"/>
      <c r="B301" s="2230" t="s">
        <v>2464</v>
      </c>
      <c r="C301" s="2235" t="s">
        <v>2266</v>
      </c>
      <c r="D301" s="2231"/>
      <c r="E301" s="2232"/>
      <c r="F301" s="2225" t="str">
        <f t="shared" si="28"/>
        <v>－</v>
      </c>
      <c r="G301" s="2233"/>
      <c r="H301" s="2227" t="str">
        <f t="shared" si="29"/>
        <v>－</v>
      </c>
      <c r="I301" s="2193"/>
      <c r="R301" s="1376"/>
    </row>
    <row r="302" spans="1:18" ht="18" customHeight="1">
      <c r="A302" s="2229"/>
      <c r="B302" s="2230" t="s">
        <v>2465</v>
      </c>
      <c r="C302" s="2235" t="s">
        <v>2266</v>
      </c>
      <c r="D302" s="2231"/>
      <c r="E302" s="2232"/>
      <c r="F302" s="2225" t="str">
        <f>IF(A302=1,1*D302*E302,"－")</f>
        <v>－</v>
      </c>
      <c r="G302" s="2233"/>
      <c r="H302" s="2227" t="str">
        <f>IF(A302=1,1*D302*2,"－")</f>
        <v>－</v>
      </c>
      <c r="I302" s="2193"/>
      <c r="R302" s="1376"/>
    </row>
    <row r="303" spans="1:18" ht="18" customHeight="1">
      <c r="A303" s="2229"/>
      <c r="B303" s="2230" t="s">
        <v>2466</v>
      </c>
      <c r="C303" s="2235" t="s">
        <v>2266</v>
      </c>
      <c r="D303" s="2231"/>
      <c r="E303" s="2232"/>
      <c r="F303" s="2225" t="str">
        <f>IF(A303=1,1*D303*E303,"－")</f>
        <v>－</v>
      </c>
      <c r="G303" s="2233"/>
      <c r="H303" s="2227" t="str">
        <f>IF(A303=1,1*D303*2,"－")</f>
        <v>－</v>
      </c>
      <c r="I303" s="2193"/>
      <c r="R303" s="1376"/>
    </row>
    <row r="304" spans="1:18" ht="18" customHeight="1">
      <c r="A304" s="2236"/>
      <c r="B304" s="2221"/>
      <c r="C304" s="2221"/>
      <c r="D304" s="2237"/>
      <c r="E304" s="2238"/>
      <c r="F304" s="2225" t="str">
        <f t="shared" si="28"/>
        <v>－</v>
      </c>
      <c r="G304" s="2233"/>
      <c r="H304" s="2227" t="str">
        <f t="shared" si="29"/>
        <v>－</v>
      </c>
      <c r="I304" s="2193"/>
      <c r="R304" s="1376"/>
    </row>
    <row r="305" spans="1:18" ht="18" customHeight="1" thickBot="1">
      <c r="A305" s="2208"/>
      <c r="B305" s="2209"/>
      <c r="C305" s="2209"/>
    </row>
    <row r="306" spans="1:18" ht="20.25" customHeight="1" thickBot="1">
      <c r="A306" s="2203" t="s">
        <v>1126</v>
      </c>
      <c r="B306" s="2204"/>
      <c r="C306" s="2204"/>
      <c r="D306" s="2198" t="s">
        <v>179</v>
      </c>
      <c r="E306" s="2205">
        <f>E308+E318+E344</f>
        <v>0</v>
      </c>
      <c r="F306" s="2206" t="s">
        <v>1066</v>
      </c>
      <c r="G306" s="2207">
        <f>G308+G318+G344</f>
        <v>0</v>
      </c>
    </row>
    <row r="307" spans="1:18" ht="18" customHeight="1">
      <c r="A307" s="2208"/>
      <c r="B307" s="2209"/>
      <c r="C307" s="2209"/>
    </row>
    <row r="308" spans="1:18" ht="18" customHeight="1">
      <c r="A308" s="2210" t="s">
        <v>2467</v>
      </c>
      <c r="B308" s="2209"/>
      <c r="C308" s="2209"/>
      <c r="D308" s="2198" t="s">
        <v>37</v>
      </c>
      <c r="E308" s="2211">
        <f>SUM(F311:F316)</f>
        <v>0</v>
      </c>
      <c r="F308" s="2212" t="s">
        <v>1066</v>
      </c>
      <c r="G308" s="2213">
        <f>SUM(H311:H316)</f>
        <v>0</v>
      </c>
    </row>
    <row r="309" spans="1:18" ht="18" customHeight="1">
      <c r="A309" s="2208"/>
      <c r="B309" s="2209"/>
      <c r="C309" s="2209"/>
      <c r="D309" s="2249"/>
      <c r="E309" s="2244"/>
      <c r="F309" s="2212"/>
      <c r="G309" s="2250"/>
    </row>
    <row r="310" spans="1:18" s="2219" customFormat="1" ht="60" customHeight="1">
      <c r="A310" s="2215" t="s">
        <v>2238</v>
      </c>
      <c r="B310" s="2216" t="s">
        <v>2239</v>
      </c>
      <c r="C310" s="2216" t="s">
        <v>2240</v>
      </c>
      <c r="D310" s="2217" t="s">
        <v>2241</v>
      </c>
      <c r="E310" s="2216" t="s">
        <v>2242</v>
      </c>
      <c r="F310" s="2216" t="s">
        <v>2243</v>
      </c>
      <c r="G310" s="2218" t="s">
        <v>2244</v>
      </c>
      <c r="J310" s="1376"/>
      <c r="K310" s="1376"/>
      <c r="L310" s="1376"/>
      <c r="M310" s="1376"/>
      <c r="N310" s="1376"/>
      <c r="O310" s="1376"/>
      <c r="P310" s="1376"/>
      <c r="Q310" s="1376"/>
      <c r="R310" s="1376"/>
    </row>
    <row r="311" spans="1:18" ht="27.65" customHeight="1">
      <c r="A311" s="2236"/>
      <c r="B311" s="2230" t="s">
        <v>2468</v>
      </c>
      <c r="C311" s="2235" t="s">
        <v>2261</v>
      </c>
      <c r="D311" s="2237"/>
      <c r="E311" s="2238"/>
      <c r="F311" s="2225" t="str">
        <f t="shared" ref="F311:F316" si="30">IF(A311=1,1*D311*E311,"－")</f>
        <v>－</v>
      </c>
      <c r="G311" s="2233"/>
      <c r="H311" s="2251" t="str">
        <f t="shared" ref="H311:H316" si="31">IF(A311=1,1*D311*2,"－")</f>
        <v>－</v>
      </c>
      <c r="I311" s="2193"/>
      <c r="R311" s="1376"/>
    </row>
    <row r="312" spans="1:18" ht="18" customHeight="1">
      <c r="A312" s="2229"/>
      <c r="B312" s="2230" t="s">
        <v>2469</v>
      </c>
      <c r="C312" s="2235" t="s">
        <v>2266</v>
      </c>
      <c r="D312" s="2231"/>
      <c r="E312" s="2232"/>
      <c r="F312" s="2225" t="str">
        <f t="shared" si="30"/>
        <v>－</v>
      </c>
      <c r="G312" s="2233"/>
      <c r="H312" s="2251" t="str">
        <f t="shared" si="31"/>
        <v>－</v>
      </c>
      <c r="I312" s="2193"/>
      <c r="R312" s="1376"/>
    </row>
    <row r="313" spans="1:18" ht="18" customHeight="1">
      <c r="A313" s="2229"/>
      <c r="B313" s="2230" t="s">
        <v>2470</v>
      </c>
      <c r="C313" s="2235" t="s">
        <v>2266</v>
      </c>
      <c r="D313" s="2231"/>
      <c r="E313" s="2232"/>
      <c r="F313" s="2225" t="str">
        <f t="shared" si="30"/>
        <v>－</v>
      </c>
      <c r="G313" s="2233"/>
      <c r="H313" s="2251" t="str">
        <f t="shared" si="31"/>
        <v>－</v>
      </c>
      <c r="I313" s="2193"/>
      <c r="R313" s="1376"/>
    </row>
    <row r="314" spans="1:18" ht="30" customHeight="1">
      <c r="A314" s="2236"/>
      <c r="B314" s="2221" t="s">
        <v>2471</v>
      </c>
      <c r="C314" s="2235" t="s">
        <v>2266</v>
      </c>
      <c r="D314" s="2237"/>
      <c r="E314" s="2238"/>
      <c r="F314" s="2225" t="str">
        <f t="shared" si="30"/>
        <v>－</v>
      </c>
      <c r="G314" s="2233"/>
      <c r="H314" s="2251" t="str">
        <f t="shared" si="31"/>
        <v>－</v>
      </c>
      <c r="I314" s="2193"/>
      <c r="R314" s="1376"/>
    </row>
    <row r="315" spans="1:18" ht="18" customHeight="1">
      <c r="A315" s="2236"/>
      <c r="B315" s="2221" t="s">
        <v>2472</v>
      </c>
      <c r="C315" s="2235" t="s">
        <v>2266</v>
      </c>
      <c r="D315" s="2237"/>
      <c r="E315" s="2238"/>
      <c r="F315" s="2225" t="str">
        <f>IF(A315=1,1*D315*E315,"－")</f>
        <v>－</v>
      </c>
      <c r="G315" s="2233"/>
      <c r="H315" s="2251" t="str">
        <f>IF(A315=1,1*D315*2,"－")</f>
        <v>－</v>
      </c>
      <c r="I315" s="2193"/>
      <c r="R315" s="1376"/>
    </row>
    <row r="316" spans="1:18" ht="18" customHeight="1">
      <c r="A316" s="2236"/>
      <c r="B316" s="2221"/>
      <c r="C316" s="2221"/>
      <c r="D316" s="2237"/>
      <c r="E316" s="2238"/>
      <c r="F316" s="2225" t="str">
        <f t="shared" si="30"/>
        <v>－</v>
      </c>
      <c r="G316" s="2233"/>
      <c r="H316" s="2251" t="str">
        <f t="shared" si="31"/>
        <v>－</v>
      </c>
      <c r="I316" s="2193"/>
      <c r="R316" s="1376"/>
    </row>
    <row r="317" spans="1:18" ht="18" customHeight="1">
      <c r="A317" s="2208"/>
      <c r="B317" s="2209"/>
      <c r="C317" s="2209"/>
    </row>
    <row r="318" spans="1:18" ht="18" customHeight="1">
      <c r="A318" s="2210" t="s">
        <v>2473</v>
      </c>
      <c r="B318" s="2209"/>
      <c r="C318" s="2209"/>
      <c r="D318" s="2198" t="s">
        <v>37</v>
      </c>
      <c r="E318" s="2211">
        <f>SUM(F321:F331)+SUM(F335:F342)</f>
        <v>0</v>
      </c>
      <c r="F318" s="2212" t="s">
        <v>1066</v>
      </c>
      <c r="G318" s="2213">
        <f>SUM(H321:H331)+SUM(H335:H342)</f>
        <v>0</v>
      </c>
    </row>
    <row r="319" spans="1:18" ht="18" customHeight="1">
      <c r="A319" s="2210" t="s">
        <v>2474</v>
      </c>
      <c r="B319" s="2209"/>
      <c r="C319" s="2209"/>
      <c r="D319" s="2198"/>
      <c r="E319" s="2214"/>
      <c r="F319" s="2214"/>
    </row>
    <row r="320" spans="1:18" s="2219" customFormat="1" ht="60" customHeight="1">
      <c r="A320" s="2215" t="s">
        <v>2238</v>
      </c>
      <c r="B320" s="2216" t="s">
        <v>2239</v>
      </c>
      <c r="C320" s="2216" t="s">
        <v>2240</v>
      </c>
      <c r="D320" s="2217" t="s">
        <v>2241</v>
      </c>
      <c r="E320" s="2216" t="s">
        <v>2242</v>
      </c>
      <c r="F320" s="2216" t="s">
        <v>2243</v>
      </c>
      <c r="G320" s="2218" t="s">
        <v>2244</v>
      </c>
      <c r="J320" s="1376"/>
      <c r="K320" s="1376"/>
      <c r="L320" s="1376"/>
      <c r="M320" s="1376"/>
      <c r="N320" s="1376"/>
      <c r="O320" s="1376"/>
      <c r="P320" s="1376"/>
      <c r="Q320" s="1376"/>
      <c r="R320" s="1376"/>
    </row>
    <row r="321" spans="1:18" ht="30" customHeight="1">
      <c r="A321" s="2236"/>
      <c r="B321" s="2221" t="s">
        <v>2475</v>
      </c>
      <c r="C321" s="2235" t="s">
        <v>2246</v>
      </c>
      <c r="D321" s="2237"/>
      <c r="E321" s="2238"/>
      <c r="F321" s="2225" t="str">
        <f t="shared" ref="F321:F331" si="32">IF(A321=1,1*D321*E321,"－")</f>
        <v>－</v>
      </c>
      <c r="G321" s="2233"/>
      <c r="H321" s="2227" t="str">
        <f t="shared" ref="H321:H331" si="33">IF(A321=1,1*D321*2,"－")</f>
        <v>－</v>
      </c>
      <c r="I321" s="2193"/>
      <c r="R321" s="1376"/>
    </row>
    <row r="322" spans="1:18" ht="18" customHeight="1">
      <c r="A322" s="2229"/>
      <c r="B322" s="2230" t="s">
        <v>2476</v>
      </c>
      <c r="C322" s="2235" t="s">
        <v>2246</v>
      </c>
      <c r="D322" s="2231"/>
      <c r="E322" s="2232"/>
      <c r="F322" s="2225" t="str">
        <f t="shared" si="32"/>
        <v>－</v>
      </c>
      <c r="G322" s="2233"/>
      <c r="H322" s="2227" t="str">
        <f t="shared" si="33"/>
        <v>－</v>
      </c>
      <c r="I322" s="2193"/>
      <c r="R322" s="1376"/>
    </row>
    <row r="323" spans="1:18" ht="18" customHeight="1">
      <c r="A323" s="2229"/>
      <c r="B323" s="2230" t="s">
        <v>2477</v>
      </c>
      <c r="C323" s="2235" t="s">
        <v>2246</v>
      </c>
      <c r="D323" s="2231"/>
      <c r="E323" s="2232"/>
      <c r="F323" s="2225" t="str">
        <f t="shared" si="32"/>
        <v>－</v>
      </c>
      <c r="G323" s="2233"/>
      <c r="H323" s="2227" t="str">
        <f t="shared" si="33"/>
        <v>－</v>
      </c>
      <c r="I323" s="2193"/>
      <c r="R323" s="1376"/>
    </row>
    <row r="324" spans="1:18" ht="18" customHeight="1">
      <c r="A324" s="2229"/>
      <c r="B324" s="2230" t="s">
        <v>2478</v>
      </c>
      <c r="C324" s="2235" t="s">
        <v>2261</v>
      </c>
      <c r="D324" s="2231"/>
      <c r="E324" s="2232"/>
      <c r="F324" s="2225" t="str">
        <f t="shared" si="32"/>
        <v>－</v>
      </c>
      <c r="G324" s="2233"/>
      <c r="H324" s="2227" t="str">
        <f t="shared" si="33"/>
        <v>－</v>
      </c>
      <c r="I324" s="2193"/>
      <c r="R324" s="1376"/>
    </row>
    <row r="325" spans="1:18" ht="18" customHeight="1">
      <c r="A325" s="2229"/>
      <c r="B325" s="2230" t="s">
        <v>2479</v>
      </c>
      <c r="C325" s="2235" t="s">
        <v>2261</v>
      </c>
      <c r="D325" s="2231"/>
      <c r="E325" s="2232"/>
      <c r="F325" s="2225" t="str">
        <f t="shared" si="32"/>
        <v>－</v>
      </c>
      <c r="G325" s="2233"/>
      <c r="H325" s="2227" t="str">
        <f t="shared" si="33"/>
        <v>－</v>
      </c>
      <c r="I325" s="2193"/>
      <c r="R325" s="1376"/>
    </row>
    <row r="326" spans="1:18" ht="18" customHeight="1">
      <c r="A326" s="2229"/>
      <c r="B326" s="2230" t="s">
        <v>2480</v>
      </c>
      <c r="C326" s="2235" t="s">
        <v>2266</v>
      </c>
      <c r="D326" s="2231"/>
      <c r="E326" s="2232"/>
      <c r="F326" s="2225" t="str">
        <f t="shared" si="32"/>
        <v>－</v>
      </c>
      <c r="G326" s="2233"/>
      <c r="H326" s="2227" t="str">
        <f t="shared" si="33"/>
        <v>－</v>
      </c>
      <c r="I326" s="2193"/>
      <c r="R326" s="1376"/>
    </row>
    <row r="327" spans="1:18" ht="18" customHeight="1">
      <c r="A327" s="2229"/>
      <c r="B327" s="2230" t="s">
        <v>2481</v>
      </c>
      <c r="C327" s="2235" t="s">
        <v>2266</v>
      </c>
      <c r="D327" s="2231"/>
      <c r="E327" s="2232"/>
      <c r="F327" s="2225" t="str">
        <f>IF(A327=1,1*D327*E327,"－")</f>
        <v>－</v>
      </c>
      <c r="G327" s="2233"/>
      <c r="H327" s="2227" t="str">
        <f>IF(A327=1,1*D327*2,"－")</f>
        <v>－</v>
      </c>
      <c r="I327" s="2193"/>
      <c r="R327" s="1376"/>
    </row>
    <row r="328" spans="1:18" ht="18" customHeight="1">
      <c r="A328" s="2229"/>
      <c r="B328" s="2230" t="s">
        <v>2482</v>
      </c>
      <c r="C328" s="2235" t="s">
        <v>2266</v>
      </c>
      <c r="D328" s="2231"/>
      <c r="E328" s="2232"/>
      <c r="F328" s="2225" t="str">
        <f>IF(A328=1,1*D328*E328,"－")</f>
        <v>－</v>
      </c>
      <c r="G328" s="2233"/>
      <c r="H328" s="2227" t="str">
        <f>IF(A328=1,1*D328*2,"－")</f>
        <v>－</v>
      </c>
      <c r="I328" s="2193"/>
      <c r="R328" s="1376"/>
    </row>
    <row r="329" spans="1:18" ht="30" customHeight="1">
      <c r="A329" s="2229"/>
      <c r="B329" s="2230" t="s">
        <v>2483</v>
      </c>
      <c r="C329" s="2235" t="s">
        <v>2266</v>
      </c>
      <c r="D329" s="2231"/>
      <c r="E329" s="2232"/>
      <c r="F329" s="2225" t="str">
        <f>IF(A329=1,1*D329*E329,"－")</f>
        <v>－</v>
      </c>
      <c r="G329" s="2233"/>
      <c r="H329" s="2227" t="str">
        <f>IF(A329=1,1*D329*2,"－")</f>
        <v>－</v>
      </c>
      <c r="I329" s="2193"/>
      <c r="R329" s="1376"/>
    </row>
    <row r="330" spans="1:18" ht="18" customHeight="1">
      <c r="A330" s="2229"/>
      <c r="B330" s="2230" t="s">
        <v>2484</v>
      </c>
      <c r="C330" s="2235" t="s">
        <v>2266</v>
      </c>
      <c r="D330" s="2231"/>
      <c r="E330" s="2232"/>
      <c r="F330" s="2225" t="str">
        <f>IF(A330=1,1*D330*E330,"－")</f>
        <v>－</v>
      </c>
      <c r="G330" s="2233"/>
      <c r="H330" s="2227" t="str">
        <f>IF(A330=1,1*D330*2,"－")</f>
        <v>－</v>
      </c>
      <c r="I330" s="2193"/>
      <c r="R330" s="1376"/>
    </row>
    <row r="331" spans="1:18" ht="18" customHeight="1">
      <c r="A331" s="2236"/>
      <c r="B331" s="2221"/>
      <c r="C331" s="2221"/>
      <c r="D331" s="2237"/>
      <c r="E331" s="2238"/>
      <c r="F331" s="2225" t="str">
        <f t="shared" si="32"/>
        <v>－</v>
      </c>
      <c r="G331" s="2233"/>
      <c r="H331" s="2227" t="str">
        <f t="shared" si="33"/>
        <v>－</v>
      </c>
      <c r="I331" s="2193"/>
      <c r="R331" s="1376"/>
    </row>
    <row r="332" spans="1:18" ht="18" customHeight="1">
      <c r="A332" s="2208"/>
      <c r="B332" s="2209"/>
      <c r="C332" s="2209"/>
      <c r="G332" s="2191"/>
      <c r="H332" s="2192"/>
      <c r="I332" s="2193"/>
      <c r="R332" s="1376"/>
    </row>
    <row r="333" spans="1:18" ht="18" customHeight="1">
      <c r="A333" s="2210" t="s">
        <v>2485</v>
      </c>
      <c r="B333" s="2209"/>
      <c r="C333" s="2209"/>
      <c r="D333" s="2198"/>
      <c r="E333" s="2214"/>
      <c r="F333" s="2214"/>
      <c r="G333" s="2214"/>
      <c r="H333" s="2192"/>
      <c r="I333" s="2193"/>
      <c r="R333" s="1376"/>
    </row>
    <row r="334" spans="1:18" s="2219" customFormat="1" ht="60" customHeight="1">
      <c r="A334" s="2215" t="s">
        <v>2238</v>
      </c>
      <c r="B334" s="2216" t="s">
        <v>2239</v>
      </c>
      <c r="C334" s="2216" t="s">
        <v>2240</v>
      </c>
      <c r="D334" s="2217" t="s">
        <v>2241</v>
      </c>
      <c r="E334" s="2216" t="s">
        <v>2242</v>
      </c>
      <c r="F334" s="2216" t="s">
        <v>2243</v>
      </c>
      <c r="G334" s="2218" t="s">
        <v>2244</v>
      </c>
      <c r="J334" s="1376"/>
      <c r="K334" s="1376"/>
      <c r="L334" s="1376"/>
      <c r="M334" s="1376"/>
      <c r="N334" s="1376"/>
      <c r="O334" s="1376"/>
      <c r="P334" s="1376"/>
      <c r="Q334" s="1376"/>
      <c r="R334" s="1376"/>
    </row>
    <row r="335" spans="1:18" ht="18" customHeight="1">
      <c r="A335" s="2229"/>
      <c r="B335" s="2230" t="s">
        <v>2486</v>
      </c>
      <c r="C335" s="2235" t="s">
        <v>2266</v>
      </c>
      <c r="D335" s="2231"/>
      <c r="E335" s="2232"/>
      <c r="F335" s="2225" t="str">
        <f t="shared" ref="F335:F342" si="34">IF(A335=1,1*D335*E335,"－")</f>
        <v>－</v>
      </c>
      <c r="G335" s="2233"/>
      <c r="H335" s="2227" t="str">
        <f t="shared" ref="H335:H342" si="35">IF(A335=1,1*D335*2,"－")</f>
        <v>－</v>
      </c>
      <c r="I335" s="2193"/>
      <c r="R335" s="1376"/>
    </row>
    <row r="336" spans="1:18" ht="18" customHeight="1">
      <c r="A336" s="2229"/>
      <c r="B336" s="2230" t="s">
        <v>2487</v>
      </c>
      <c r="C336" s="2235" t="s">
        <v>2266</v>
      </c>
      <c r="D336" s="2231"/>
      <c r="E336" s="2232"/>
      <c r="F336" s="2225" t="str">
        <f t="shared" si="34"/>
        <v>－</v>
      </c>
      <c r="G336" s="2233"/>
      <c r="H336" s="2227" t="str">
        <f t="shared" si="35"/>
        <v>－</v>
      </c>
      <c r="I336" s="2193"/>
      <c r="R336" s="1376"/>
    </row>
    <row r="337" spans="1:18" ht="18" customHeight="1">
      <c r="A337" s="2229"/>
      <c r="B337" s="2230" t="s">
        <v>2488</v>
      </c>
      <c r="C337" s="2235" t="s">
        <v>2266</v>
      </c>
      <c r="D337" s="2231"/>
      <c r="E337" s="2232"/>
      <c r="F337" s="2225" t="str">
        <f t="shared" si="34"/>
        <v>－</v>
      </c>
      <c r="G337" s="2233"/>
      <c r="H337" s="2227" t="str">
        <f t="shared" si="35"/>
        <v>－</v>
      </c>
      <c r="I337" s="2193"/>
      <c r="R337" s="1376"/>
    </row>
    <row r="338" spans="1:18" ht="18" customHeight="1">
      <c r="A338" s="2229"/>
      <c r="B338" s="2230" t="s">
        <v>2489</v>
      </c>
      <c r="C338" s="2235" t="s">
        <v>2266</v>
      </c>
      <c r="D338" s="2231"/>
      <c r="E338" s="2232"/>
      <c r="F338" s="2225" t="str">
        <f t="shared" si="34"/>
        <v>－</v>
      </c>
      <c r="G338" s="2233"/>
      <c r="H338" s="2227" t="str">
        <f t="shared" si="35"/>
        <v>－</v>
      </c>
      <c r="I338" s="2193"/>
      <c r="R338" s="1376"/>
    </row>
    <row r="339" spans="1:18" ht="30" customHeight="1">
      <c r="A339" s="2236"/>
      <c r="B339" s="2221" t="s">
        <v>2490</v>
      </c>
      <c r="C339" s="2235" t="s">
        <v>2266</v>
      </c>
      <c r="D339" s="2237"/>
      <c r="E339" s="2238"/>
      <c r="F339" s="2225" t="str">
        <f>IF(A339=1,1*D339*E339,"－")</f>
        <v>－</v>
      </c>
      <c r="G339" s="2233"/>
      <c r="H339" s="2227" t="str">
        <f>IF(A339=1,1*D339*2,"－")</f>
        <v>－</v>
      </c>
      <c r="I339" s="2193"/>
      <c r="R339" s="1376"/>
    </row>
    <row r="340" spans="1:18" ht="30" customHeight="1">
      <c r="A340" s="2229"/>
      <c r="B340" s="2230" t="s">
        <v>2491</v>
      </c>
      <c r="C340" s="2235" t="s">
        <v>2266</v>
      </c>
      <c r="D340" s="2231"/>
      <c r="E340" s="2232"/>
      <c r="F340" s="2225" t="str">
        <f>IF(A340=1,1*D340*E340,"－")</f>
        <v>－</v>
      </c>
      <c r="G340" s="2233"/>
      <c r="H340" s="2227" t="str">
        <f>IF(A340=1,1*D340*2,"－")</f>
        <v>－</v>
      </c>
      <c r="I340" s="2193"/>
      <c r="R340" s="1376"/>
    </row>
    <row r="341" spans="1:18" ht="18" customHeight="1">
      <c r="A341" s="2229"/>
      <c r="B341" s="2230" t="s">
        <v>2492</v>
      </c>
      <c r="C341" s="2235" t="s">
        <v>2266</v>
      </c>
      <c r="D341" s="2231"/>
      <c r="E341" s="2232"/>
      <c r="F341" s="2225" t="str">
        <f t="shared" si="34"/>
        <v>－</v>
      </c>
      <c r="G341" s="2233"/>
      <c r="H341" s="2227" t="str">
        <f t="shared" si="35"/>
        <v>－</v>
      </c>
      <c r="I341" s="2193"/>
      <c r="R341" s="1376"/>
    </row>
    <row r="342" spans="1:18" ht="18" customHeight="1">
      <c r="A342" s="2236"/>
      <c r="B342" s="2221"/>
      <c r="C342" s="2221"/>
      <c r="D342" s="2237"/>
      <c r="E342" s="2238"/>
      <c r="F342" s="2225" t="str">
        <f t="shared" si="34"/>
        <v>－</v>
      </c>
      <c r="G342" s="2233"/>
      <c r="H342" s="2227" t="str">
        <f t="shared" si="35"/>
        <v>－</v>
      </c>
      <c r="I342" s="2193"/>
      <c r="R342" s="1376"/>
    </row>
    <row r="343" spans="1:18" ht="18" customHeight="1">
      <c r="B343" s="2209"/>
      <c r="C343" s="2209"/>
      <c r="E343" s="2252"/>
      <c r="F343" s="2253"/>
      <c r="G343" s="2254"/>
    </row>
    <row r="344" spans="1:18" ht="18" customHeight="1">
      <c r="A344" s="2210" t="s">
        <v>2493</v>
      </c>
      <c r="B344" s="2209"/>
      <c r="C344" s="2209"/>
      <c r="D344" s="2198" t="s">
        <v>37</v>
      </c>
      <c r="E344" s="2211">
        <f>SUM(F347:F349)+SUM(F353:F355)</f>
        <v>0</v>
      </c>
      <c r="F344" s="2212" t="s">
        <v>1066</v>
      </c>
      <c r="G344" s="2213">
        <f>SUM(H347:H349)+SUM(H353:H355)</f>
        <v>0</v>
      </c>
    </row>
    <row r="345" spans="1:18" ht="18" customHeight="1">
      <c r="A345" s="2210" t="s">
        <v>2494</v>
      </c>
      <c r="B345" s="2209"/>
      <c r="C345" s="2209"/>
      <c r="D345" s="2198"/>
      <c r="E345" s="2214"/>
      <c r="F345" s="2214"/>
    </row>
    <row r="346" spans="1:18" s="2219" customFormat="1" ht="60" customHeight="1">
      <c r="A346" s="2215" t="s">
        <v>2238</v>
      </c>
      <c r="B346" s="2216" t="s">
        <v>2239</v>
      </c>
      <c r="C346" s="2216" t="s">
        <v>2240</v>
      </c>
      <c r="D346" s="2217" t="s">
        <v>2241</v>
      </c>
      <c r="E346" s="2216" t="s">
        <v>2242</v>
      </c>
      <c r="F346" s="2216" t="s">
        <v>2243</v>
      </c>
      <c r="G346" s="2218" t="s">
        <v>2244</v>
      </c>
      <c r="J346" s="1376"/>
      <c r="K346" s="1376"/>
      <c r="L346" s="1376"/>
      <c r="M346" s="1376"/>
      <c r="N346" s="1376"/>
      <c r="O346" s="1376"/>
      <c r="P346" s="1376"/>
      <c r="Q346" s="1376"/>
      <c r="R346" s="1376"/>
    </row>
    <row r="347" spans="1:18" ht="30" customHeight="1">
      <c r="A347" s="2236"/>
      <c r="B347" s="2230" t="s">
        <v>2495</v>
      </c>
      <c r="C347" s="2235" t="s">
        <v>2266</v>
      </c>
      <c r="D347" s="2237"/>
      <c r="E347" s="2238"/>
      <c r="F347" s="2225" t="str">
        <f>IF(A347=1,1*D347*E347,"－")</f>
        <v>－</v>
      </c>
      <c r="G347" s="2233"/>
      <c r="H347" s="2227" t="str">
        <f>IF(A347=1,1*D347*2,"－")</f>
        <v>－</v>
      </c>
      <c r="I347" s="2193"/>
      <c r="R347" s="1376"/>
    </row>
    <row r="348" spans="1:18" ht="18" customHeight="1">
      <c r="A348" s="2236"/>
      <c r="B348" s="2221" t="s">
        <v>2496</v>
      </c>
      <c r="C348" s="2235" t="s">
        <v>2266</v>
      </c>
      <c r="D348" s="2237"/>
      <c r="E348" s="2238"/>
      <c r="F348" s="2225" t="str">
        <f>IF(A348=1,1*D348*E348,"－")</f>
        <v>－</v>
      </c>
      <c r="G348" s="2233"/>
      <c r="H348" s="2227" t="str">
        <f>IF(A348=1,1*D348*2,"－")</f>
        <v>－</v>
      </c>
      <c r="I348" s="2193"/>
      <c r="R348" s="1376"/>
    </row>
    <row r="349" spans="1:18" ht="18" customHeight="1">
      <c r="A349" s="2236"/>
      <c r="B349" s="2221"/>
      <c r="C349" s="2221"/>
      <c r="D349" s="2237"/>
      <c r="E349" s="2238"/>
      <c r="F349" s="2225" t="str">
        <f>IF(A349=1,1*D349*E349,"－")</f>
        <v>－</v>
      </c>
      <c r="G349" s="2233"/>
      <c r="H349" s="2227" t="str">
        <f>IF(A349=1,1*D349*2,"－")</f>
        <v>－</v>
      </c>
      <c r="I349" s="2193"/>
      <c r="R349" s="1376"/>
    </row>
    <row r="350" spans="1:18" ht="18" customHeight="1">
      <c r="A350" s="2208"/>
      <c r="B350" s="2209"/>
      <c r="C350" s="2209"/>
      <c r="G350" s="2191"/>
      <c r="H350" s="2192"/>
      <c r="I350" s="2193"/>
      <c r="R350" s="1376"/>
    </row>
    <row r="351" spans="1:18" ht="18" customHeight="1">
      <c r="A351" s="2210" t="s">
        <v>1127</v>
      </c>
      <c r="B351" s="2209"/>
      <c r="C351" s="2209"/>
      <c r="D351" s="2198"/>
      <c r="E351" s="2214"/>
      <c r="F351" s="2214"/>
      <c r="G351" s="2214"/>
      <c r="H351" s="2192"/>
      <c r="I351" s="2193"/>
      <c r="R351" s="1376"/>
    </row>
    <row r="352" spans="1:18" s="2219" customFormat="1" ht="60" customHeight="1">
      <c r="A352" s="2215" t="s">
        <v>2238</v>
      </c>
      <c r="B352" s="2216" t="s">
        <v>2239</v>
      </c>
      <c r="C352" s="2216" t="s">
        <v>2240</v>
      </c>
      <c r="D352" s="2217" t="s">
        <v>2241</v>
      </c>
      <c r="E352" s="2216" t="s">
        <v>2242</v>
      </c>
      <c r="F352" s="2216" t="s">
        <v>2243</v>
      </c>
      <c r="G352" s="2218" t="s">
        <v>2244</v>
      </c>
      <c r="J352" s="1376"/>
      <c r="K352" s="1376"/>
      <c r="L352" s="1376"/>
      <c r="M352" s="1376"/>
      <c r="N352" s="1376"/>
      <c r="O352" s="1376"/>
      <c r="P352" s="1376"/>
      <c r="Q352" s="1376"/>
      <c r="R352" s="1376"/>
    </row>
    <row r="353" spans="1:18" ht="18" customHeight="1">
      <c r="A353" s="2236"/>
      <c r="B353" s="2221" t="s">
        <v>2497</v>
      </c>
      <c r="C353" s="2235" t="s">
        <v>2266</v>
      </c>
      <c r="D353" s="2237"/>
      <c r="E353" s="2238"/>
      <c r="F353" s="2225" t="str">
        <f>IF(A353=1,1*D353*E353,"－")</f>
        <v>－</v>
      </c>
      <c r="G353" s="2233"/>
      <c r="H353" s="2227" t="str">
        <f>IF(A353=1,1*D353*2,"－")</f>
        <v>－</v>
      </c>
      <c r="I353" s="2193"/>
      <c r="R353" s="1376"/>
    </row>
    <row r="354" spans="1:18" ht="25.9" customHeight="1">
      <c r="A354" s="2236"/>
      <c r="B354" s="2221" t="s">
        <v>2498</v>
      </c>
      <c r="C354" s="2235" t="s">
        <v>2266</v>
      </c>
      <c r="D354" s="2237"/>
      <c r="E354" s="2238"/>
      <c r="F354" s="2225" t="str">
        <f>IF(A354=1,1*D354*E354,"－")</f>
        <v>－</v>
      </c>
      <c r="G354" s="2233"/>
      <c r="H354" s="2227" t="str">
        <f>IF(A354=1,1*D354*2,"－")</f>
        <v>－</v>
      </c>
      <c r="I354" s="2193"/>
      <c r="R354" s="1376"/>
    </row>
    <row r="355" spans="1:18" ht="18" customHeight="1">
      <c r="A355" s="2236"/>
      <c r="B355" s="2221"/>
      <c r="C355" s="2221"/>
      <c r="D355" s="2237"/>
      <c r="E355" s="2238"/>
      <c r="F355" s="2225" t="str">
        <f>IF(A355=1,1*D355*E355,"－")</f>
        <v>－</v>
      </c>
      <c r="G355" s="2233"/>
      <c r="H355" s="2227" t="str">
        <f>IF(A355=1,1*D355*2,"－")</f>
        <v>－</v>
      </c>
      <c r="I355" s="2193"/>
      <c r="R355" s="1376"/>
    </row>
    <row r="356" spans="1:18" ht="18" customHeight="1">
      <c r="A356" s="2239" t="s">
        <v>2270</v>
      </c>
      <c r="B356" s="2209"/>
      <c r="C356" s="2209"/>
    </row>
    <row r="358" spans="1:18" s="2191" customFormat="1">
      <c r="A358" s="2202"/>
      <c r="B358" s="2189"/>
      <c r="C358" s="2189"/>
      <c r="D358" s="2190"/>
      <c r="G358" s="2192"/>
      <c r="H358" s="2193"/>
      <c r="I358" s="1376"/>
      <c r="J358" s="1376"/>
      <c r="K358" s="1376"/>
      <c r="L358" s="1376"/>
      <c r="M358" s="1376"/>
      <c r="N358" s="1376"/>
      <c r="O358" s="1376"/>
      <c r="P358" s="1376"/>
      <c r="Q358" s="1376"/>
    </row>
    <row r="359" spans="1:18" s="2191" customFormat="1">
      <c r="A359" s="2202"/>
      <c r="B359" s="2189"/>
      <c r="C359" s="2189"/>
      <c r="D359" s="2190"/>
      <c r="G359" s="2192"/>
      <c r="H359" s="2193"/>
      <c r="I359" s="1376"/>
      <c r="J359" s="1376"/>
      <c r="K359" s="1376"/>
      <c r="L359" s="1376"/>
      <c r="M359" s="1376"/>
      <c r="N359" s="1376"/>
      <c r="O359" s="1376"/>
      <c r="P359" s="1376"/>
      <c r="Q359" s="1376"/>
    </row>
    <row r="360" spans="1:18" s="2191" customFormat="1">
      <c r="A360" s="2202"/>
      <c r="B360" s="2189"/>
      <c r="C360" s="2189"/>
      <c r="D360" s="2190"/>
      <c r="G360" s="2192"/>
      <c r="H360" s="2193"/>
      <c r="I360" s="1376"/>
      <c r="J360" s="1376"/>
      <c r="K360" s="1376"/>
      <c r="L360" s="1376"/>
      <c r="M360" s="1376"/>
      <c r="N360" s="1376"/>
      <c r="O360" s="1376"/>
      <c r="P360" s="1376"/>
      <c r="Q360" s="1376"/>
    </row>
    <row r="363" spans="1:18" s="2191" customFormat="1">
      <c r="A363" s="2202"/>
      <c r="B363" s="2193"/>
      <c r="C363" s="2193"/>
      <c r="D363" s="2190"/>
      <c r="G363" s="2192"/>
      <c r="H363" s="2193"/>
      <c r="I363" s="1376"/>
      <c r="J363" s="1376"/>
      <c r="K363" s="1376"/>
      <c r="L363" s="1376"/>
      <c r="M363" s="1376"/>
      <c r="N363" s="1376"/>
      <c r="O363" s="1376"/>
      <c r="P363" s="1376"/>
      <c r="Q363" s="1376"/>
    </row>
  </sheetData>
  <mergeCells count="17">
    <mergeCell ref="I4:Q7"/>
    <mergeCell ref="B5:C5"/>
    <mergeCell ref="B6:C6"/>
    <mergeCell ref="B7:C7"/>
    <mergeCell ref="E2:G2"/>
    <mergeCell ref="B3:C3"/>
    <mergeCell ref="E3:G3"/>
    <mergeCell ref="B4:C4"/>
    <mergeCell ref="E4:G4"/>
    <mergeCell ref="I32:Q40"/>
    <mergeCell ref="I43:Q45"/>
    <mergeCell ref="B8:C8"/>
    <mergeCell ref="B9:C9"/>
    <mergeCell ref="I9:Q15"/>
    <mergeCell ref="B10:C10"/>
    <mergeCell ref="I18:Q22"/>
    <mergeCell ref="I23:Q31"/>
  </mergeCells>
  <phoneticPr fontId="15"/>
  <hyperlinks>
    <hyperlink ref="A1" location="トップ!A1" display="トップへ" xr:uid="{D238E01D-53FF-4E63-819B-64F52BF99505}"/>
  </hyperlinks>
  <pageMargins left="0.9055118110236221" right="0.62992125984251968" top="0.74803149606299213" bottom="0.74803149606299213" header="0.31496062992125984" footer="0.31496062992125984"/>
  <pageSetup paperSize="9" scale="55" orientation="portrait" r:id="rId1"/>
  <headerFooter alignWithMargins="0"/>
  <rowBreaks count="6" manualBreakCount="6">
    <brk id="60" max="6" man="1"/>
    <brk id="112" max="6" man="1"/>
    <brk id="178" max="6" man="1"/>
    <brk id="240" max="6" man="1"/>
    <brk id="293" max="6" man="1"/>
    <brk id="356" max="16383" man="1"/>
  </rowBreaks>
  <colBreaks count="1" manualBreakCount="1">
    <brk id="7" min="1" max="375" man="1"/>
  </col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031C8-F060-42D0-B654-AD6776273273}">
  <sheetPr codeName="Sheet26"/>
  <dimension ref="A1:AM201"/>
  <sheetViews>
    <sheetView view="pageBreakPreview" zoomScale="90" zoomScaleNormal="100" zoomScaleSheetLayoutView="90" workbookViewId="0">
      <selection activeCell="G2" sqref="G2:I2"/>
    </sheetView>
  </sheetViews>
  <sheetFormatPr defaultColWidth="9" defaultRowHeight="13"/>
  <cols>
    <col min="1" max="4" width="2.453125" style="2329" customWidth="1"/>
    <col min="5" max="5" width="60.90625" style="2256" customWidth="1"/>
    <col min="6" max="6" width="8.36328125" style="2257" customWidth="1"/>
    <col min="7" max="7" width="4.453125" style="2257" customWidth="1"/>
    <col min="8" max="8" width="4.7265625" style="2257" customWidth="1"/>
    <col min="9" max="9" width="5.26953125" style="2257" customWidth="1"/>
    <col min="10" max="10" width="5.08984375" style="2258" customWidth="1"/>
    <col min="11" max="11" width="3.453125" style="2259" customWidth="1"/>
    <col min="12" max="16" width="5.08984375" style="2258" hidden="1" customWidth="1"/>
    <col min="17" max="17" width="4.453125" style="2260" customWidth="1"/>
    <col min="18" max="25" width="9" style="2260"/>
    <col min="26" max="16384" width="9" style="2259"/>
  </cols>
  <sheetData>
    <row r="1" spans="1:39">
      <c r="A1" s="2255" t="s">
        <v>807</v>
      </c>
      <c r="B1" s="2255"/>
      <c r="C1" s="2255"/>
      <c r="D1" s="2255"/>
      <c r="I1" s="2255" t="s">
        <v>807</v>
      </c>
    </row>
    <row r="2" spans="1:39" ht="16.5">
      <c r="A2" s="2261" t="s">
        <v>2499</v>
      </c>
      <c r="B2" s="2261"/>
      <c r="C2" s="4530" t="s">
        <v>2500</v>
      </c>
      <c r="D2" s="4530"/>
      <c r="E2" s="4531"/>
      <c r="F2" s="2262" t="s">
        <v>22</v>
      </c>
      <c r="G2" s="4532" t="s">
        <v>2775</v>
      </c>
      <c r="H2" s="4533"/>
      <c r="I2" s="4533"/>
      <c r="Q2" s="2263"/>
      <c r="R2" s="2264"/>
      <c r="S2" s="2264"/>
      <c r="T2" s="2264"/>
      <c r="U2" s="2264"/>
      <c r="V2" s="2264"/>
      <c r="W2" s="2264"/>
      <c r="X2" s="2264"/>
      <c r="Y2" s="2264"/>
    </row>
    <row r="3" spans="1:39" ht="18.75" customHeight="1">
      <c r="A3" s="2265" t="s">
        <v>2501</v>
      </c>
      <c r="B3" s="2266"/>
      <c r="C3" s="2266"/>
      <c r="D3" s="2267"/>
      <c r="E3" s="2268"/>
      <c r="F3" s="2262" t="s">
        <v>23</v>
      </c>
      <c r="G3" s="4534"/>
      <c r="H3" s="4534"/>
      <c r="I3" s="4534"/>
      <c r="Q3" s="4535"/>
      <c r="R3" s="4535"/>
      <c r="S3" s="4535"/>
      <c r="T3" s="4535"/>
      <c r="U3" s="4535"/>
      <c r="V3" s="4535"/>
      <c r="W3" s="4535"/>
      <c r="X3" s="4535"/>
      <c r="Y3" s="4535"/>
    </row>
    <row r="4" spans="1:39" ht="18" customHeight="1">
      <c r="A4" s="2269"/>
      <c r="B4" s="2269"/>
      <c r="C4" s="2269"/>
      <c r="D4" s="2269"/>
      <c r="E4" s="2268"/>
      <c r="F4" s="2270" t="s">
        <v>840</v>
      </c>
      <c r="G4" s="4536" t="s">
        <v>53</v>
      </c>
      <c r="H4" s="4537"/>
      <c r="I4" s="4538"/>
      <c r="Q4" s="4535"/>
      <c r="R4" s="4535"/>
      <c r="S4" s="4535"/>
      <c r="T4" s="4535"/>
      <c r="U4" s="4535"/>
      <c r="V4" s="4535"/>
      <c r="W4" s="4535"/>
      <c r="X4" s="4535"/>
      <c r="Y4" s="4535"/>
    </row>
    <row r="5" spans="1:39" s="2260" customFormat="1" ht="13.15" customHeight="1">
      <c r="B5" s="2271"/>
      <c r="C5" s="2272" t="s">
        <v>851</v>
      </c>
      <c r="D5" s="4539" t="s">
        <v>2502</v>
      </c>
      <c r="E5" s="4539"/>
      <c r="F5" s="4539"/>
      <c r="G5" s="4539"/>
      <c r="H5" s="4539"/>
      <c r="I5" s="4539"/>
      <c r="J5" s="2272"/>
      <c r="K5" s="2272"/>
      <c r="L5" s="2272"/>
      <c r="M5" s="2272"/>
      <c r="N5" s="2258"/>
      <c r="O5" s="2259"/>
      <c r="P5" s="2258"/>
      <c r="Q5" s="2258"/>
      <c r="R5" s="2258"/>
      <c r="S5" s="2258"/>
      <c r="T5" s="2258"/>
      <c r="AD5" s="2259"/>
      <c r="AE5" s="2259"/>
      <c r="AF5" s="2259"/>
      <c r="AG5" s="2259"/>
      <c r="AH5" s="2259"/>
      <c r="AI5" s="2259"/>
      <c r="AJ5" s="2259"/>
      <c r="AK5" s="2259"/>
      <c r="AL5" s="2259"/>
      <c r="AM5" s="2259"/>
    </row>
    <row r="6" spans="1:39" s="2260" customFormat="1" ht="13.15" customHeight="1">
      <c r="B6" s="2271"/>
      <c r="C6" s="2272" t="s">
        <v>851</v>
      </c>
      <c r="D6" s="4539" t="s">
        <v>2503</v>
      </c>
      <c r="E6" s="4539"/>
      <c r="F6" s="4539"/>
      <c r="G6" s="4539"/>
      <c r="H6" s="4539"/>
      <c r="I6" s="4539"/>
      <c r="J6" s="2272"/>
      <c r="K6" s="2272"/>
      <c r="L6" s="2272"/>
      <c r="M6" s="2272"/>
      <c r="N6" s="2258"/>
      <c r="O6" s="2259"/>
      <c r="P6" s="2258"/>
      <c r="Q6" s="2258"/>
      <c r="R6" s="2258"/>
      <c r="S6" s="2258"/>
      <c r="T6" s="2258"/>
      <c r="AD6" s="2259"/>
      <c r="AE6" s="2259"/>
      <c r="AF6" s="2259"/>
      <c r="AG6" s="2259"/>
      <c r="AH6" s="2259"/>
      <c r="AI6" s="2259"/>
      <c r="AJ6" s="2259"/>
      <c r="AK6" s="2259"/>
      <c r="AL6" s="2259"/>
      <c r="AM6" s="2259"/>
    </row>
    <row r="7" spans="1:39" s="2260" customFormat="1" ht="37.15" customHeight="1">
      <c r="B7" s="2271"/>
      <c r="C7" s="2272" t="s">
        <v>851</v>
      </c>
      <c r="D7" s="4539" t="s">
        <v>2504</v>
      </c>
      <c r="E7" s="4539"/>
      <c r="F7" s="4539"/>
      <c r="G7" s="4539"/>
      <c r="H7" s="4539"/>
      <c r="I7" s="4539"/>
      <c r="J7" s="2272"/>
      <c r="K7" s="2272"/>
      <c r="L7" s="2272"/>
      <c r="M7" s="2272"/>
      <c r="N7" s="2258"/>
      <c r="O7" s="2259"/>
      <c r="P7" s="2258"/>
      <c r="Q7" s="2258"/>
      <c r="R7" s="2258"/>
      <c r="S7" s="2258"/>
      <c r="T7" s="2258"/>
      <c r="AD7" s="2259"/>
      <c r="AE7" s="2259"/>
      <c r="AF7" s="2259"/>
      <c r="AG7" s="2259"/>
      <c r="AH7" s="2259"/>
      <c r="AI7" s="2259"/>
      <c r="AJ7" s="2259"/>
      <c r="AK7" s="2259"/>
      <c r="AL7" s="2259"/>
      <c r="AM7" s="2259"/>
    </row>
    <row r="8" spans="1:39" s="2260" customFormat="1" ht="25.9" customHeight="1">
      <c r="B8" s="2271"/>
      <c r="C8" s="2272" t="s">
        <v>851</v>
      </c>
      <c r="D8" s="4539" t="s">
        <v>2505</v>
      </c>
      <c r="E8" s="4539"/>
      <c r="F8" s="4539"/>
      <c r="G8" s="4539"/>
      <c r="H8" s="4539"/>
      <c r="I8" s="4539"/>
      <c r="J8" s="2272"/>
      <c r="K8" s="2272"/>
      <c r="L8" s="2272"/>
      <c r="M8" s="2272"/>
      <c r="N8" s="2258"/>
      <c r="O8" s="2259"/>
      <c r="P8" s="2258"/>
      <c r="Q8" s="2258"/>
      <c r="R8" s="2258"/>
      <c r="S8" s="2258"/>
      <c r="T8" s="2258"/>
      <c r="AD8" s="2259"/>
      <c r="AE8" s="2259"/>
      <c r="AF8" s="2259"/>
      <c r="AG8" s="2259"/>
      <c r="AH8" s="2259"/>
      <c r="AI8" s="2259"/>
      <c r="AJ8" s="2259"/>
      <c r="AK8" s="2259"/>
      <c r="AL8" s="2259"/>
      <c r="AM8" s="2259"/>
    </row>
    <row r="9" spans="1:39" s="2260" customFormat="1" ht="26.5" customHeight="1">
      <c r="B9" s="2271"/>
      <c r="C9" s="2272" t="s">
        <v>851</v>
      </c>
      <c r="D9" s="4539" t="s">
        <v>2506</v>
      </c>
      <c r="E9" s="4539"/>
      <c r="F9" s="4539"/>
      <c r="G9" s="4539"/>
      <c r="H9" s="4539"/>
      <c r="I9" s="4539"/>
      <c r="J9" s="2272"/>
      <c r="K9" s="2272"/>
      <c r="L9" s="2272"/>
      <c r="M9" s="2272"/>
      <c r="N9" s="2258"/>
      <c r="O9" s="2259"/>
      <c r="P9" s="2258"/>
      <c r="Q9" s="2258"/>
      <c r="R9" s="2258"/>
      <c r="S9" s="2258"/>
      <c r="T9" s="2258"/>
      <c r="AD9" s="2259"/>
      <c r="AE9" s="2259"/>
      <c r="AF9" s="2259"/>
      <c r="AG9" s="2259"/>
      <c r="AH9" s="2259"/>
      <c r="AI9" s="2259"/>
      <c r="AJ9" s="2259"/>
      <c r="AK9" s="2259"/>
      <c r="AL9" s="2259"/>
      <c r="AM9" s="2259"/>
    </row>
    <row r="10" spans="1:39" s="2260" customFormat="1" ht="13.15" customHeight="1" thickBot="1">
      <c r="B10" s="2271"/>
      <c r="C10" s="2272" t="s">
        <v>851</v>
      </c>
      <c r="D10" s="4539" t="s">
        <v>2507</v>
      </c>
      <c r="E10" s="4539"/>
      <c r="F10" s="4539"/>
      <c r="G10" s="4539"/>
      <c r="H10" s="4539"/>
      <c r="I10" s="4539"/>
      <c r="J10" s="2272"/>
      <c r="K10" s="2272"/>
      <c r="L10" s="2272"/>
      <c r="M10" s="2272"/>
      <c r="N10" s="2258"/>
      <c r="O10" s="2259"/>
      <c r="P10" s="2258"/>
      <c r="Q10" s="2258"/>
      <c r="R10" s="2258"/>
      <c r="S10" s="2258"/>
      <c r="T10" s="2258"/>
      <c r="AD10" s="2259"/>
      <c r="AE10" s="2259"/>
      <c r="AF10" s="2259"/>
      <c r="AG10" s="2259"/>
      <c r="AH10" s="2259"/>
      <c r="AI10" s="2259"/>
      <c r="AJ10" s="2259"/>
      <c r="AK10" s="2259"/>
      <c r="AL10" s="2259"/>
      <c r="AM10" s="2259"/>
    </row>
    <row r="11" spans="1:39" s="2260" customFormat="1" ht="13.5" thickBot="1">
      <c r="A11" s="2273"/>
      <c r="B11" s="2273"/>
      <c r="C11" s="2273"/>
      <c r="D11" s="2273"/>
      <c r="E11" s="2256"/>
      <c r="F11" s="2274" t="s">
        <v>385</v>
      </c>
      <c r="G11" s="2275">
        <f>+G12+G81+G141+G177</f>
        <v>0</v>
      </c>
      <c r="H11" s="2276" t="s">
        <v>1066</v>
      </c>
      <c r="I11" s="2277">
        <f>+I12+I81+I141+I177</f>
        <v>0</v>
      </c>
      <c r="J11" s="2258"/>
      <c r="K11" s="2259"/>
      <c r="L11" s="2258"/>
      <c r="M11" s="2258"/>
      <c r="N11" s="2258"/>
      <c r="O11" s="2258"/>
      <c r="P11" s="2258"/>
      <c r="Z11" s="2259"/>
      <c r="AA11" s="2259"/>
      <c r="AB11" s="2259"/>
      <c r="AC11" s="2259"/>
      <c r="AD11" s="2259"/>
      <c r="AE11" s="2259"/>
      <c r="AF11" s="2259"/>
      <c r="AG11" s="2259"/>
      <c r="AH11" s="2259"/>
      <c r="AI11" s="2259"/>
    </row>
    <row r="12" spans="1:39" s="2260" customFormat="1" ht="16.899999999999999" customHeight="1" thickBot="1">
      <c r="A12" s="4540" t="s">
        <v>2508</v>
      </c>
      <c r="B12" s="4541"/>
      <c r="C12" s="4541"/>
      <c r="D12" s="4541"/>
      <c r="E12" s="4541"/>
      <c r="F12" s="2274" t="s">
        <v>179</v>
      </c>
      <c r="G12" s="2275">
        <f>+G14+G43+G52+G66</f>
        <v>0</v>
      </c>
      <c r="H12" s="2276" t="s">
        <v>1066</v>
      </c>
      <c r="I12" s="2277">
        <f>+I14+I43+I52+I66</f>
        <v>0</v>
      </c>
      <c r="J12" s="2258"/>
      <c r="K12" s="2259"/>
      <c r="L12" s="2258"/>
      <c r="M12" s="2258"/>
      <c r="N12" s="2258"/>
      <c r="O12" s="2258"/>
      <c r="P12" s="2258"/>
      <c r="Z12" s="2259"/>
      <c r="AA12" s="2259"/>
      <c r="AB12" s="2259"/>
      <c r="AC12" s="2259"/>
      <c r="AD12" s="2259"/>
      <c r="AE12" s="2259"/>
      <c r="AF12" s="2259"/>
      <c r="AG12" s="2259"/>
      <c r="AH12" s="2259"/>
      <c r="AI12" s="2259"/>
    </row>
    <row r="13" spans="1:39" s="2260" customFormat="1" ht="13.9" customHeight="1">
      <c r="A13" s="2271"/>
      <c r="B13" s="4539"/>
      <c r="C13" s="4539"/>
      <c r="D13" s="4539"/>
      <c r="E13" s="4539"/>
      <c r="F13" s="4539"/>
      <c r="G13" s="4539"/>
      <c r="H13" s="4539"/>
      <c r="I13" s="4539"/>
      <c r="J13" s="2258"/>
      <c r="K13" s="2259"/>
      <c r="L13" s="2258"/>
      <c r="M13" s="2258"/>
      <c r="N13" s="2258"/>
      <c r="O13" s="2258"/>
      <c r="P13" s="2258"/>
      <c r="Z13" s="2259"/>
      <c r="AA13" s="2259"/>
      <c r="AB13" s="2259"/>
      <c r="AC13" s="2259"/>
      <c r="AD13" s="2259"/>
      <c r="AE13" s="2259"/>
      <c r="AF13" s="2259"/>
      <c r="AG13" s="2259"/>
      <c r="AH13" s="2259"/>
      <c r="AI13" s="2259"/>
    </row>
    <row r="14" spans="1:39" s="2260" customFormat="1" ht="14">
      <c r="A14" s="2278" t="s">
        <v>2509</v>
      </c>
      <c r="B14" s="2278"/>
      <c r="C14" s="2278"/>
      <c r="D14" s="2278"/>
      <c r="E14" s="2279"/>
      <c r="F14" s="2274" t="s">
        <v>37</v>
      </c>
      <c r="G14" s="2280">
        <f>SUM(H18:H40)</f>
        <v>0</v>
      </c>
      <c r="H14" s="2281" t="s">
        <v>1066</v>
      </c>
      <c r="I14" s="2282">
        <f>SUM(J18:J40)</f>
        <v>0</v>
      </c>
      <c r="J14" s="2258"/>
      <c r="K14" s="2259"/>
      <c r="L14" s="2258"/>
      <c r="M14" s="2258"/>
      <c r="N14" s="2258"/>
      <c r="O14" s="2258"/>
      <c r="P14" s="2258"/>
      <c r="Z14" s="2259"/>
      <c r="AA14" s="2259"/>
      <c r="AB14" s="2259"/>
      <c r="AC14" s="2259"/>
      <c r="AD14" s="2259"/>
      <c r="AE14" s="2259"/>
      <c r="AF14" s="2259"/>
      <c r="AG14" s="2259"/>
      <c r="AH14" s="2259"/>
      <c r="AI14" s="2259"/>
    </row>
    <row r="15" spans="1:39" s="2260" customFormat="1" ht="19">
      <c r="A15" s="2278" t="s">
        <v>2510</v>
      </c>
      <c r="B15" s="2278"/>
      <c r="C15" s="2283"/>
      <c r="D15" s="2283"/>
      <c r="E15" s="2279"/>
      <c r="F15" s="2257"/>
      <c r="G15" s="2257"/>
      <c r="H15" s="2257"/>
      <c r="I15" s="2257"/>
      <c r="J15" s="2258"/>
      <c r="K15" s="2259"/>
      <c r="L15" s="2258"/>
      <c r="M15" s="2258"/>
      <c r="N15" s="2258"/>
      <c r="O15" s="2258"/>
      <c r="P15" s="2258"/>
      <c r="Z15" s="2259"/>
      <c r="AA15" s="2259"/>
      <c r="AB15" s="2259"/>
      <c r="AC15" s="2259"/>
      <c r="AD15" s="2259"/>
      <c r="AE15" s="2259"/>
      <c r="AF15" s="2259"/>
      <c r="AG15" s="2259"/>
      <c r="AH15" s="2259"/>
      <c r="AI15" s="2259"/>
    </row>
    <row r="16" spans="1:39" s="2260" customFormat="1">
      <c r="A16" s="4526" t="s">
        <v>2511</v>
      </c>
      <c r="B16" s="4517" t="s">
        <v>2512</v>
      </c>
      <c r="C16" s="4518"/>
      <c r="D16" s="4518"/>
      <c r="E16" s="4528" t="s">
        <v>2513</v>
      </c>
      <c r="F16" s="4523" t="s">
        <v>1120</v>
      </c>
      <c r="G16" s="4523" t="s">
        <v>1121</v>
      </c>
      <c r="H16" s="4523" t="s">
        <v>1122</v>
      </c>
      <c r="I16" s="4523" t="s">
        <v>1123</v>
      </c>
      <c r="J16" s="4525" t="s">
        <v>1124</v>
      </c>
      <c r="K16" s="2259"/>
      <c r="L16" s="2258"/>
      <c r="M16" s="2258"/>
      <c r="N16" s="2258"/>
      <c r="O16" s="2258"/>
      <c r="P16" s="2258"/>
      <c r="Z16" s="2259"/>
      <c r="AA16" s="2259"/>
      <c r="AB16" s="2259"/>
      <c r="AC16" s="2259"/>
      <c r="AD16" s="2259"/>
      <c r="AE16" s="2259"/>
      <c r="AF16" s="2259"/>
      <c r="AG16" s="2259"/>
      <c r="AH16" s="2259"/>
      <c r="AI16" s="2259"/>
    </row>
    <row r="17" spans="1:35" s="2260" customFormat="1" ht="60">
      <c r="A17" s="4527"/>
      <c r="B17" s="2284" t="s">
        <v>2514</v>
      </c>
      <c r="C17" s="2284" t="s">
        <v>2515</v>
      </c>
      <c r="D17" s="2284" t="s">
        <v>2516</v>
      </c>
      <c r="E17" s="4529"/>
      <c r="F17" s="4524"/>
      <c r="G17" s="4524"/>
      <c r="H17" s="4524"/>
      <c r="I17" s="4524"/>
      <c r="J17" s="4525"/>
      <c r="K17" s="2259"/>
      <c r="L17" s="2258"/>
      <c r="M17" s="2258"/>
      <c r="N17" s="2258"/>
      <c r="O17" s="2258"/>
      <c r="P17" s="2258"/>
      <c r="Z17" s="2259"/>
      <c r="AA17" s="2259"/>
      <c r="AB17" s="2259"/>
      <c r="AC17" s="2259"/>
      <c r="AD17" s="2259"/>
      <c r="AE17" s="2259"/>
      <c r="AF17" s="2259"/>
      <c r="AG17" s="2259"/>
      <c r="AH17" s="2259"/>
      <c r="AI17" s="2259"/>
    </row>
    <row r="18" spans="1:35" s="2260" customFormat="1" ht="14">
      <c r="A18" s="2285"/>
      <c r="B18" s="2286" t="s">
        <v>851</v>
      </c>
      <c r="C18" s="2286" t="s">
        <v>851</v>
      </c>
      <c r="D18" s="2286"/>
      <c r="E18" s="2287" t="s">
        <v>2517</v>
      </c>
      <c r="F18" s="2288"/>
      <c r="G18" s="2288"/>
      <c r="H18" s="2289" t="str">
        <f>IF(A18=1,1*F18*G18,"－")</f>
        <v>－</v>
      </c>
      <c r="I18" s="2290"/>
      <c r="J18" s="2291" t="str">
        <f>IF(A18=1,1*F18*2,"－")</f>
        <v>－</v>
      </c>
      <c r="K18" s="2259"/>
      <c r="L18" s="2257"/>
      <c r="M18" s="2257"/>
      <c r="N18" s="2257"/>
      <c r="O18" s="2257"/>
      <c r="P18" s="2257"/>
      <c r="Z18" s="2259"/>
      <c r="AA18" s="2259"/>
      <c r="AB18" s="2259"/>
      <c r="AC18" s="2259"/>
      <c r="AD18" s="2259"/>
      <c r="AE18" s="2259"/>
      <c r="AF18" s="2259"/>
      <c r="AG18" s="2259"/>
      <c r="AH18" s="2259"/>
      <c r="AI18" s="2259"/>
    </row>
    <row r="19" spans="1:35" s="2260" customFormat="1" ht="14">
      <c r="A19" s="2292"/>
      <c r="B19" s="2286" t="s">
        <v>851</v>
      </c>
      <c r="C19" s="2286" t="s">
        <v>851</v>
      </c>
      <c r="D19" s="2293"/>
      <c r="E19" s="2287" t="s">
        <v>2518</v>
      </c>
      <c r="F19" s="2294"/>
      <c r="G19" s="2294"/>
      <c r="H19" s="2289" t="str">
        <f t="shared" ref="H19:H25" si="0">IF(A19=1,1*F19*G19,"－")</f>
        <v>－</v>
      </c>
      <c r="I19" s="2290"/>
      <c r="J19" s="2291" t="str">
        <f t="shared" ref="J19:J25" si="1">IF(A19=1,1*F19*2,"－")</f>
        <v>－</v>
      </c>
      <c r="K19" s="2259"/>
      <c r="L19" s="2257"/>
      <c r="M19" s="2257"/>
      <c r="N19" s="2257"/>
      <c r="O19" s="2257"/>
      <c r="P19" s="2257"/>
      <c r="Z19" s="2259"/>
      <c r="AA19" s="2259"/>
      <c r="AB19" s="2259"/>
      <c r="AC19" s="2259"/>
      <c r="AD19" s="2259"/>
      <c r="AE19" s="2259"/>
      <c r="AF19" s="2259"/>
      <c r="AG19" s="2259"/>
      <c r="AH19" s="2259"/>
      <c r="AI19" s="2259"/>
    </row>
    <row r="20" spans="1:35" s="2260" customFormat="1" ht="24">
      <c r="A20" s="2292"/>
      <c r="B20" s="2286" t="s">
        <v>851</v>
      </c>
      <c r="C20" s="2286" t="s">
        <v>851</v>
      </c>
      <c r="D20" s="2293"/>
      <c r="E20" s="2287" t="s">
        <v>2519</v>
      </c>
      <c r="F20" s="2294"/>
      <c r="G20" s="2294"/>
      <c r="H20" s="2289" t="str">
        <f t="shared" si="0"/>
        <v>－</v>
      </c>
      <c r="I20" s="2290"/>
      <c r="J20" s="2291" t="str">
        <f t="shared" si="1"/>
        <v>－</v>
      </c>
      <c r="K20" s="2259"/>
      <c r="L20" s="2257"/>
      <c r="M20" s="2257"/>
      <c r="N20" s="2257"/>
      <c r="O20" s="2257"/>
      <c r="P20" s="2257"/>
      <c r="Z20" s="2259"/>
      <c r="AA20" s="2259"/>
      <c r="AB20" s="2259"/>
      <c r="AC20" s="2259"/>
      <c r="AD20" s="2259"/>
      <c r="AE20" s="2259"/>
      <c r="AF20" s="2259"/>
      <c r="AG20" s="2259"/>
      <c r="AH20" s="2259"/>
      <c r="AI20" s="2259"/>
    </row>
    <row r="21" spans="1:35" s="2260" customFormat="1" ht="24">
      <c r="A21" s="2292"/>
      <c r="B21" s="2286" t="s">
        <v>851</v>
      </c>
      <c r="C21" s="2286" t="s">
        <v>851</v>
      </c>
      <c r="D21" s="2293"/>
      <c r="E21" s="2287" t="s">
        <v>2520</v>
      </c>
      <c r="F21" s="2294"/>
      <c r="G21" s="2294"/>
      <c r="H21" s="2289" t="str">
        <f t="shared" si="0"/>
        <v>－</v>
      </c>
      <c r="I21" s="2290"/>
      <c r="J21" s="2291" t="str">
        <f t="shared" si="1"/>
        <v>－</v>
      </c>
      <c r="K21" s="2259"/>
      <c r="L21" s="2257"/>
      <c r="M21" s="2257"/>
      <c r="N21" s="2257"/>
      <c r="O21" s="2257"/>
      <c r="P21" s="2257"/>
      <c r="Z21" s="2259"/>
      <c r="AA21" s="2259"/>
      <c r="AB21" s="2259"/>
      <c r="AC21" s="2259"/>
      <c r="AD21" s="2259"/>
      <c r="AE21" s="2259"/>
      <c r="AF21" s="2259"/>
      <c r="AG21" s="2259"/>
      <c r="AH21" s="2259"/>
      <c r="AI21" s="2259"/>
    </row>
    <row r="22" spans="1:35" s="2260" customFormat="1" ht="14">
      <c r="A22" s="2292"/>
      <c r="B22" s="2286" t="s">
        <v>851</v>
      </c>
      <c r="C22" s="2286" t="s">
        <v>851</v>
      </c>
      <c r="D22" s="2293"/>
      <c r="E22" s="2287" t="s">
        <v>2521</v>
      </c>
      <c r="F22" s="2294"/>
      <c r="G22" s="2294"/>
      <c r="H22" s="2289" t="str">
        <f t="shared" si="0"/>
        <v>－</v>
      </c>
      <c r="I22" s="2290"/>
      <c r="J22" s="2291" t="str">
        <f t="shared" si="1"/>
        <v>－</v>
      </c>
      <c r="K22" s="2259"/>
      <c r="L22" s="2257"/>
      <c r="M22" s="2257"/>
      <c r="N22" s="2257"/>
      <c r="O22" s="2257"/>
      <c r="P22" s="2257"/>
      <c r="Z22" s="2259"/>
      <c r="AA22" s="2259"/>
      <c r="AB22" s="2259"/>
      <c r="AC22" s="2259"/>
      <c r="AD22" s="2259"/>
      <c r="AE22" s="2259"/>
      <c r="AF22" s="2259"/>
      <c r="AG22" s="2259"/>
      <c r="AH22" s="2259"/>
      <c r="AI22" s="2259"/>
    </row>
    <row r="23" spans="1:35" s="2260" customFormat="1" ht="48">
      <c r="A23" s="2292"/>
      <c r="B23" s="2286" t="s">
        <v>851</v>
      </c>
      <c r="C23" s="2286" t="s">
        <v>851</v>
      </c>
      <c r="D23" s="2293"/>
      <c r="E23" s="2287" t="s">
        <v>2522</v>
      </c>
      <c r="F23" s="2294"/>
      <c r="G23" s="2294"/>
      <c r="H23" s="2289" t="str">
        <f t="shared" si="0"/>
        <v>－</v>
      </c>
      <c r="I23" s="2290"/>
      <c r="J23" s="2291" t="str">
        <f t="shared" si="1"/>
        <v>－</v>
      </c>
      <c r="K23" s="2259"/>
      <c r="L23" s="2257"/>
      <c r="M23" s="2257"/>
      <c r="N23" s="2257"/>
      <c r="O23" s="2257"/>
      <c r="P23" s="2257"/>
      <c r="Z23" s="2259"/>
      <c r="AA23" s="2259"/>
      <c r="AB23" s="2259"/>
      <c r="AC23" s="2259"/>
      <c r="AD23" s="2259"/>
      <c r="AE23" s="2259"/>
      <c r="AF23" s="2259"/>
      <c r="AG23" s="2259"/>
      <c r="AH23" s="2259"/>
      <c r="AI23" s="2259"/>
    </row>
    <row r="24" spans="1:35" s="2260" customFormat="1" ht="24">
      <c r="A24" s="2292"/>
      <c r="B24" s="2286" t="s">
        <v>851</v>
      </c>
      <c r="C24" s="2286" t="s">
        <v>851</v>
      </c>
      <c r="D24" s="2293"/>
      <c r="E24" s="2287" t="s">
        <v>2523</v>
      </c>
      <c r="F24" s="2294"/>
      <c r="G24" s="2294"/>
      <c r="H24" s="2289" t="str">
        <f t="shared" si="0"/>
        <v>－</v>
      </c>
      <c r="I24" s="2290"/>
      <c r="J24" s="2291" t="str">
        <f t="shared" si="1"/>
        <v>－</v>
      </c>
      <c r="K24" s="2259"/>
      <c r="L24" s="2257"/>
      <c r="M24" s="2257"/>
      <c r="N24" s="2257"/>
      <c r="O24" s="2257"/>
      <c r="P24" s="2257"/>
      <c r="Z24" s="2259"/>
      <c r="AA24" s="2259"/>
      <c r="AB24" s="2259"/>
      <c r="AC24" s="2259"/>
      <c r="AD24" s="2259"/>
      <c r="AE24" s="2259"/>
      <c r="AF24" s="2259"/>
      <c r="AG24" s="2259"/>
      <c r="AH24" s="2259"/>
      <c r="AI24" s="2259"/>
    </row>
    <row r="25" spans="1:35" s="2260" customFormat="1" ht="14">
      <c r="A25" s="2292"/>
      <c r="B25" s="2286" t="s">
        <v>851</v>
      </c>
      <c r="C25" s="2286" t="s">
        <v>851</v>
      </c>
      <c r="D25" s="2293"/>
      <c r="E25" s="2287" t="s">
        <v>2524</v>
      </c>
      <c r="F25" s="2294"/>
      <c r="G25" s="2294"/>
      <c r="H25" s="2289" t="str">
        <f t="shared" si="0"/>
        <v>－</v>
      </c>
      <c r="I25" s="2290"/>
      <c r="J25" s="2291" t="str">
        <f t="shared" si="1"/>
        <v>－</v>
      </c>
      <c r="K25" s="2259"/>
      <c r="L25" s="2257"/>
      <c r="M25" s="2257"/>
      <c r="N25" s="2257"/>
      <c r="O25" s="2257"/>
      <c r="P25" s="2257"/>
      <c r="Z25" s="2259"/>
      <c r="AA25" s="2259"/>
      <c r="AB25" s="2259"/>
      <c r="AC25" s="2259"/>
      <c r="AD25" s="2259"/>
      <c r="AE25" s="2259"/>
      <c r="AF25" s="2259"/>
      <c r="AG25" s="2259"/>
      <c r="AH25" s="2259"/>
      <c r="AI25" s="2259"/>
    </row>
    <row r="26" spans="1:35" s="2260" customFormat="1" ht="14">
      <c r="A26" s="2292"/>
      <c r="B26" s="2293"/>
      <c r="C26" s="2293"/>
      <c r="D26" s="2293"/>
      <c r="E26" s="2287"/>
      <c r="F26" s="2294"/>
      <c r="G26" s="2294"/>
      <c r="H26" s="2289" t="str">
        <f>IF(A26=1,1*F26*G26,"－")</f>
        <v>－</v>
      </c>
      <c r="I26" s="2290"/>
      <c r="J26" s="2291" t="str">
        <f>IF(A26=1,1*F26*2,"－")</f>
        <v>－</v>
      </c>
      <c r="K26" s="2259"/>
      <c r="L26" s="2291"/>
      <c r="M26" s="2291"/>
      <c r="N26" s="2291"/>
      <c r="O26" s="2291"/>
      <c r="P26" s="2291"/>
      <c r="Z26" s="2259"/>
      <c r="AA26" s="2259"/>
      <c r="AB26" s="2259"/>
      <c r="AC26" s="2259"/>
      <c r="AD26" s="2259"/>
      <c r="AE26" s="2259"/>
      <c r="AF26" s="2259"/>
      <c r="AG26" s="2259"/>
      <c r="AH26" s="2259"/>
      <c r="AI26" s="2259"/>
    </row>
    <row r="27" spans="1:35" s="2260" customFormat="1">
      <c r="A27" s="2295" t="s">
        <v>1526</v>
      </c>
      <c r="B27" s="2295"/>
      <c r="C27" s="2295"/>
      <c r="D27" s="2295"/>
      <c r="E27" s="2279"/>
      <c r="F27" s="2257"/>
      <c r="G27" s="2257"/>
      <c r="H27" s="2257"/>
      <c r="I27" s="2257"/>
      <c r="J27" s="2258"/>
      <c r="K27" s="2259"/>
      <c r="L27" s="2291"/>
      <c r="M27" s="2291"/>
      <c r="N27" s="2291"/>
      <c r="O27" s="2291"/>
      <c r="P27" s="2291"/>
      <c r="Z27" s="2259"/>
      <c r="AA27" s="2259"/>
      <c r="AB27" s="2259"/>
      <c r="AC27" s="2259"/>
      <c r="AD27" s="2259"/>
      <c r="AE27" s="2259"/>
      <c r="AF27" s="2259"/>
      <c r="AG27" s="2259"/>
      <c r="AH27" s="2259"/>
      <c r="AI27" s="2259"/>
    </row>
    <row r="28" spans="1:35" s="2260" customFormat="1">
      <c r="A28" s="2295"/>
      <c r="B28" s="2295"/>
      <c r="C28" s="2295"/>
      <c r="D28" s="2295"/>
      <c r="E28" s="2279"/>
      <c r="F28" s="2257"/>
      <c r="G28" s="2257"/>
      <c r="H28" s="2257"/>
      <c r="I28" s="2257"/>
      <c r="J28" s="2258"/>
      <c r="K28" s="2259"/>
      <c r="L28" s="2258"/>
      <c r="M28" s="2258"/>
      <c r="N28" s="2258"/>
      <c r="O28" s="2258"/>
      <c r="P28" s="2258"/>
      <c r="Z28" s="2259"/>
      <c r="AA28" s="2259"/>
      <c r="AB28" s="2259"/>
      <c r="AC28" s="2259"/>
      <c r="AD28" s="2259"/>
      <c r="AE28" s="2259"/>
      <c r="AF28" s="2259"/>
      <c r="AG28" s="2259"/>
      <c r="AH28" s="2259"/>
      <c r="AI28" s="2259"/>
    </row>
    <row r="29" spans="1:35" s="2260" customFormat="1" ht="19">
      <c r="A29" s="2278" t="s">
        <v>2525</v>
      </c>
      <c r="B29" s="2278"/>
      <c r="C29" s="2283"/>
      <c r="D29" s="2283"/>
      <c r="E29" s="2279"/>
      <c r="F29" s="2257"/>
      <c r="G29" s="2257"/>
      <c r="H29" s="2257"/>
      <c r="I29" s="2257"/>
      <c r="J29" s="2258"/>
      <c r="K29" s="2259"/>
      <c r="L29" s="2258"/>
      <c r="M29" s="2258"/>
      <c r="N29" s="2258"/>
      <c r="O29" s="2258"/>
      <c r="P29" s="2258"/>
      <c r="Z29" s="2259"/>
      <c r="AA29" s="2259"/>
      <c r="AB29" s="2259"/>
      <c r="AC29" s="2259"/>
      <c r="AD29" s="2259"/>
      <c r="AE29" s="2259"/>
      <c r="AF29" s="2259"/>
      <c r="AG29" s="2259"/>
      <c r="AH29" s="2259"/>
      <c r="AI29" s="2259"/>
    </row>
    <row r="30" spans="1:35" s="2260" customFormat="1">
      <c r="A30" s="4526" t="s">
        <v>2511</v>
      </c>
      <c r="B30" s="4517" t="s">
        <v>2512</v>
      </c>
      <c r="C30" s="4518"/>
      <c r="D30" s="4518"/>
      <c r="E30" s="4528" t="s">
        <v>2513</v>
      </c>
      <c r="F30" s="4523" t="s">
        <v>1120</v>
      </c>
      <c r="G30" s="4523" t="s">
        <v>1121</v>
      </c>
      <c r="H30" s="4523" t="s">
        <v>1122</v>
      </c>
      <c r="I30" s="4523" t="s">
        <v>1123</v>
      </c>
      <c r="J30" s="4525" t="s">
        <v>1124</v>
      </c>
      <c r="K30" s="2259"/>
      <c r="L30" s="2258"/>
      <c r="M30" s="2258"/>
      <c r="N30" s="2258"/>
      <c r="O30" s="2258"/>
      <c r="P30" s="2258"/>
      <c r="Z30" s="2259"/>
      <c r="AA30" s="2259"/>
      <c r="AB30" s="2259"/>
      <c r="AC30" s="2259"/>
      <c r="AD30" s="2259"/>
      <c r="AE30" s="2259"/>
      <c r="AF30" s="2259"/>
      <c r="AG30" s="2259"/>
      <c r="AH30" s="2259"/>
      <c r="AI30" s="2259"/>
    </row>
    <row r="31" spans="1:35" s="2260" customFormat="1" ht="60">
      <c r="A31" s="4527"/>
      <c r="B31" s="2284" t="s">
        <v>2514</v>
      </c>
      <c r="C31" s="2284" t="s">
        <v>2515</v>
      </c>
      <c r="D31" s="2284" t="s">
        <v>2516</v>
      </c>
      <c r="E31" s="4529"/>
      <c r="F31" s="4524"/>
      <c r="G31" s="4524"/>
      <c r="H31" s="4524"/>
      <c r="I31" s="4524"/>
      <c r="J31" s="4525"/>
      <c r="K31" s="2259"/>
      <c r="L31" s="2258"/>
      <c r="M31" s="2258"/>
      <c r="N31" s="2258"/>
      <c r="O31" s="2258"/>
      <c r="P31" s="2258"/>
      <c r="Z31" s="2259"/>
      <c r="AA31" s="2259"/>
      <c r="AB31" s="2259"/>
      <c r="AC31" s="2259"/>
      <c r="AD31" s="2259"/>
      <c r="AE31" s="2259"/>
      <c r="AF31" s="2259"/>
      <c r="AG31" s="2259"/>
      <c r="AH31" s="2259"/>
      <c r="AI31" s="2259"/>
    </row>
    <row r="32" spans="1:35" s="2260" customFormat="1" ht="24">
      <c r="A32" s="2296"/>
      <c r="B32" s="2286"/>
      <c r="C32" s="2286" t="s">
        <v>851</v>
      </c>
      <c r="D32" s="2286"/>
      <c r="E32" s="2287" t="s">
        <v>2526</v>
      </c>
      <c r="F32" s="2297"/>
      <c r="G32" s="2297"/>
      <c r="H32" s="2289" t="str">
        <f>IF(A32=1,1*F32*G32,"－")</f>
        <v>－</v>
      </c>
      <c r="I32" s="2298"/>
      <c r="J32" s="2291" t="str">
        <f>IF(A32=1,1*F32*2,"－")</f>
        <v>－</v>
      </c>
      <c r="K32" s="2259"/>
      <c r="L32" s="2257"/>
      <c r="M32" s="2257"/>
      <c r="N32" s="2257"/>
      <c r="O32" s="2257"/>
      <c r="P32" s="2257"/>
      <c r="Z32" s="2259"/>
      <c r="AA32" s="2259"/>
      <c r="AB32" s="2259"/>
      <c r="AC32" s="2259"/>
      <c r="AD32" s="2259"/>
      <c r="AE32" s="2259"/>
      <c r="AF32" s="2259"/>
      <c r="AG32" s="2259"/>
      <c r="AH32" s="2259"/>
      <c r="AI32" s="2259"/>
    </row>
    <row r="33" spans="1:35" s="2260" customFormat="1" ht="14">
      <c r="A33" s="2299"/>
      <c r="B33" s="2286"/>
      <c r="C33" s="2286" t="s">
        <v>851</v>
      </c>
      <c r="D33" s="2286" t="s">
        <v>851</v>
      </c>
      <c r="E33" s="2287" t="s">
        <v>2527</v>
      </c>
      <c r="F33" s="1310"/>
      <c r="G33" s="1310"/>
      <c r="H33" s="2289" t="str">
        <f t="shared" ref="H33:H39" si="2">IF(A33=1,1*F33*G33,"－")</f>
        <v>－</v>
      </c>
      <c r="I33" s="2298"/>
      <c r="J33" s="2291" t="str">
        <f t="shared" ref="J33:J39" si="3">IF(A33=1,1*F33*2,"－")</f>
        <v>－</v>
      </c>
      <c r="K33" s="2259"/>
      <c r="L33" s="2257"/>
      <c r="M33" s="2257"/>
      <c r="N33" s="2257"/>
      <c r="O33" s="2257"/>
      <c r="P33" s="2257"/>
      <c r="Z33" s="2259"/>
      <c r="AA33" s="2259"/>
      <c r="AB33" s="2259"/>
      <c r="AC33" s="2259"/>
      <c r="AD33" s="2259"/>
      <c r="AE33" s="2259"/>
      <c r="AF33" s="2259"/>
      <c r="AG33" s="2259"/>
      <c r="AH33" s="2259"/>
      <c r="AI33" s="2259"/>
    </row>
    <row r="34" spans="1:35" s="2260" customFormat="1" ht="24">
      <c r="A34" s="2299"/>
      <c r="B34" s="2286" t="s">
        <v>851</v>
      </c>
      <c r="C34" s="2286" t="s">
        <v>851</v>
      </c>
      <c r="D34" s="2293"/>
      <c r="E34" s="2287" t="s">
        <v>2528</v>
      </c>
      <c r="F34" s="1310"/>
      <c r="G34" s="1310"/>
      <c r="H34" s="2289" t="str">
        <f t="shared" si="2"/>
        <v>－</v>
      </c>
      <c r="I34" s="2298"/>
      <c r="J34" s="2291" t="str">
        <f t="shared" si="3"/>
        <v>－</v>
      </c>
      <c r="K34" s="2259"/>
      <c r="L34" s="2257"/>
      <c r="M34" s="2257"/>
      <c r="N34" s="2257"/>
      <c r="O34" s="2257"/>
      <c r="P34" s="2257"/>
      <c r="Z34" s="2259"/>
      <c r="AA34" s="2259"/>
      <c r="AB34" s="2259"/>
      <c r="AC34" s="2259"/>
      <c r="AD34" s="2259"/>
      <c r="AE34" s="2259"/>
      <c r="AF34" s="2259"/>
      <c r="AG34" s="2259"/>
      <c r="AH34" s="2259"/>
      <c r="AI34" s="2259"/>
    </row>
    <row r="35" spans="1:35" s="2260" customFormat="1" ht="14">
      <c r="A35" s="2299"/>
      <c r="B35" s="2286" t="s">
        <v>851</v>
      </c>
      <c r="C35" s="2286" t="s">
        <v>851</v>
      </c>
      <c r="D35" s="2286" t="s">
        <v>851</v>
      </c>
      <c r="E35" s="2287" t="s">
        <v>2529</v>
      </c>
      <c r="F35" s="1310"/>
      <c r="G35" s="1310"/>
      <c r="H35" s="2289" t="str">
        <f t="shared" si="2"/>
        <v>－</v>
      </c>
      <c r="I35" s="2298"/>
      <c r="J35" s="2291" t="str">
        <f t="shared" si="3"/>
        <v>－</v>
      </c>
      <c r="K35" s="2259"/>
      <c r="L35" s="2257"/>
      <c r="M35" s="2257"/>
      <c r="N35" s="2257"/>
      <c r="O35" s="2257"/>
      <c r="P35" s="2257"/>
      <c r="Z35" s="2259"/>
      <c r="AA35" s="2259"/>
      <c r="AB35" s="2259"/>
      <c r="AC35" s="2259"/>
      <c r="AD35" s="2259"/>
      <c r="AE35" s="2259"/>
      <c r="AF35" s="2259"/>
      <c r="AG35" s="2259"/>
      <c r="AH35" s="2259"/>
      <c r="AI35" s="2259"/>
    </row>
    <row r="36" spans="1:35" s="2260" customFormat="1" ht="14">
      <c r="A36" s="2299"/>
      <c r="B36" s="2286" t="s">
        <v>851</v>
      </c>
      <c r="C36" s="2286" t="s">
        <v>851</v>
      </c>
      <c r="D36" s="2286" t="s">
        <v>851</v>
      </c>
      <c r="E36" s="2287" t="s">
        <v>2530</v>
      </c>
      <c r="F36" s="1310"/>
      <c r="G36" s="1310"/>
      <c r="H36" s="2289" t="str">
        <f t="shared" si="2"/>
        <v>－</v>
      </c>
      <c r="I36" s="2298"/>
      <c r="J36" s="2291" t="str">
        <f t="shared" si="3"/>
        <v>－</v>
      </c>
      <c r="K36" s="2259"/>
      <c r="L36" s="2257"/>
      <c r="M36" s="2257"/>
      <c r="N36" s="2257"/>
      <c r="O36" s="2257"/>
      <c r="P36" s="2257"/>
      <c r="Z36" s="2259"/>
      <c r="AA36" s="2259"/>
      <c r="AB36" s="2259"/>
      <c r="AC36" s="2259"/>
      <c r="AD36" s="2259"/>
      <c r="AE36" s="2259"/>
      <c r="AF36" s="2259"/>
      <c r="AG36" s="2259"/>
      <c r="AH36" s="2259"/>
      <c r="AI36" s="2259"/>
    </row>
    <row r="37" spans="1:35" s="2260" customFormat="1" ht="14">
      <c r="A37" s="2299"/>
      <c r="B37" s="2286" t="s">
        <v>851</v>
      </c>
      <c r="C37" s="2286" t="s">
        <v>851</v>
      </c>
      <c r="D37" s="2293"/>
      <c r="E37" s="2287" t="s">
        <v>2531</v>
      </c>
      <c r="F37" s="1310"/>
      <c r="G37" s="1310"/>
      <c r="H37" s="2289" t="str">
        <f t="shared" si="2"/>
        <v>－</v>
      </c>
      <c r="I37" s="2298"/>
      <c r="J37" s="2291" t="str">
        <f t="shared" si="3"/>
        <v>－</v>
      </c>
      <c r="K37" s="2259"/>
      <c r="L37" s="2257"/>
      <c r="M37" s="2257"/>
      <c r="N37" s="2257"/>
      <c r="O37" s="2257"/>
      <c r="P37" s="2257"/>
      <c r="Z37" s="2259"/>
      <c r="AA37" s="2259"/>
      <c r="AB37" s="2259"/>
      <c r="AC37" s="2259"/>
      <c r="AD37" s="2259"/>
      <c r="AE37" s="2259"/>
      <c r="AF37" s="2259"/>
      <c r="AG37" s="2259"/>
      <c r="AH37" s="2259"/>
      <c r="AI37" s="2259"/>
    </row>
    <row r="38" spans="1:35" s="2260" customFormat="1" ht="14">
      <c r="A38" s="2299"/>
      <c r="B38" s="2286" t="s">
        <v>851</v>
      </c>
      <c r="C38" s="2286" t="s">
        <v>851</v>
      </c>
      <c r="D38" s="2293"/>
      <c r="E38" s="2287" t="s">
        <v>2532</v>
      </c>
      <c r="F38" s="1310"/>
      <c r="G38" s="1310"/>
      <c r="H38" s="2289" t="str">
        <f t="shared" si="2"/>
        <v>－</v>
      </c>
      <c r="I38" s="2298"/>
      <c r="J38" s="2291" t="str">
        <f t="shared" si="3"/>
        <v>－</v>
      </c>
      <c r="K38" s="2259"/>
      <c r="L38" s="2257"/>
      <c r="M38" s="2257"/>
      <c r="N38" s="2257"/>
      <c r="O38" s="2257"/>
      <c r="P38" s="2257"/>
      <c r="Z38" s="2259"/>
      <c r="AA38" s="2259"/>
      <c r="AB38" s="2259"/>
      <c r="AC38" s="2259"/>
      <c r="AD38" s="2259"/>
      <c r="AE38" s="2259"/>
      <c r="AF38" s="2259"/>
      <c r="AG38" s="2259"/>
      <c r="AH38" s="2259"/>
      <c r="AI38" s="2259"/>
    </row>
    <row r="39" spans="1:35" s="2260" customFormat="1" ht="14">
      <c r="A39" s="2299"/>
      <c r="B39" s="2293"/>
      <c r="C39" s="2293"/>
      <c r="D39" s="2293"/>
      <c r="E39" s="2287"/>
      <c r="F39" s="1310"/>
      <c r="G39" s="1310"/>
      <c r="H39" s="2289" t="str">
        <f t="shared" si="2"/>
        <v>－</v>
      </c>
      <c r="I39" s="2298"/>
      <c r="J39" s="2291" t="str">
        <f t="shared" si="3"/>
        <v>－</v>
      </c>
      <c r="K39" s="2259"/>
      <c r="L39" s="2257"/>
      <c r="M39" s="2257"/>
      <c r="N39" s="2257"/>
      <c r="O39" s="2257"/>
      <c r="P39" s="2257"/>
      <c r="Z39" s="2259"/>
      <c r="AA39" s="2259"/>
      <c r="AB39" s="2259"/>
      <c r="AC39" s="2259"/>
      <c r="AD39" s="2259"/>
      <c r="AE39" s="2259"/>
      <c r="AF39" s="2259"/>
      <c r="AG39" s="2259"/>
      <c r="AH39" s="2259"/>
      <c r="AI39" s="2259"/>
    </row>
    <row r="40" spans="1:35" s="2260" customFormat="1" ht="14">
      <c r="A40" s="2300"/>
      <c r="B40" s="2293"/>
      <c r="C40" s="2293"/>
      <c r="D40" s="2293"/>
      <c r="E40" s="2287"/>
      <c r="F40" s="2301"/>
      <c r="G40" s="2301"/>
      <c r="H40" s="2289" t="str">
        <f>IF(A40=1,1*F40*G40,"－")</f>
        <v>－</v>
      </c>
      <c r="I40" s="2298"/>
      <c r="J40" s="2291" t="str">
        <f>IF(A40=1,1*F40*2,"－")</f>
        <v>－</v>
      </c>
      <c r="K40" s="2259"/>
      <c r="L40" s="2291"/>
      <c r="M40" s="2291"/>
      <c r="N40" s="2291"/>
      <c r="O40" s="2291"/>
      <c r="P40" s="2291"/>
      <c r="Z40" s="2259"/>
      <c r="AA40" s="2259"/>
      <c r="AB40" s="2259"/>
      <c r="AC40" s="2259"/>
      <c r="AD40" s="2259"/>
      <c r="AE40" s="2259"/>
      <c r="AF40" s="2259"/>
      <c r="AG40" s="2259"/>
      <c r="AH40" s="2259"/>
      <c r="AI40" s="2259"/>
    </row>
    <row r="41" spans="1:35" s="2260" customFormat="1" ht="14">
      <c r="A41" s="2302"/>
      <c r="B41" s="2303"/>
      <c r="C41" s="2303"/>
      <c r="D41" s="2303"/>
      <c r="E41" s="2272"/>
      <c r="F41" s="2257"/>
      <c r="G41" s="2304"/>
      <c r="H41" s="2305"/>
      <c r="I41" s="2304"/>
      <c r="J41" s="2291"/>
      <c r="K41" s="2259"/>
      <c r="L41" s="2291"/>
      <c r="M41" s="2291"/>
      <c r="N41" s="2291"/>
      <c r="O41" s="2291"/>
      <c r="P41" s="2291"/>
      <c r="Z41" s="2259"/>
      <c r="AA41" s="2259"/>
      <c r="AB41" s="2259"/>
      <c r="AC41" s="2259"/>
      <c r="AD41" s="2259"/>
      <c r="AE41" s="2259"/>
      <c r="AF41" s="2259"/>
      <c r="AG41" s="2259"/>
      <c r="AH41" s="2259"/>
      <c r="AI41" s="2259"/>
    </row>
    <row r="42" spans="1:35" s="2260" customFormat="1" ht="14">
      <c r="A42" s="2302"/>
      <c r="B42" s="2303"/>
      <c r="C42" s="2303"/>
      <c r="D42" s="2303"/>
      <c r="E42" s="2272"/>
      <c r="F42" s="2257"/>
      <c r="G42" s="2306"/>
      <c r="H42" s="2307"/>
      <c r="I42" s="2306"/>
      <c r="J42" s="2291"/>
      <c r="K42" s="2259"/>
      <c r="L42" s="2291"/>
      <c r="M42" s="2291"/>
      <c r="N42" s="2291"/>
      <c r="O42" s="2291"/>
      <c r="P42" s="2291"/>
      <c r="Z42" s="2259"/>
      <c r="AA42" s="2259"/>
      <c r="AB42" s="2259"/>
      <c r="AC42" s="2259"/>
      <c r="AD42" s="2259"/>
      <c r="AE42" s="2259"/>
      <c r="AF42" s="2259"/>
      <c r="AG42" s="2259"/>
      <c r="AH42" s="2259"/>
      <c r="AI42" s="2259"/>
    </row>
    <row r="43" spans="1:35" s="2260" customFormat="1" ht="14">
      <c r="A43" s="2278" t="s">
        <v>2316</v>
      </c>
      <c r="B43" s="2278"/>
      <c r="C43" s="2278"/>
      <c r="D43" s="2278"/>
      <c r="E43" s="2279"/>
      <c r="F43" s="2274" t="s">
        <v>37</v>
      </c>
      <c r="G43" s="2280">
        <f>SUM(H47:H50)</f>
        <v>0</v>
      </c>
      <c r="H43" s="2281" t="s">
        <v>1066</v>
      </c>
      <c r="I43" s="2282">
        <f>SUM(J47:J50)</f>
        <v>0</v>
      </c>
      <c r="J43" s="2258"/>
      <c r="K43" s="2259"/>
      <c r="L43" s="2258"/>
      <c r="M43" s="2258"/>
      <c r="N43" s="2258"/>
      <c r="O43" s="2258"/>
      <c r="P43" s="2258"/>
      <c r="Z43" s="2259"/>
      <c r="AA43" s="2259"/>
      <c r="AB43" s="2259"/>
      <c r="AC43" s="2259"/>
      <c r="AD43" s="2259"/>
      <c r="AE43" s="2259"/>
      <c r="AF43" s="2259"/>
      <c r="AG43" s="2259"/>
      <c r="AH43" s="2259"/>
      <c r="AI43" s="2259"/>
    </row>
    <row r="44" spans="1:35" s="2260" customFormat="1" ht="19">
      <c r="A44" s="2283"/>
      <c r="B44" s="2283"/>
      <c r="C44" s="2283"/>
      <c r="D44" s="2283"/>
      <c r="E44" s="2279"/>
      <c r="F44" s="2257"/>
      <c r="G44" s="2257"/>
      <c r="H44" s="2257"/>
      <c r="I44" s="2257"/>
      <c r="J44" s="2258"/>
      <c r="K44" s="2259"/>
      <c r="L44" s="2258"/>
      <c r="M44" s="2258"/>
      <c r="N44" s="2258"/>
      <c r="O44" s="2258"/>
      <c r="P44" s="2258"/>
      <c r="Z44" s="2259"/>
      <c r="AA44" s="2259"/>
      <c r="AB44" s="2259"/>
      <c r="AC44" s="2259"/>
      <c r="AD44" s="2259"/>
      <c r="AE44" s="2259"/>
      <c r="AF44" s="2259"/>
      <c r="AG44" s="2259"/>
      <c r="AH44" s="2259"/>
      <c r="AI44" s="2259"/>
    </row>
    <row r="45" spans="1:35" s="2260" customFormat="1">
      <c r="A45" s="4526" t="s">
        <v>2511</v>
      </c>
      <c r="B45" s="4517" t="s">
        <v>2512</v>
      </c>
      <c r="C45" s="4518"/>
      <c r="D45" s="4518"/>
      <c r="E45" s="4528" t="s">
        <v>2513</v>
      </c>
      <c r="F45" s="4523" t="s">
        <v>1120</v>
      </c>
      <c r="G45" s="4523" t="s">
        <v>1121</v>
      </c>
      <c r="H45" s="4523" t="s">
        <v>1122</v>
      </c>
      <c r="I45" s="4523" t="s">
        <v>1123</v>
      </c>
      <c r="J45" s="4525" t="s">
        <v>1124</v>
      </c>
      <c r="K45" s="2259"/>
      <c r="L45" s="2258"/>
      <c r="M45" s="2258"/>
      <c r="N45" s="2258"/>
      <c r="O45" s="2258"/>
      <c r="P45" s="2258"/>
      <c r="Z45" s="2259"/>
      <c r="AA45" s="2259"/>
      <c r="AB45" s="2259"/>
      <c r="AC45" s="2259"/>
      <c r="AD45" s="2259"/>
      <c r="AE45" s="2259"/>
      <c r="AF45" s="2259"/>
      <c r="AG45" s="2259"/>
      <c r="AH45" s="2259"/>
      <c r="AI45" s="2259"/>
    </row>
    <row r="46" spans="1:35" s="2260" customFormat="1" ht="60">
      <c r="A46" s="4527"/>
      <c r="B46" s="2284" t="s">
        <v>2514</v>
      </c>
      <c r="C46" s="2284" t="s">
        <v>2515</v>
      </c>
      <c r="D46" s="2284" t="s">
        <v>2516</v>
      </c>
      <c r="E46" s="4529"/>
      <c r="F46" s="4524"/>
      <c r="G46" s="4524"/>
      <c r="H46" s="4524"/>
      <c r="I46" s="4524"/>
      <c r="J46" s="4525"/>
      <c r="K46" s="2259"/>
      <c r="L46" s="2258"/>
      <c r="M46" s="2258"/>
      <c r="N46" s="2258"/>
      <c r="O46" s="2258"/>
      <c r="P46" s="2258"/>
      <c r="Z46" s="2259"/>
      <c r="AA46" s="2259"/>
      <c r="AB46" s="2259"/>
      <c r="AC46" s="2259"/>
      <c r="AD46" s="2259"/>
      <c r="AE46" s="2259"/>
      <c r="AF46" s="2259"/>
      <c r="AG46" s="2259"/>
      <c r="AH46" s="2259"/>
      <c r="AI46" s="2259"/>
    </row>
    <row r="47" spans="1:35" s="2260" customFormat="1" ht="24">
      <c r="A47" s="2308"/>
      <c r="B47" s="2308" t="s">
        <v>851</v>
      </c>
      <c r="C47" s="2308" t="s">
        <v>851</v>
      </c>
      <c r="D47" s="2308"/>
      <c r="E47" s="2309" t="s">
        <v>2533</v>
      </c>
      <c r="F47" s="2310"/>
      <c r="G47" s="2310"/>
      <c r="H47" s="2289" t="str">
        <f>IF(A47=1,1*F47*G47,"－")</f>
        <v>－</v>
      </c>
      <c r="I47" s="2298"/>
      <c r="J47" s="2291" t="str">
        <f>IF(A47=1,1*F47*2,"－")</f>
        <v>－</v>
      </c>
      <c r="K47" s="2259"/>
      <c r="L47" s="2257"/>
      <c r="M47" s="2257"/>
      <c r="N47" s="2257"/>
      <c r="O47" s="2257"/>
      <c r="P47" s="2257"/>
      <c r="Z47" s="2259"/>
      <c r="AA47" s="2259"/>
      <c r="AB47" s="2259"/>
      <c r="AC47" s="2259"/>
      <c r="AD47" s="2259"/>
      <c r="AE47" s="2259"/>
      <c r="AF47" s="2259"/>
      <c r="AG47" s="2259"/>
      <c r="AH47" s="2259"/>
      <c r="AI47" s="2259"/>
    </row>
    <row r="48" spans="1:35" s="2260" customFormat="1">
      <c r="A48" s="2311"/>
      <c r="B48" s="2308" t="s">
        <v>851</v>
      </c>
      <c r="C48" s="2308" t="s">
        <v>851</v>
      </c>
      <c r="D48" s="2311"/>
      <c r="E48" s="2309" t="s">
        <v>2534</v>
      </c>
      <c r="F48" s="2301"/>
      <c r="G48" s="2301"/>
      <c r="H48" s="2289" t="str">
        <f>IF(A48=1,1*F48*G48,"－")</f>
        <v>－</v>
      </c>
      <c r="I48" s="2298"/>
      <c r="J48" s="2291" t="str">
        <f>IF(A48=1,1*F48*2,"－")</f>
        <v>－</v>
      </c>
      <c r="K48" s="2259"/>
      <c r="L48" s="2257"/>
      <c r="M48" s="2257"/>
      <c r="N48" s="2257"/>
      <c r="O48" s="2257"/>
      <c r="P48" s="2257"/>
      <c r="Z48" s="2259"/>
      <c r="AA48" s="2259"/>
      <c r="AB48" s="2259"/>
      <c r="AC48" s="2259"/>
      <c r="AD48" s="2259"/>
      <c r="AE48" s="2259"/>
      <c r="AF48" s="2259"/>
      <c r="AG48" s="2259"/>
      <c r="AH48" s="2259"/>
      <c r="AI48" s="2259"/>
    </row>
    <row r="49" spans="1:35" s="2260" customFormat="1">
      <c r="A49" s="2311"/>
      <c r="B49" s="2308" t="s">
        <v>851</v>
      </c>
      <c r="C49" s="2308" t="s">
        <v>851</v>
      </c>
      <c r="D49" s="2311"/>
      <c r="E49" s="2309" t="s">
        <v>2535</v>
      </c>
      <c r="F49" s="2301"/>
      <c r="G49" s="2301"/>
      <c r="H49" s="2289" t="str">
        <f>IF(A49=1,1*F49*G49,"－")</f>
        <v>－</v>
      </c>
      <c r="I49" s="2298"/>
      <c r="J49" s="2291" t="str">
        <f>IF(A49=1,1*F49*2,"－")</f>
        <v>－</v>
      </c>
      <c r="K49" s="2259"/>
      <c r="L49" s="2257"/>
      <c r="M49" s="2257"/>
      <c r="N49" s="2257"/>
      <c r="O49" s="2257"/>
      <c r="P49" s="2257"/>
      <c r="Z49" s="2259"/>
      <c r="AA49" s="2259"/>
      <c r="AB49" s="2259"/>
      <c r="AC49" s="2259"/>
      <c r="AD49" s="2259"/>
      <c r="AE49" s="2259"/>
      <c r="AF49" s="2259"/>
      <c r="AG49" s="2259"/>
      <c r="AH49" s="2259"/>
      <c r="AI49" s="2259"/>
    </row>
    <row r="50" spans="1:35" s="2260" customFormat="1">
      <c r="A50" s="2308"/>
      <c r="B50" s="2308"/>
      <c r="C50" s="2308"/>
      <c r="D50" s="2308"/>
      <c r="E50" s="2312"/>
      <c r="F50" s="2301"/>
      <c r="G50" s="2301"/>
      <c r="H50" s="2289" t="str">
        <f>IF(A50=1,1*F50*G50,"－")</f>
        <v>－</v>
      </c>
      <c r="I50" s="2298"/>
      <c r="J50" s="2291" t="str">
        <f>IF(A50=1,1*F50*2,"－")</f>
        <v>－</v>
      </c>
      <c r="K50" s="2259"/>
      <c r="L50" s="2291"/>
      <c r="M50" s="2291"/>
      <c r="N50" s="2291"/>
      <c r="O50" s="2291"/>
      <c r="P50" s="2291"/>
      <c r="Z50" s="2259"/>
      <c r="AA50" s="2259"/>
      <c r="AB50" s="2259"/>
      <c r="AC50" s="2259"/>
      <c r="AD50" s="2259"/>
      <c r="AE50" s="2259"/>
      <c r="AF50" s="2259"/>
      <c r="AG50" s="2259"/>
      <c r="AH50" s="2259"/>
      <c r="AI50" s="2259"/>
    </row>
    <row r="51" spans="1:35" s="2260" customFormat="1" ht="14">
      <c r="A51" s="2302"/>
      <c r="B51" s="2302"/>
      <c r="C51" s="2302"/>
      <c r="D51" s="2302"/>
      <c r="E51" s="2313"/>
      <c r="F51" s="2257"/>
      <c r="G51" s="2306"/>
      <c r="H51" s="2314"/>
      <c r="I51" s="2310"/>
      <c r="J51" s="2291"/>
      <c r="K51" s="2259"/>
      <c r="L51" s="2291"/>
      <c r="M51" s="2291"/>
      <c r="N51" s="2291"/>
      <c r="O51" s="2291"/>
      <c r="P51" s="2291"/>
      <c r="Z51" s="2259"/>
      <c r="AA51" s="2259"/>
      <c r="AB51" s="2259"/>
      <c r="AC51" s="2259"/>
      <c r="AD51" s="2259"/>
      <c r="AE51" s="2259"/>
      <c r="AF51" s="2259"/>
      <c r="AG51" s="2259"/>
      <c r="AH51" s="2259"/>
      <c r="AI51" s="2259"/>
    </row>
    <row r="52" spans="1:35" s="2260" customFormat="1" ht="14">
      <c r="A52" s="2278" t="s">
        <v>2332</v>
      </c>
      <c r="B52" s="2278"/>
      <c r="C52" s="2278"/>
      <c r="D52" s="2278"/>
      <c r="E52" s="2279"/>
      <c r="F52" s="2274" t="s">
        <v>37</v>
      </c>
      <c r="G52" s="2280">
        <f>SUM(H61:H64)</f>
        <v>0</v>
      </c>
      <c r="H52" s="2281" t="s">
        <v>1066</v>
      </c>
      <c r="I52" s="2282">
        <f>SUM(J61:J64)</f>
        <v>0</v>
      </c>
      <c r="J52" s="2258"/>
      <c r="K52" s="2259"/>
      <c r="L52" s="2258"/>
      <c r="M52" s="2258"/>
      <c r="N52" s="2258"/>
      <c r="O52" s="2258"/>
      <c r="P52" s="2258"/>
      <c r="Z52" s="2259"/>
      <c r="AA52" s="2259"/>
      <c r="AB52" s="2259"/>
      <c r="AC52" s="2259"/>
      <c r="AD52" s="2259"/>
      <c r="AE52" s="2259"/>
      <c r="AF52" s="2259"/>
      <c r="AG52" s="2259"/>
      <c r="AH52" s="2259"/>
      <c r="AI52" s="2259"/>
    </row>
    <row r="53" spans="1:35" s="2260" customFormat="1" ht="19">
      <c r="A53" s="2283"/>
      <c r="B53" s="2283"/>
      <c r="C53" s="2283"/>
      <c r="D53" s="2283"/>
      <c r="E53" s="2279"/>
      <c r="F53" s="2257"/>
      <c r="G53" s="2257"/>
      <c r="H53" s="2257"/>
      <c r="I53" s="2257"/>
      <c r="J53" s="2258"/>
      <c r="K53" s="2259"/>
      <c r="L53" s="2258"/>
      <c r="M53" s="2258"/>
      <c r="N53" s="2258"/>
      <c r="O53" s="2258"/>
      <c r="P53" s="2258"/>
      <c r="Z53" s="2259"/>
      <c r="AA53" s="2259"/>
      <c r="AB53" s="2259"/>
      <c r="AC53" s="2259"/>
      <c r="AD53" s="2259"/>
      <c r="AE53" s="2259"/>
      <c r="AF53" s="2259"/>
      <c r="AG53" s="2259"/>
      <c r="AH53" s="2259"/>
      <c r="AI53" s="2259"/>
    </row>
    <row r="54" spans="1:35" s="2260" customFormat="1">
      <c r="A54" s="4526" t="s">
        <v>2511</v>
      </c>
      <c r="B54" s="4517" t="s">
        <v>2512</v>
      </c>
      <c r="C54" s="4518"/>
      <c r="D54" s="4518"/>
      <c r="E54" s="4528" t="s">
        <v>2513</v>
      </c>
      <c r="F54" s="4523" t="s">
        <v>1120</v>
      </c>
      <c r="G54" s="4523" t="s">
        <v>1121</v>
      </c>
      <c r="H54" s="4523" t="s">
        <v>1122</v>
      </c>
      <c r="I54" s="4523" t="s">
        <v>1123</v>
      </c>
      <c r="J54" s="4525" t="s">
        <v>1124</v>
      </c>
      <c r="K54" s="2259"/>
      <c r="L54" s="2258"/>
      <c r="M54" s="2258"/>
      <c r="N54" s="2258"/>
      <c r="O54" s="2258"/>
      <c r="P54" s="2258"/>
      <c r="Z54" s="2259"/>
      <c r="AA54" s="2259"/>
      <c r="AB54" s="2259"/>
      <c r="AC54" s="2259"/>
      <c r="AD54" s="2259"/>
      <c r="AE54" s="2259"/>
      <c r="AF54" s="2259"/>
      <c r="AG54" s="2259"/>
      <c r="AH54" s="2259"/>
      <c r="AI54" s="2259"/>
    </row>
    <row r="55" spans="1:35" s="2260" customFormat="1" ht="60">
      <c r="A55" s="4527"/>
      <c r="B55" s="2284" t="s">
        <v>2514</v>
      </c>
      <c r="C55" s="2284" t="s">
        <v>2515</v>
      </c>
      <c r="D55" s="2284" t="s">
        <v>2516</v>
      </c>
      <c r="E55" s="4529"/>
      <c r="F55" s="4524"/>
      <c r="G55" s="4524"/>
      <c r="H55" s="4524"/>
      <c r="I55" s="4524"/>
      <c r="J55" s="4525"/>
      <c r="K55" s="2259"/>
      <c r="L55" s="2258"/>
      <c r="M55" s="2258"/>
      <c r="N55" s="2258"/>
      <c r="O55" s="2258"/>
      <c r="P55" s="2258"/>
      <c r="Z55" s="2259"/>
      <c r="AA55" s="2259"/>
      <c r="AB55" s="2259"/>
      <c r="AC55" s="2259"/>
      <c r="AD55" s="2259"/>
      <c r="AE55" s="2259"/>
      <c r="AF55" s="2259"/>
      <c r="AG55" s="2259"/>
      <c r="AH55" s="2259"/>
      <c r="AI55" s="2259"/>
    </row>
    <row r="56" spans="1:35" s="2260" customFormat="1" ht="24">
      <c r="A56" s="2308"/>
      <c r="B56" s="2308"/>
      <c r="C56" s="2308" t="s">
        <v>851</v>
      </c>
      <c r="D56" s="2308"/>
      <c r="E56" s="2309" t="s">
        <v>2536</v>
      </c>
      <c r="F56" s="2310"/>
      <c r="G56" s="2310"/>
      <c r="H56" s="2289" t="str">
        <f t="shared" ref="H56:H64" si="4">IF(A56=1,1*F56*G56,"－")</f>
        <v>－</v>
      </c>
      <c r="I56" s="2298"/>
      <c r="J56" s="2291" t="str">
        <f t="shared" ref="J56:J64" si="5">IF(A56=1,1*F56*2,"－")</f>
        <v>－</v>
      </c>
      <c r="K56" s="2259"/>
      <c r="L56" s="2257"/>
      <c r="M56" s="2257"/>
      <c r="N56" s="2257"/>
      <c r="O56" s="2257"/>
      <c r="P56" s="2257"/>
      <c r="Z56" s="2259"/>
      <c r="AA56" s="2259"/>
      <c r="AB56" s="2259"/>
      <c r="AC56" s="2259"/>
      <c r="AD56" s="2259"/>
      <c r="AE56" s="2259"/>
      <c r="AF56" s="2259"/>
      <c r="AG56" s="2259"/>
      <c r="AH56" s="2259"/>
      <c r="AI56" s="2259"/>
    </row>
    <row r="57" spans="1:35" s="2260" customFormat="1" ht="24">
      <c r="A57" s="2311"/>
      <c r="B57" s="2311"/>
      <c r="C57" s="2308" t="s">
        <v>851</v>
      </c>
      <c r="D57" s="2311"/>
      <c r="E57" s="2309" t="s">
        <v>2537</v>
      </c>
      <c r="F57" s="2301"/>
      <c r="G57" s="2301"/>
      <c r="H57" s="2289" t="str">
        <f t="shared" si="4"/>
        <v>－</v>
      </c>
      <c r="I57" s="2298"/>
      <c r="J57" s="2291" t="str">
        <f t="shared" si="5"/>
        <v>－</v>
      </c>
      <c r="K57" s="2259"/>
      <c r="L57" s="2257"/>
      <c r="M57" s="2257"/>
      <c r="N57" s="2257"/>
      <c r="O57" s="2257"/>
      <c r="P57" s="2257"/>
      <c r="Z57" s="2259"/>
      <c r="AA57" s="2259"/>
      <c r="AB57" s="2259"/>
      <c r="AC57" s="2259"/>
      <c r="AD57" s="2259"/>
      <c r="AE57" s="2259"/>
      <c r="AF57" s="2259"/>
      <c r="AG57" s="2259"/>
      <c r="AH57" s="2259"/>
      <c r="AI57" s="2259"/>
    </row>
    <row r="58" spans="1:35" s="2260" customFormat="1" ht="24">
      <c r="A58" s="2311"/>
      <c r="B58" s="2308" t="s">
        <v>851</v>
      </c>
      <c r="C58" s="2308" t="s">
        <v>851</v>
      </c>
      <c r="D58" s="2311"/>
      <c r="E58" s="2309" t="s">
        <v>2538</v>
      </c>
      <c r="F58" s="2301"/>
      <c r="G58" s="2301"/>
      <c r="H58" s="2289" t="str">
        <f t="shared" si="4"/>
        <v>－</v>
      </c>
      <c r="I58" s="2298"/>
      <c r="J58" s="2291" t="str">
        <f t="shared" si="5"/>
        <v>－</v>
      </c>
      <c r="K58" s="2259"/>
      <c r="L58" s="2257"/>
      <c r="M58" s="2257"/>
      <c r="N58" s="2257"/>
      <c r="O58" s="2257"/>
      <c r="P58" s="2257"/>
      <c r="Z58" s="2259"/>
      <c r="AA58" s="2259"/>
      <c r="AB58" s="2259"/>
      <c r="AC58" s="2259"/>
      <c r="AD58" s="2259"/>
      <c r="AE58" s="2259"/>
      <c r="AF58" s="2259"/>
      <c r="AG58" s="2259"/>
      <c r="AH58" s="2259"/>
      <c r="AI58" s="2259"/>
    </row>
    <row r="59" spans="1:35" s="2260" customFormat="1" ht="12" customHeight="1">
      <c r="A59" s="2311"/>
      <c r="B59" s="2311"/>
      <c r="C59" s="2308" t="s">
        <v>851</v>
      </c>
      <c r="D59" s="2311"/>
      <c r="E59" s="2309" t="s">
        <v>2539</v>
      </c>
      <c r="F59" s="2301"/>
      <c r="G59" s="2301"/>
      <c r="H59" s="2289" t="str">
        <f t="shared" si="4"/>
        <v>－</v>
      </c>
      <c r="I59" s="2298"/>
      <c r="J59" s="2291" t="str">
        <f t="shared" si="5"/>
        <v>－</v>
      </c>
      <c r="K59" s="2259"/>
      <c r="L59" s="2257"/>
      <c r="M59" s="2257"/>
      <c r="N59" s="2257"/>
      <c r="O59" s="2257"/>
      <c r="P59" s="2257"/>
      <c r="Z59" s="2259"/>
      <c r="AA59" s="2259"/>
      <c r="AB59" s="2259"/>
      <c r="AC59" s="2259"/>
      <c r="AD59" s="2259"/>
      <c r="AE59" s="2259"/>
      <c r="AF59" s="2259"/>
      <c r="AG59" s="2259"/>
      <c r="AH59" s="2259"/>
      <c r="AI59" s="2259"/>
    </row>
    <row r="60" spans="1:35" s="2260" customFormat="1" ht="24">
      <c r="A60" s="2311"/>
      <c r="B60" s="2311"/>
      <c r="C60" s="2308" t="s">
        <v>851</v>
      </c>
      <c r="D60" s="2311"/>
      <c r="E60" s="2309" t="s">
        <v>2540</v>
      </c>
      <c r="F60" s="2301"/>
      <c r="G60" s="2301"/>
      <c r="H60" s="2289" t="str">
        <f t="shared" si="4"/>
        <v>－</v>
      </c>
      <c r="I60" s="2298"/>
      <c r="J60" s="2291" t="str">
        <f t="shared" si="5"/>
        <v>－</v>
      </c>
      <c r="K60" s="2259"/>
      <c r="L60" s="2257"/>
      <c r="M60" s="2257"/>
      <c r="N60" s="2257"/>
      <c r="O60" s="2257"/>
      <c r="P60" s="2257"/>
      <c r="Z60" s="2259"/>
      <c r="AA60" s="2259"/>
      <c r="AB60" s="2259"/>
      <c r="AC60" s="2259"/>
      <c r="AD60" s="2259"/>
      <c r="AE60" s="2259"/>
      <c r="AF60" s="2259"/>
      <c r="AG60" s="2259"/>
      <c r="AH60" s="2259"/>
      <c r="AI60" s="2259"/>
    </row>
    <row r="61" spans="1:35" s="2260" customFormat="1">
      <c r="A61" s="2308"/>
      <c r="B61" s="2308"/>
      <c r="C61" s="2308" t="s">
        <v>851</v>
      </c>
      <c r="D61" s="2308"/>
      <c r="E61" s="2309" t="s">
        <v>2541</v>
      </c>
      <c r="F61" s="2310"/>
      <c r="G61" s="2310"/>
      <c r="H61" s="2289" t="str">
        <f t="shared" si="4"/>
        <v>－</v>
      </c>
      <c r="I61" s="2298"/>
      <c r="J61" s="2291" t="str">
        <f t="shared" si="5"/>
        <v>－</v>
      </c>
      <c r="K61" s="2259"/>
      <c r="L61" s="2257"/>
      <c r="M61" s="2257"/>
      <c r="N61" s="2257"/>
      <c r="O61" s="2257"/>
      <c r="P61" s="2257"/>
      <c r="Z61" s="2259"/>
      <c r="AA61" s="2259"/>
      <c r="AB61" s="2259"/>
      <c r="AC61" s="2259"/>
      <c r="AD61" s="2259"/>
      <c r="AE61" s="2259"/>
      <c r="AF61" s="2259"/>
      <c r="AG61" s="2259"/>
      <c r="AH61" s="2259"/>
      <c r="AI61" s="2259"/>
    </row>
    <row r="62" spans="1:35" s="2260" customFormat="1">
      <c r="A62" s="2311"/>
      <c r="B62" s="2311"/>
      <c r="C62" s="2308" t="s">
        <v>851</v>
      </c>
      <c r="D62" s="2311"/>
      <c r="E62" s="2309" t="s">
        <v>2542</v>
      </c>
      <c r="F62" s="2301"/>
      <c r="G62" s="2301"/>
      <c r="H62" s="2289" t="str">
        <f t="shared" si="4"/>
        <v>－</v>
      </c>
      <c r="I62" s="2298"/>
      <c r="J62" s="2291" t="str">
        <f t="shared" si="5"/>
        <v>－</v>
      </c>
      <c r="K62" s="2259"/>
      <c r="L62" s="2257"/>
      <c r="M62" s="2257"/>
      <c r="N62" s="2257"/>
      <c r="O62" s="2257"/>
      <c r="P62" s="2257"/>
      <c r="Z62" s="2259"/>
      <c r="AA62" s="2259"/>
      <c r="AB62" s="2259"/>
      <c r="AC62" s="2259"/>
      <c r="AD62" s="2259"/>
      <c r="AE62" s="2259"/>
      <c r="AF62" s="2259"/>
      <c r="AG62" s="2259"/>
      <c r="AH62" s="2259"/>
      <c r="AI62" s="2259"/>
    </row>
    <row r="63" spans="1:35" s="2260" customFormat="1" ht="15.75" customHeight="1">
      <c r="A63" s="2311"/>
      <c r="B63" s="2311"/>
      <c r="C63" s="2308" t="s">
        <v>851</v>
      </c>
      <c r="D63" s="2311"/>
      <c r="E63" s="2309" t="s">
        <v>2543</v>
      </c>
      <c r="F63" s="2301"/>
      <c r="G63" s="2301"/>
      <c r="H63" s="2289" t="str">
        <f t="shared" si="4"/>
        <v>－</v>
      </c>
      <c r="I63" s="2298"/>
      <c r="J63" s="2291" t="str">
        <f t="shared" si="5"/>
        <v>－</v>
      </c>
      <c r="K63" s="2259"/>
      <c r="L63" s="2257"/>
      <c r="M63" s="2257"/>
      <c r="N63" s="2257"/>
      <c r="O63" s="2257"/>
      <c r="P63" s="2257"/>
      <c r="Z63" s="2259"/>
      <c r="AA63" s="2259"/>
      <c r="AB63" s="2259"/>
      <c r="AC63" s="2259"/>
      <c r="AD63" s="2259"/>
      <c r="AE63" s="2259"/>
      <c r="AF63" s="2259"/>
      <c r="AG63" s="2259"/>
      <c r="AH63" s="2259"/>
      <c r="AI63" s="2259"/>
    </row>
    <row r="64" spans="1:35" s="2260" customFormat="1">
      <c r="A64" s="2308"/>
      <c r="B64" s="2308"/>
      <c r="C64" s="2308"/>
      <c r="D64" s="2308"/>
      <c r="E64" s="2312"/>
      <c r="F64" s="2301"/>
      <c r="G64" s="2301"/>
      <c r="H64" s="2289" t="str">
        <f t="shared" si="4"/>
        <v>－</v>
      </c>
      <c r="I64" s="2298"/>
      <c r="J64" s="2291" t="str">
        <f t="shared" si="5"/>
        <v>－</v>
      </c>
      <c r="K64" s="2259"/>
      <c r="L64" s="2291"/>
      <c r="M64" s="2291"/>
      <c r="N64" s="2291"/>
      <c r="O64" s="2291"/>
      <c r="P64" s="2291"/>
      <c r="Z64" s="2259"/>
      <c r="AA64" s="2259"/>
      <c r="AB64" s="2259"/>
      <c r="AC64" s="2259"/>
      <c r="AD64" s="2259"/>
      <c r="AE64" s="2259"/>
      <c r="AF64" s="2259"/>
      <c r="AG64" s="2259"/>
      <c r="AH64" s="2259"/>
      <c r="AI64" s="2259"/>
    </row>
    <row r="65" spans="1:35" s="2260" customFormat="1">
      <c r="A65" s="2303"/>
      <c r="B65" s="2303"/>
      <c r="C65" s="2303"/>
      <c r="D65" s="2303"/>
      <c r="E65" s="2313"/>
      <c r="F65" s="2257"/>
      <c r="G65" s="2306"/>
      <c r="H65" s="2314"/>
      <c r="I65" s="2310"/>
      <c r="J65" s="2291"/>
      <c r="K65" s="2259"/>
      <c r="L65" s="2291"/>
      <c r="M65" s="2291"/>
      <c r="N65" s="2291"/>
      <c r="O65" s="2291"/>
      <c r="P65" s="2291"/>
      <c r="Z65" s="2259"/>
      <c r="AA65" s="2259"/>
      <c r="AB65" s="2259"/>
      <c r="AC65" s="2259"/>
      <c r="AD65" s="2259"/>
      <c r="AE65" s="2259"/>
      <c r="AF65" s="2259"/>
      <c r="AG65" s="2259"/>
      <c r="AH65" s="2259"/>
      <c r="AI65" s="2259"/>
    </row>
    <row r="66" spans="1:35" s="2260" customFormat="1" ht="14">
      <c r="A66" s="2278" t="s">
        <v>2349</v>
      </c>
      <c r="B66" s="2278"/>
      <c r="C66" s="2278"/>
      <c r="D66" s="2278"/>
      <c r="E66" s="2279"/>
      <c r="F66" s="2274" t="s">
        <v>37</v>
      </c>
      <c r="G66" s="2280">
        <f>SUM(H70:H79)</f>
        <v>0</v>
      </c>
      <c r="H66" s="2281" t="s">
        <v>1066</v>
      </c>
      <c r="I66" s="2282">
        <f>SUM(J70:J79)</f>
        <v>0</v>
      </c>
      <c r="J66" s="2258"/>
      <c r="K66" s="2259"/>
      <c r="L66" s="2258"/>
      <c r="M66" s="2258"/>
      <c r="N66" s="2258"/>
      <c r="O66" s="2258"/>
      <c r="P66" s="2258"/>
      <c r="Z66" s="2259"/>
      <c r="AA66" s="2259"/>
      <c r="AB66" s="2259"/>
      <c r="AC66" s="2259"/>
      <c r="AD66" s="2259"/>
      <c r="AE66" s="2259"/>
      <c r="AF66" s="2259"/>
      <c r="AG66" s="2259"/>
      <c r="AH66" s="2259"/>
      <c r="AI66" s="2259"/>
    </row>
    <row r="67" spans="1:35" s="2260" customFormat="1" ht="19">
      <c r="A67" s="2283"/>
      <c r="B67" s="2283"/>
      <c r="C67" s="2283"/>
      <c r="D67" s="2283"/>
      <c r="E67" s="2279"/>
      <c r="F67" s="2257"/>
      <c r="G67" s="2257"/>
      <c r="H67" s="2257"/>
      <c r="I67" s="2257"/>
      <c r="J67" s="2258"/>
      <c r="K67" s="2259"/>
      <c r="L67" s="2258"/>
      <c r="M67" s="2258"/>
      <c r="N67" s="2258"/>
      <c r="O67" s="2258"/>
      <c r="P67" s="2258"/>
      <c r="Z67" s="2259"/>
      <c r="AA67" s="2259"/>
      <c r="AB67" s="2259"/>
      <c r="AC67" s="2259"/>
      <c r="AD67" s="2259"/>
      <c r="AE67" s="2259"/>
      <c r="AF67" s="2259"/>
      <c r="AG67" s="2259"/>
      <c r="AH67" s="2259"/>
      <c r="AI67" s="2259"/>
    </row>
    <row r="68" spans="1:35" s="2260" customFormat="1">
      <c r="A68" s="4526" t="s">
        <v>2511</v>
      </c>
      <c r="B68" s="4517" t="s">
        <v>2512</v>
      </c>
      <c r="C68" s="4518"/>
      <c r="D68" s="4518"/>
      <c r="E68" s="4528" t="s">
        <v>2513</v>
      </c>
      <c r="F68" s="4523" t="s">
        <v>1120</v>
      </c>
      <c r="G68" s="4523" t="s">
        <v>1121</v>
      </c>
      <c r="H68" s="4523" t="s">
        <v>1122</v>
      </c>
      <c r="I68" s="4523" t="s">
        <v>1123</v>
      </c>
      <c r="J68" s="4525" t="s">
        <v>1124</v>
      </c>
      <c r="K68" s="2259"/>
      <c r="L68" s="2258"/>
      <c r="M68" s="2258"/>
      <c r="N68" s="2258"/>
      <c r="O68" s="2258"/>
      <c r="P68" s="2258"/>
      <c r="Z68" s="2259"/>
      <c r="AA68" s="2259"/>
      <c r="AB68" s="2259"/>
      <c r="AC68" s="2259"/>
      <c r="AD68" s="2259"/>
      <c r="AE68" s="2259"/>
      <c r="AF68" s="2259"/>
      <c r="AG68" s="2259"/>
      <c r="AH68" s="2259"/>
      <c r="AI68" s="2259"/>
    </row>
    <row r="69" spans="1:35" s="2260" customFormat="1" ht="60">
      <c r="A69" s="4527"/>
      <c r="B69" s="2284" t="s">
        <v>2514</v>
      </c>
      <c r="C69" s="2284" t="s">
        <v>2515</v>
      </c>
      <c r="D69" s="2284" t="s">
        <v>2516</v>
      </c>
      <c r="E69" s="4529"/>
      <c r="F69" s="4524"/>
      <c r="G69" s="4524"/>
      <c r="H69" s="4524"/>
      <c r="I69" s="4524"/>
      <c r="J69" s="4525"/>
      <c r="K69" s="2259"/>
      <c r="L69" s="2258"/>
      <c r="M69" s="2258"/>
      <c r="N69" s="2258"/>
      <c r="O69" s="2258"/>
      <c r="P69" s="2258"/>
      <c r="Z69" s="2259"/>
      <c r="AA69" s="2259"/>
      <c r="AB69" s="2259"/>
      <c r="AC69" s="2259"/>
      <c r="AD69" s="2259"/>
      <c r="AE69" s="2259"/>
      <c r="AF69" s="2259"/>
      <c r="AG69" s="2259"/>
      <c r="AH69" s="2259"/>
      <c r="AI69" s="2259"/>
    </row>
    <row r="70" spans="1:35" s="2260" customFormat="1" ht="36">
      <c r="A70" s="2308"/>
      <c r="B70" s="2308" t="s">
        <v>851</v>
      </c>
      <c r="C70" s="2308" t="s">
        <v>851</v>
      </c>
      <c r="D70" s="2308"/>
      <c r="E70" s="2309" t="s">
        <v>2544</v>
      </c>
      <c r="F70" s="2310"/>
      <c r="G70" s="2310"/>
      <c r="H70" s="2289" t="str">
        <f t="shared" ref="H70:H79" si="6">IF(A70=1,1*F70*G70,"－")</f>
        <v>－</v>
      </c>
      <c r="I70" s="2298"/>
      <c r="J70" s="2291" t="str">
        <f t="shared" ref="J70:J79" si="7">IF(A70=1,1*F70*2,"－")</f>
        <v>－</v>
      </c>
      <c r="K70" s="2259"/>
      <c r="L70" s="2257"/>
      <c r="M70" s="2257"/>
      <c r="N70" s="2257"/>
      <c r="O70" s="2257"/>
      <c r="P70" s="2257"/>
      <c r="Z70" s="2259"/>
      <c r="AA70" s="2259"/>
      <c r="AB70" s="2259"/>
      <c r="AC70" s="2259"/>
      <c r="AD70" s="2259"/>
      <c r="AE70" s="2259"/>
      <c r="AF70" s="2259"/>
      <c r="AG70" s="2259"/>
      <c r="AH70" s="2259"/>
      <c r="AI70" s="2259"/>
    </row>
    <row r="71" spans="1:35" s="2260" customFormat="1" ht="24">
      <c r="A71" s="2311"/>
      <c r="B71" s="2308" t="s">
        <v>851</v>
      </c>
      <c r="C71" s="2308" t="s">
        <v>851</v>
      </c>
      <c r="D71" s="2311"/>
      <c r="E71" s="2309" t="s">
        <v>2545</v>
      </c>
      <c r="F71" s="2301"/>
      <c r="G71" s="2301"/>
      <c r="H71" s="2289" t="str">
        <f t="shared" si="6"/>
        <v>－</v>
      </c>
      <c r="I71" s="2298"/>
      <c r="J71" s="2291" t="str">
        <f t="shared" si="7"/>
        <v>－</v>
      </c>
      <c r="K71" s="2259"/>
      <c r="L71" s="2257"/>
      <c r="M71" s="2257"/>
      <c r="N71" s="2257"/>
      <c r="O71" s="2257"/>
      <c r="P71" s="2257"/>
      <c r="Z71" s="2259"/>
      <c r="AA71" s="2259"/>
      <c r="AB71" s="2259"/>
      <c r="AC71" s="2259"/>
      <c r="AD71" s="2259"/>
      <c r="AE71" s="2259"/>
      <c r="AF71" s="2259"/>
      <c r="AG71" s="2259"/>
      <c r="AH71" s="2259"/>
      <c r="AI71" s="2259"/>
    </row>
    <row r="72" spans="1:35" s="2260" customFormat="1" ht="36">
      <c r="A72" s="2311"/>
      <c r="B72" s="2308" t="s">
        <v>851</v>
      </c>
      <c r="C72" s="2308" t="s">
        <v>851</v>
      </c>
      <c r="D72" s="2311"/>
      <c r="E72" s="2309" t="s">
        <v>2546</v>
      </c>
      <c r="F72" s="2301"/>
      <c r="G72" s="2301"/>
      <c r="H72" s="2289" t="str">
        <f t="shared" si="6"/>
        <v>－</v>
      </c>
      <c r="I72" s="2298"/>
      <c r="J72" s="2291" t="str">
        <f t="shared" si="7"/>
        <v>－</v>
      </c>
      <c r="K72" s="2259"/>
      <c r="L72" s="2257"/>
      <c r="M72" s="2257"/>
      <c r="N72" s="2257"/>
      <c r="O72" s="2257"/>
      <c r="P72" s="2257"/>
      <c r="Z72" s="2259"/>
      <c r="AA72" s="2259"/>
      <c r="AB72" s="2259"/>
      <c r="AC72" s="2259"/>
      <c r="AD72" s="2259"/>
      <c r="AE72" s="2259"/>
      <c r="AF72" s="2259"/>
      <c r="AG72" s="2259"/>
      <c r="AH72" s="2259"/>
      <c r="AI72" s="2259"/>
    </row>
    <row r="73" spans="1:35" s="2260" customFormat="1" ht="26">
      <c r="A73" s="2311"/>
      <c r="B73" s="2308" t="s">
        <v>851</v>
      </c>
      <c r="C73" s="2308" t="s">
        <v>851</v>
      </c>
      <c r="D73" s="2311"/>
      <c r="E73" s="2315" t="s">
        <v>2547</v>
      </c>
      <c r="F73" s="2301"/>
      <c r="G73" s="2301"/>
      <c r="H73" s="2289" t="str">
        <f t="shared" si="6"/>
        <v>－</v>
      </c>
      <c r="I73" s="2298"/>
      <c r="J73" s="2291" t="str">
        <f t="shared" si="7"/>
        <v>－</v>
      </c>
      <c r="K73" s="2259"/>
      <c r="L73" s="2257"/>
      <c r="M73" s="2257"/>
      <c r="N73" s="2257"/>
      <c r="O73" s="2257"/>
      <c r="P73" s="2257"/>
      <c r="Z73" s="2259"/>
      <c r="AA73" s="2259"/>
      <c r="AB73" s="2259"/>
      <c r="AC73" s="2259"/>
      <c r="AD73" s="2259"/>
      <c r="AE73" s="2259"/>
      <c r="AF73" s="2259"/>
      <c r="AG73" s="2259"/>
      <c r="AH73" s="2259"/>
      <c r="AI73" s="2259"/>
    </row>
    <row r="74" spans="1:35" s="2260" customFormat="1" ht="24">
      <c r="A74" s="2311"/>
      <c r="B74" s="2308" t="s">
        <v>851</v>
      </c>
      <c r="C74" s="2308" t="s">
        <v>851</v>
      </c>
      <c r="D74" s="2311"/>
      <c r="E74" s="2309" t="s">
        <v>2548</v>
      </c>
      <c r="F74" s="2301"/>
      <c r="G74" s="2301"/>
      <c r="H74" s="2289" t="str">
        <f t="shared" si="6"/>
        <v>－</v>
      </c>
      <c r="I74" s="2298"/>
      <c r="J74" s="2291" t="str">
        <f t="shared" si="7"/>
        <v>－</v>
      </c>
      <c r="K74" s="2259"/>
      <c r="L74" s="2257"/>
      <c r="M74" s="2257"/>
      <c r="N74" s="2257"/>
      <c r="O74" s="2257"/>
      <c r="P74" s="2257"/>
      <c r="Z74" s="2259"/>
      <c r="AA74" s="2259"/>
      <c r="AB74" s="2259"/>
      <c r="AC74" s="2259"/>
      <c r="AD74" s="2259"/>
      <c r="AE74" s="2259"/>
      <c r="AF74" s="2259"/>
      <c r="AG74" s="2259"/>
      <c r="AH74" s="2259"/>
      <c r="AI74" s="2259"/>
    </row>
    <row r="75" spans="1:35" s="2260" customFormat="1">
      <c r="A75" s="2311"/>
      <c r="B75" s="2308" t="s">
        <v>851</v>
      </c>
      <c r="C75" s="2308" t="s">
        <v>851</v>
      </c>
      <c r="D75" s="2311"/>
      <c r="E75" s="2309" t="s">
        <v>2549</v>
      </c>
      <c r="F75" s="2301"/>
      <c r="G75" s="2301"/>
      <c r="H75" s="2289" t="str">
        <f t="shared" si="6"/>
        <v>－</v>
      </c>
      <c r="I75" s="2298"/>
      <c r="J75" s="2291" t="str">
        <f t="shared" si="7"/>
        <v>－</v>
      </c>
      <c r="K75" s="2259"/>
      <c r="L75" s="2257"/>
      <c r="M75" s="2257"/>
      <c r="N75" s="2257"/>
      <c r="O75" s="2257"/>
      <c r="P75" s="2257"/>
      <c r="Z75" s="2259"/>
      <c r="AA75" s="2259"/>
      <c r="AB75" s="2259"/>
      <c r="AC75" s="2259"/>
      <c r="AD75" s="2259"/>
      <c r="AE75" s="2259"/>
      <c r="AF75" s="2259"/>
      <c r="AG75" s="2259"/>
      <c r="AH75" s="2259"/>
      <c r="AI75" s="2259"/>
    </row>
    <row r="76" spans="1:35" s="2260" customFormat="1">
      <c r="A76" s="2311"/>
      <c r="B76" s="2308" t="s">
        <v>851</v>
      </c>
      <c r="C76" s="2308" t="s">
        <v>851</v>
      </c>
      <c r="D76" s="2308" t="s">
        <v>851</v>
      </c>
      <c r="E76" s="2315" t="s">
        <v>2550</v>
      </c>
      <c r="F76" s="2301"/>
      <c r="G76" s="2301"/>
      <c r="H76" s="2289" t="str">
        <f t="shared" si="6"/>
        <v>－</v>
      </c>
      <c r="I76" s="2298"/>
      <c r="J76" s="2291" t="str">
        <f t="shared" si="7"/>
        <v>－</v>
      </c>
      <c r="K76" s="2259"/>
      <c r="L76" s="2257"/>
      <c r="M76" s="2257"/>
      <c r="N76" s="2257"/>
      <c r="O76" s="2257"/>
      <c r="P76" s="2257"/>
      <c r="Z76" s="2259"/>
      <c r="AA76" s="2259"/>
      <c r="AB76" s="2259"/>
      <c r="AC76" s="2259"/>
      <c r="AD76" s="2259"/>
      <c r="AE76" s="2259"/>
      <c r="AF76" s="2259"/>
      <c r="AG76" s="2259"/>
      <c r="AH76" s="2259"/>
      <c r="AI76" s="2259"/>
    </row>
    <row r="77" spans="1:35" s="2260" customFormat="1">
      <c r="A77" s="2311"/>
      <c r="B77" s="2308" t="s">
        <v>851</v>
      </c>
      <c r="C77" s="2308" t="s">
        <v>851</v>
      </c>
      <c r="D77" s="2308" t="s">
        <v>851</v>
      </c>
      <c r="E77" s="2309" t="s">
        <v>2551</v>
      </c>
      <c r="F77" s="2301"/>
      <c r="G77" s="2301"/>
      <c r="H77" s="2289" t="str">
        <f t="shared" si="6"/>
        <v>－</v>
      </c>
      <c r="I77" s="2298"/>
      <c r="J77" s="2291" t="str">
        <f t="shared" si="7"/>
        <v>－</v>
      </c>
      <c r="K77" s="2259"/>
      <c r="L77" s="2257"/>
      <c r="M77" s="2257"/>
      <c r="N77" s="2257"/>
      <c r="O77" s="2257"/>
      <c r="P77" s="2257"/>
      <c r="Z77" s="2259"/>
      <c r="AA77" s="2259"/>
      <c r="AB77" s="2259"/>
      <c r="AC77" s="2259"/>
      <c r="AD77" s="2259"/>
      <c r="AE77" s="2259"/>
      <c r="AF77" s="2259"/>
      <c r="AG77" s="2259"/>
      <c r="AH77" s="2259"/>
      <c r="AI77" s="2259"/>
    </row>
    <row r="78" spans="1:35" s="2260" customFormat="1" ht="26">
      <c r="A78" s="2311"/>
      <c r="B78" s="2308" t="s">
        <v>851</v>
      </c>
      <c r="C78" s="2308" t="s">
        <v>851</v>
      </c>
      <c r="D78" s="2308" t="s">
        <v>851</v>
      </c>
      <c r="E78" s="2315" t="s">
        <v>2552</v>
      </c>
      <c r="F78" s="2301"/>
      <c r="G78" s="2301"/>
      <c r="H78" s="2289" t="str">
        <f t="shared" si="6"/>
        <v>－</v>
      </c>
      <c r="I78" s="2298"/>
      <c r="J78" s="2291" t="str">
        <f t="shared" si="7"/>
        <v>－</v>
      </c>
      <c r="K78" s="2259"/>
      <c r="L78" s="2257"/>
      <c r="M78" s="2257"/>
      <c r="N78" s="2257"/>
      <c r="O78" s="2257"/>
      <c r="P78" s="2257"/>
      <c r="Z78" s="2259"/>
      <c r="AA78" s="2259"/>
      <c r="AB78" s="2259"/>
      <c r="AC78" s="2259"/>
      <c r="AD78" s="2259"/>
      <c r="AE78" s="2259"/>
      <c r="AF78" s="2259"/>
      <c r="AG78" s="2259"/>
      <c r="AH78" s="2259"/>
      <c r="AI78" s="2259"/>
    </row>
    <row r="79" spans="1:35" s="2260" customFormat="1" ht="13.15" customHeight="1">
      <c r="A79" s="2308"/>
      <c r="B79" s="2308"/>
      <c r="C79" s="2308"/>
      <c r="D79" s="2308"/>
      <c r="E79" s="2315"/>
      <c r="F79" s="2301"/>
      <c r="G79" s="2301"/>
      <c r="H79" s="2289" t="str">
        <f t="shared" si="6"/>
        <v>－</v>
      </c>
      <c r="I79" s="2298"/>
      <c r="J79" s="2291" t="str">
        <f t="shared" si="7"/>
        <v>－</v>
      </c>
      <c r="K79" s="2259"/>
      <c r="L79" s="2291"/>
      <c r="M79" s="2291"/>
      <c r="N79" s="2291"/>
      <c r="O79" s="2291"/>
      <c r="P79" s="2291"/>
      <c r="Z79" s="2259"/>
      <c r="AA79" s="2259"/>
      <c r="AB79" s="2259"/>
      <c r="AC79" s="2259"/>
      <c r="AD79" s="2259"/>
      <c r="AE79" s="2259"/>
      <c r="AF79" s="2259"/>
      <c r="AG79" s="2259"/>
      <c r="AH79" s="2259"/>
      <c r="AI79" s="2259"/>
    </row>
    <row r="80" spans="1:35" s="2260" customFormat="1" ht="13.15" customHeight="1">
      <c r="A80" s="2303"/>
      <c r="B80" s="2303"/>
      <c r="C80" s="2303"/>
      <c r="D80" s="2303"/>
      <c r="E80" s="2316"/>
      <c r="F80" s="2257"/>
      <c r="G80" s="2306"/>
      <c r="H80" s="2314"/>
      <c r="I80" s="2317"/>
      <c r="J80" s="2291"/>
      <c r="K80" s="2259"/>
      <c r="L80" s="2291"/>
      <c r="M80" s="2291"/>
      <c r="N80" s="2291"/>
      <c r="O80" s="2291"/>
      <c r="P80" s="2291"/>
      <c r="Z80" s="2259"/>
      <c r="AA80" s="2259"/>
      <c r="AB80" s="2259"/>
      <c r="AC80" s="2259"/>
      <c r="AD80" s="2259"/>
      <c r="AE80" s="2259"/>
      <c r="AF80" s="2259"/>
      <c r="AG80" s="2259"/>
      <c r="AH80" s="2259"/>
      <c r="AI80" s="2259"/>
    </row>
    <row r="81" spans="1:35" s="2260" customFormat="1" ht="14">
      <c r="A81" s="2278" t="s">
        <v>2553</v>
      </c>
      <c r="B81" s="2278"/>
      <c r="C81" s="2278"/>
      <c r="D81" s="2278"/>
      <c r="E81" s="2279"/>
      <c r="F81" s="2274" t="s">
        <v>2554</v>
      </c>
      <c r="G81" s="2280">
        <f>+G82+G110+G132</f>
        <v>0</v>
      </c>
      <c r="H81" s="2281" t="s">
        <v>1066</v>
      </c>
      <c r="I81" s="2282">
        <f>+I82+I110+I132</f>
        <v>0</v>
      </c>
      <c r="J81" s="2258"/>
      <c r="K81" s="2259"/>
      <c r="L81" s="2258"/>
      <c r="M81" s="2258"/>
      <c r="N81" s="2258"/>
      <c r="O81" s="2258"/>
      <c r="P81" s="2258"/>
      <c r="Z81" s="2259"/>
      <c r="AA81" s="2259"/>
      <c r="AB81" s="2259"/>
      <c r="AC81" s="2259"/>
      <c r="AD81" s="2259"/>
      <c r="AE81" s="2259"/>
      <c r="AF81" s="2259"/>
      <c r="AG81" s="2259"/>
      <c r="AH81" s="2259"/>
      <c r="AI81" s="2259"/>
    </row>
    <row r="82" spans="1:35" s="2260" customFormat="1" ht="14">
      <c r="A82" s="2278" t="s">
        <v>2362</v>
      </c>
      <c r="B82" s="2278"/>
      <c r="C82" s="2278"/>
      <c r="D82" s="2278"/>
      <c r="E82" s="2279"/>
      <c r="F82" s="2274" t="s">
        <v>37</v>
      </c>
      <c r="G82" s="2280">
        <f>SUM(H86:H108)</f>
        <v>0</v>
      </c>
      <c r="H82" s="2281" t="s">
        <v>1066</v>
      </c>
      <c r="I82" s="2282">
        <f>SUM(J86:J108)</f>
        <v>0</v>
      </c>
      <c r="J82" s="2258"/>
      <c r="K82" s="2259"/>
      <c r="L82" s="2258"/>
      <c r="M82" s="2258"/>
      <c r="N82" s="2258"/>
      <c r="O82" s="2258"/>
      <c r="P82" s="2258"/>
      <c r="Z82" s="2259"/>
      <c r="AA82" s="2259"/>
      <c r="AB82" s="2259"/>
      <c r="AC82" s="2259"/>
      <c r="AD82" s="2259"/>
      <c r="AE82" s="2259"/>
      <c r="AF82" s="2259"/>
      <c r="AG82" s="2259"/>
      <c r="AH82" s="2259"/>
      <c r="AI82" s="2259"/>
    </row>
    <row r="83" spans="1:35" s="2260" customFormat="1" ht="14">
      <c r="A83" s="2278" t="s">
        <v>1520</v>
      </c>
      <c r="B83" s="2278"/>
      <c r="C83" s="2278"/>
      <c r="D83" s="2278"/>
      <c r="E83" s="2279"/>
      <c r="F83" s="2274"/>
      <c r="G83" s="2318"/>
      <c r="H83" s="2319"/>
      <c r="I83" s="2318"/>
      <c r="J83" s="2258"/>
      <c r="K83" s="2259"/>
      <c r="L83" s="2258"/>
      <c r="M83" s="2258"/>
      <c r="N83" s="2258"/>
      <c r="O83" s="2258"/>
      <c r="P83" s="2258"/>
      <c r="Z83" s="2259"/>
      <c r="AA83" s="2259"/>
      <c r="AB83" s="2259"/>
      <c r="AC83" s="2259"/>
      <c r="AD83" s="2259"/>
      <c r="AE83" s="2259"/>
      <c r="AF83" s="2259"/>
      <c r="AG83" s="2259"/>
      <c r="AH83" s="2259"/>
      <c r="AI83" s="2259"/>
    </row>
    <row r="84" spans="1:35" s="2260" customFormat="1" ht="14">
      <c r="A84" s="2320"/>
      <c r="B84" s="4517" t="s">
        <v>2512</v>
      </c>
      <c r="C84" s="4518"/>
      <c r="D84" s="4518"/>
      <c r="E84" s="4519" t="s">
        <v>2513</v>
      </c>
      <c r="F84" s="4521" t="s">
        <v>2241</v>
      </c>
      <c r="G84" s="4523" t="s">
        <v>2242</v>
      </c>
      <c r="H84" s="4523" t="s">
        <v>2243</v>
      </c>
      <c r="I84" s="4521" t="s">
        <v>2242</v>
      </c>
      <c r="J84" s="2257"/>
      <c r="K84" s="2259"/>
      <c r="L84" s="2258"/>
      <c r="M84" s="2258"/>
      <c r="N84" s="2258"/>
      <c r="O84" s="2258"/>
      <c r="P84" s="2258"/>
      <c r="Z84" s="2259"/>
      <c r="AA84" s="2259"/>
      <c r="AB84" s="2259"/>
      <c r="AC84" s="2259"/>
      <c r="AD84" s="2259"/>
      <c r="AE84" s="2259"/>
      <c r="AF84" s="2259"/>
      <c r="AG84" s="2259"/>
      <c r="AH84" s="2259"/>
      <c r="AI84" s="2259"/>
    </row>
    <row r="85" spans="1:35" s="2260" customFormat="1" ht="60">
      <c r="A85" s="2320"/>
      <c r="B85" s="2284" t="s">
        <v>2514</v>
      </c>
      <c r="C85" s="2284" t="s">
        <v>2515</v>
      </c>
      <c r="D85" s="2284" t="s">
        <v>2516</v>
      </c>
      <c r="E85" s="4520"/>
      <c r="F85" s="4522"/>
      <c r="G85" s="4524"/>
      <c r="H85" s="4524"/>
      <c r="I85" s="4522"/>
      <c r="J85" s="2257"/>
      <c r="K85" s="2259"/>
      <c r="L85" s="2258"/>
      <c r="M85" s="2258"/>
      <c r="N85" s="2258"/>
      <c r="O85" s="2258"/>
      <c r="P85" s="2258"/>
      <c r="Z85" s="2259"/>
      <c r="AA85" s="2259"/>
      <c r="AB85" s="2259"/>
      <c r="AC85" s="2259"/>
      <c r="AD85" s="2259"/>
      <c r="AE85" s="2259"/>
      <c r="AF85" s="2259"/>
      <c r="AG85" s="2259"/>
      <c r="AH85" s="2259"/>
      <c r="AI85" s="2259"/>
    </row>
    <row r="86" spans="1:35" s="2260" customFormat="1" ht="14">
      <c r="A86" s="2320"/>
      <c r="B86" s="2308" t="s">
        <v>851</v>
      </c>
      <c r="C86" s="2308" t="s">
        <v>851</v>
      </c>
      <c r="D86" s="2308"/>
      <c r="E86" s="2287" t="s">
        <v>2555</v>
      </c>
      <c r="F86" s="2310"/>
      <c r="G86" s="2310"/>
      <c r="H86" s="2289" t="str">
        <f t="shared" ref="H86:H97" si="8">IF(A86=1,1*F86*G86,"－")</f>
        <v>－</v>
      </c>
      <c r="I86" s="2298"/>
      <c r="J86" s="2291" t="str">
        <f t="shared" ref="J86:J97" si="9">IF(A86=1,1*F86*2,"－")</f>
        <v>－</v>
      </c>
      <c r="K86" s="2259"/>
      <c r="L86" s="2257"/>
      <c r="M86" s="2257"/>
      <c r="N86" s="2257"/>
      <c r="O86" s="2257"/>
      <c r="P86" s="2257"/>
      <c r="Z86" s="2259"/>
      <c r="AA86" s="2259"/>
      <c r="AB86" s="2259"/>
      <c r="AC86" s="2259"/>
      <c r="AD86" s="2259"/>
      <c r="AE86" s="2259"/>
      <c r="AF86" s="2259"/>
      <c r="AG86" s="2259"/>
      <c r="AH86" s="2259"/>
      <c r="AI86" s="2259"/>
    </row>
    <row r="87" spans="1:35" s="2260" customFormat="1" ht="24">
      <c r="A87" s="2300"/>
      <c r="B87" s="2308" t="s">
        <v>851</v>
      </c>
      <c r="C87" s="2308" t="s">
        <v>851</v>
      </c>
      <c r="D87" s="2308"/>
      <c r="E87" s="2287" t="s">
        <v>2556</v>
      </c>
      <c r="F87" s="2301"/>
      <c r="G87" s="2301"/>
      <c r="H87" s="2289" t="str">
        <f t="shared" si="8"/>
        <v>－</v>
      </c>
      <c r="I87" s="2298"/>
      <c r="J87" s="2291" t="str">
        <f t="shared" si="9"/>
        <v>－</v>
      </c>
      <c r="K87" s="2259"/>
      <c r="L87" s="2291"/>
      <c r="M87" s="2291"/>
      <c r="N87" s="2291"/>
      <c r="O87" s="2291"/>
      <c r="P87" s="2291"/>
      <c r="Z87" s="2259"/>
      <c r="AA87" s="2259"/>
      <c r="AB87" s="2259"/>
      <c r="AC87" s="2259"/>
      <c r="AD87" s="2259"/>
      <c r="AE87" s="2259"/>
      <c r="AF87" s="2259"/>
      <c r="AG87" s="2259"/>
      <c r="AH87" s="2259"/>
      <c r="AI87" s="2259"/>
    </row>
    <row r="88" spans="1:35" s="2260" customFormat="1" ht="14">
      <c r="A88" s="2300"/>
      <c r="B88" s="2308" t="s">
        <v>851</v>
      </c>
      <c r="C88" s="2308" t="s">
        <v>851</v>
      </c>
      <c r="D88" s="2311"/>
      <c r="E88" s="2287" t="s">
        <v>2557</v>
      </c>
      <c r="F88" s="2301"/>
      <c r="G88" s="2301"/>
      <c r="H88" s="2289" t="str">
        <f t="shared" si="8"/>
        <v>－</v>
      </c>
      <c r="I88" s="2298"/>
      <c r="J88" s="2291" t="str">
        <f t="shared" si="9"/>
        <v>－</v>
      </c>
      <c r="K88" s="2259"/>
      <c r="L88" s="2291"/>
      <c r="M88" s="2291"/>
      <c r="N88" s="2291"/>
      <c r="O88" s="2291"/>
      <c r="P88" s="2291"/>
      <c r="Z88" s="2259"/>
      <c r="AA88" s="2259"/>
      <c r="AB88" s="2259"/>
      <c r="AC88" s="2259"/>
      <c r="AD88" s="2259"/>
      <c r="AE88" s="2259"/>
      <c r="AF88" s="2259"/>
      <c r="AG88" s="2259"/>
      <c r="AH88" s="2259"/>
      <c r="AI88" s="2259"/>
    </row>
    <row r="89" spans="1:35" s="2260" customFormat="1" ht="14">
      <c r="A89" s="2300"/>
      <c r="B89" s="2308" t="s">
        <v>851</v>
      </c>
      <c r="C89" s="2308" t="s">
        <v>851</v>
      </c>
      <c r="D89" s="2311"/>
      <c r="E89" s="2287" t="s">
        <v>2558</v>
      </c>
      <c r="F89" s="2301"/>
      <c r="G89" s="2301"/>
      <c r="H89" s="2289" t="str">
        <f t="shared" si="8"/>
        <v>－</v>
      </c>
      <c r="I89" s="2298"/>
      <c r="J89" s="2291" t="str">
        <f t="shared" si="9"/>
        <v>－</v>
      </c>
      <c r="K89" s="2259"/>
      <c r="L89" s="2291"/>
      <c r="M89" s="2291"/>
      <c r="N89" s="2291"/>
      <c r="O89" s="2291"/>
      <c r="P89" s="2291"/>
      <c r="Z89" s="2259"/>
      <c r="AA89" s="2259"/>
      <c r="AB89" s="2259"/>
      <c r="AC89" s="2259"/>
      <c r="AD89" s="2259"/>
      <c r="AE89" s="2259"/>
      <c r="AF89" s="2259"/>
      <c r="AG89" s="2259"/>
      <c r="AH89" s="2259"/>
      <c r="AI89" s="2259"/>
    </row>
    <row r="90" spans="1:35" s="2260" customFormat="1" ht="14">
      <c r="A90" s="2300"/>
      <c r="B90" s="2311"/>
      <c r="C90" s="2308" t="s">
        <v>851</v>
      </c>
      <c r="D90" s="2308" t="s">
        <v>851</v>
      </c>
      <c r="E90" s="2287" t="s">
        <v>2559</v>
      </c>
      <c r="F90" s="2301"/>
      <c r="G90" s="2301"/>
      <c r="H90" s="2289" t="str">
        <f t="shared" si="8"/>
        <v>－</v>
      </c>
      <c r="I90" s="2298"/>
      <c r="J90" s="2291" t="str">
        <f t="shared" si="9"/>
        <v>－</v>
      </c>
      <c r="K90" s="2259"/>
      <c r="L90" s="2291"/>
      <c r="M90" s="2291"/>
      <c r="N90" s="2291"/>
      <c r="O90" s="2291"/>
      <c r="P90" s="2291"/>
      <c r="Z90" s="2259"/>
      <c r="AA90" s="2259"/>
      <c r="AB90" s="2259"/>
      <c r="AC90" s="2259"/>
      <c r="AD90" s="2259"/>
      <c r="AE90" s="2259"/>
      <c r="AF90" s="2259"/>
      <c r="AG90" s="2259"/>
      <c r="AH90" s="2259"/>
      <c r="AI90" s="2259"/>
    </row>
    <row r="91" spans="1:35" s="2260" customFormat="1" ht="14">
      <c r="A91" s="2300"/>
      <c r="B91" s="2311"/>
      <c r="C91" s="2308" t="s">
        <v>851</v>
      </c>
      <c r="D91" s="2308"/>
      <c r="E91" s="2287" t="s">
        <v>2560</v>
      </c>
      <c r="F91" s="2301"/>
      <c r="G91" s="2301"/>
      <c r="H91" s="2289" t="str">
        <f t="shared" si="8"/>
        <v>－</v>
      </c>
      <c r="I91" s="2298"/>
      <c r="J91" s="2291" t="str">
        <f t="shared" si="9"/>
        <v>－</v>
      </c>
      <c r="K91" s="2259"/>
      <c r="L91" s="2291"/>
      <c r="M91" s="2291"/>
      <c r="N91" s="2291"/>
      <c r="O91" s="2291"/>
      <c r="P91" s="2291"/>
      <c r="Z91" s="2259"/>
      <c r="AA91" s="2259"/>
      <c r="AB91" s="2259"/>
      <c r="AC91" s="2259"/>
      <c r="AD91" s="2259"/>
      <c r="AE91" s="2259"/>
      <c r="AF91" s="2259"/>
      <c r="AG91" s="2259"/>
      <c r="AH91" s="2259"/>
      <c r="AI91" s="2259"/>
    </row>
    <row r="92" spans="1:35" s="2260" customFormat="1" ht="14">
      <c r="A92" s="2300"/>
      <c r="B92" s="2308"/>
      <c r="C92" s="2308" t="s">
        <v>851</v>
      </c>
      <c r="D92" s="2308" t="s">
        <v>851</v>
      </c>
      <c r="E92" s="2287" t="s">
        <v>2561</v>
      </c>
      <c r="F92" s="2301"/>
      <c r="G92" s="2301"/>
      <c r="H92" s="2289" t="str">
        <f t="shared" si="8"/>
        <v>－</v>
      </c>
      <c r="I92" s="2298"/>
      <c r="J92" s="2291" t="str">
        <f t="shared" si="9"/>
        <v>－</v>
      </c>
      <c r="K92" s="2259"/>
      <c r="L92" s="2291"/>
      <c r="M92" s="2291"/>
      <c r="N92" s="2291"/>
      <c r="O92" s="2291"/>
      <c r="P92" s="2291"/>
      <c r="Z92" s="2259"/>
      <c r="AA92" s="2259"/>
      <c r="AB92" s="2259"/>
      <c r="AC92" s="2259"/>
      <c r="AD92" s="2259"/>
      <c r="AE92" s="2259"/>
      <c r="AF92" s="2259"/>
      <c r="AG92" s="2259"/>
      <c r="AH92" s="2259"/>
      <c r="AI92" s="2259"/>
    </row>
    <row r="93" spans="1:35" s="2260" customFormat="1" ht="24">
      <c r="A93" s="2300"/>
      <c r="B93" s="2308" t="s">
        <v>851</v>
      </c>
      <c r="C93" s="2308" t="s">
        <v>851</v>
      </c>
      <c r="D93" s="2308" t="s">
        <v>851</v>
      </c>
      <c r="E93" s="2287" t="s">
        <v>2562</v>
      </c>
      <c r="F93" s="2301"/>
      <c r="G93" s="2301"/>
      <c r="H93" s="2289" t="str">
        <f t="shared" si="8"/>
        <v>－</v>
      </c>
      <c r="I93" s="2298"/>
      <c r="J93" s="2291" t="str">
        <f t="shared" si="9"/>
        <v>－</v>
      </c>
      <c r="K93" s="2259"/>
      <c r="L93" s="2291"/>
      <c r="M93" s="2291"/>
      <c r="N93" s="2291"/>
      <c r="O93" s="2291"/>
      <c r="P93" s="2291"/>
      <c r="Z93" s="2259"/>
      <c r="AA93" s="2259"/>
      <c r="AB93" s="2259"/>
      <c r="AC93" s="2259"/>
      <c r="AD93" s="2259"/>
      <c r="AE93" s="2259"/>
      <c r="AF93" s="2259"/>
      <c r="AG93" s="2259"/>
      <c r="AH93" s="2259"/>
      <c r="AI93" s="2259"/>
    </row>
    <row r="94" spans="1:35" s="2260" customFormat="1" ht="14">
      <c r="A94" s="2300"/>
      <c r="B94" s="2308" t="s">
        <v>851</v>
      </c>
      <c r="C94" s="2308" t="s">
        <v>851</v>
      </c>
      <c r="D94" s="2311"/>
      <c r="E94" s="2287" t="s">
        <v>2563</v>
      </c>
      <c r="F94" s="2301"/>
      <c r="G94" s="2301"/>
      <c r="H94" s="2289" t="str">
        <f t="shared" si="8"/>
        <v>－</v>
      </c>
      <c r="I94" s="2298"/>
      <c r="J94" s="2291" t="str">
        <f t="shared" si="9"/>
        <v>－</v>
      </c>
      <c r="K94" s="2259"/>
      <c r="L94" s="2291"/>
      <c r="M94" s="2291"/>
      <c r="N94" s="2291"/>
      <c r="O94" s="2291"/>
      <c r="P94" s="2291"/>
      <c r="Z94" s="2259"/>
      <c r="AA94" s="2259"/>
      <c r="AB94" s="2259"/>
      <c r="AC94" s="2259"/>
      <c r="AD94" s="2259"/>
      <c r="AE94" s="2259"/>
      <c r="AF94" s="2259"/>
      <c r="AG94" s="2259"/>
      <c r="AH94" s="2259"/>
      <c r="AI94" s="2259"/>
    </row>
    <row r="95" spans="1:35" s="2260" customFormat="1" ht="14">
      <c r="A95" s="2300"/>
      <c r="B95" s="2308" t="s">
        <v>851</v>
      </c>
      <c r="C95" s="2308" t="s">
        <v>851</v>
      </c>
      <c r="D95" s="2311"/>
      <c r="E95" s="2287" t="s">
        <v>2564</v>
      </c>
      <c r="F95" s="2301"/>
      <c r="G95" s="2301"/>
      <c r="H95" s="2289" t="str">
        <f t="shared" si="8"/>
        <v>－</v>
      </c>
      <c r="I95" s="2298"/>
      <c r="J95" s="2291" t="str">
        <f t="shared" si="9"/>
        <v>－</v>
      </c>
      <c r="K95" s="2259"/>
      <c r="L95" s="2291"/>
      <c r="M95" s="2291"/>
      <c r="N95" s="2291"/>
      <c r="O95" s="2291"/>
      <c r="P95" s="2291"/>
      <c r="Z95" s="2259"/>
      <c r="AA95" s="2259"/>
      <c r="AB95" s="2259"/>
      <c r="AC95" s="2259"/>
      <c r="AD95" s="2259"/>
      <c r="AE95" s="2259"/>
      <c r="AF95" s="2259"/>
      <c r="AG95" s="2259"/>
      <c r="AH95" s="2259"/>
      <c r="AI95" s="2259"/>
    </row>
    <row r="96" spans="1:35" s="2260" customFormat="1" ht="14">
      <c r="A96" s="2300"/>
      <c r="B96" s="2308" t="s">
        <v>851</v>
      </c>
      <c r="C96" s="2308" t="s">
        <v>851</v>
      </c>
      <c r="D96" s="2311"/>
      <c r="E96" s="2287" t="s">
        <v>2565</v>
      </c>
      <c r="F96" s="2301"/>
      <c r="G96" s="2301"/>
      <c r="H96" s="2289" t="str">
        <f t="shared" si="8"/>
        <v>－</v>
      </c>
      <c r="I96" s="2298"/>
      <c r="J96" s="2291" t="str">
        <f t="shared" si="9"/>
        <v>－</v>
      </c>
      <c r="K96" s="2259"/>
      <c r="L96" s="2291"/>
      <c r="M96" s="2291"/>
      <c r="N96" s="2291"/>
      <c r="O96" s="2291"/>
      <c r="P96" s="2291"/>
      <c r="Z96" s="2259"/>
      <c r="AA96" s="2259"/>
      <c r="AB96" s="2259"/>
      <c r="AC96" s="2259"/>
      <c r="AD96" s="2259"/>
      <c r="AE96" s="2259"/>
      <c r="AF96" s="2259"/>
      <c r="AG96" s="2259"/>
      <c r="AH96" s="2259"/>
      <c r="AI96" s="2259"/>
    </row>
    <row r="97" spans="1:35" s="2260" customFormat="1" ht="14">
      <c r="A97" s="2300"/>
      <c r="B97" s="2321"/>
      <c r="C97" s="2321"/>
      <c r="D97" s="2321"/>
      <c r="E97" s="2287"/>
      <c r="F97" s="2301"/>
      <c r="G97" s="2301"/>
      <c r="H97" s="2289" t="str">
        <f t="shared" si="8"/>
        <v>－</v>
      </c>
      <c r="I97" s="2298"/>
      <c r="J97" s="2291" t="str">
        <f t="shared" si="9"/>
        <v>－</v>
      </c>
      <c r="K97" s="2259"/>
      <c r="L97" s="2291"/>
      <c r="M97" s="2291"/>
      <c r="N97" s="2291"/>
      <c r="O97" s="2291"/>
      <c r="P97" s="2291"/>
      <c r="Z97" s="2259"/>
      <c r="AA97" s="2259"/>
      <c r="AB97" s="2259"/>
      <c r="AC97" s="2259"/>
      <c r="AD97" s="2259"/>
      <c r="AE97" s="2259"/>
      <c r="AF97" s="2259"/>
      <c r="AG97" s="2259"/>
      <c r="AH97" s="2259"/>
      <c r="AI97" s="2259"/>
    </row>
    <row r="98" spans="1:35" s="2260" customFormat="1">
      <c r="A98" s="2295"/>
      <c r="B98" s="2295"/>
      <c r="C98" s="2295"/>
      <c r="D98" s="2295"/>
      <c r="E98" s="2279"/>
      <c r="F98" s="2257"/>
      <c r="G98" s="2257"/>
      <c r="H98" s="2257"/>
      <c r="I98" s="2257"/>
      <c r="J98" s="2258"/>
      <c r="K98" s="2259"/>
      <c r="L98" s="2291"/>
      <c r="M98" s="2291"/>
      <c r="N98" s="2291"/>
      <c r="O98" s="2291"/>
      <c r="P98" s="2291"/>
      <c r="Z98" s="2259"/>
      <c r="AA98" s="2259"/>
      <c r="AB98" s="2259"/>
      <c r="AC98" s="2259"/>
      <c r="AD98" s="2259"/>
      <c r="AE98" s="2259"/>
      <c r="AF98" s="2259"/>
      <c r="AG98" s="2259"/>
      <c r="AH98" s="2259"/>
      <c r="AI98" s="2259"/>
    </row>
    <row r="99" spans="1:35" s="2260" customFormat="1" ht="14">
      <c r="A99" s="2278" t="s">
        <v>1521</v>
      </c>
      <c r="B99" s="2278"/>
      <c r="C99" s="2278"/>
      <c r="D99" s="2278"/>
      <c r="E99" s="2279"/>
      <c r="F99" s="2274"/>
      <c r="G99" s="2322"/>
      <c r="H99" s="2323"/>
      <c r="I99" s="2322"/>
      <c r="J99" s="2258"/>
      <c r="K99" s="2259"/>
      <c r="L99" s="2258"/>
      <c r="M99" s="2258"/>
      <c r="N99" s="2258"/>
      <c r="O99" s="2258"/>
      <c r="P99" s="2258"/>
      <c r="Z99" s="2259"/>
      <c r="AA99" s="2259"/>
      <c r="AB99" s="2259"/>
      <c r="AC99" s="2259"/>
      <c r="AD99" s="2259"/>
      <c r="AE99" s="2259"/>
      <c r="AF99" s="2259"/>
      <c r="AG99" s="2259"/>
      <c r="AH99" s="2259"/>
      <c r="AI99" s="2259"/>
    </row>
    <row r="100" spans="1:35" s="2260" customFormat="1" ht="14">
      <c r="A100" s="2320"/>
      <c r="B100" s="4517" t="s">
        <v>2512</v>
      </c>
      <c r="C100" s="4518"/>
      <c r="D100" s="4518"/>
      <c r="E100" s="4519" t="s">
        <v>2513</v>
      </c>
      <c r="F100" s="4521" t="s">
        <v>2241</v>
      </c>
      <c r="G100" s="4523" t="s">
        <v>2242</v>
      </c>
      <c r="H100" s="4523" t="s">
        <v>2243</v>
      </c>
      <c r="I100" s="4521" t="s">
        <v>2242</v>
      </c>
      <c r="J100" s="2257"/>
      <c r="K100" s="2259"/>
      <c r="L100" s="2258"/>
      <c r="M100" s="2258"/>
      <c r="N100" s="2258"/>
      <c r="O100" s="2258"/>
      <c r="P100" s="2258"/>
      <c r="Z100" s="2259"/>
      <c r="AA100" s="2259"/>
      <c r="AB100" s="2259"/>
      <c r="AC100" s="2259"/>
      <c r="AD100" s="2259"/>
      <c r="AE100" s="2259"/>
      <c r="AF100" s="2259"/>
      <c r="AG100" s="2259"/>
      <c r="AH100" s="2259"/>
      <c r="AI100" s="2259"/>
    </row>
    <row r="101" spans="1:35" s="2260" customFormat="1" ht="60">
      <c r="A101" s="2320"/>
      <c r="B101" s="2284" t="s">
        <v>2514</v>
      </c>
      <c r="C101" s="2284" t="s">
        <v>2515</v>
      </c>
      <c r="D101" s="2284" t="s">
        <v>2516</v>
      </c>
      <c r="E101" s="4520"/>
      <c r="F101" s="4522"/>
      <c r="G101" s="4524"/>
      <c r="H101" s="4524"/>
      <c r="I101" s="4522"/>
      <c r="J101" s="2257"/>
      <c r="K101" s="2259"/>
      <c r="L101" s="2258"/>
      <c r="M101" s="2258"/>
      <c r="N101" s="2258"/>
      <c r="O101" s="2258"/>
      <c r="P101" s="2258"/>
      <c r="Z101" s="2259"/>
      <c r="AA101" s="2259"/>
      <c r="AB101" s="2259"/>
      <c r="AC101" s="2259"/>
      <c r="AD101" s="2259"/>
      <c r="AE101" s="2259"/>
      <c r="AF101" s="2259"/>
      <c r="AG101" s="2259"/>
      <c r="AH101" s="2259"/>
      <c r="AI101" s="2259"/>
    </row>
    <row r="102" spans="1:35" s="2260" customFormat="1" ht="14">
      <c r="A102" s="2320"/>
      <c r="B102" s="2308"/>
      <c r="C102" s="2308" t="s">
        <v>851</v>
      </c>
      <c r="D102" s="2308"/>
      <c r="E102" s="2287" t="s">
        <v>2566</v>
      </c>
      <c r="F102" s="2310"/>
      <c r="G102" s="2310"/>
      <c r="H102" s="2289" t="str">
        <f>IF(A102=1,1*F102*G102,"－")</f>
        <v>－</v>
      </c>
      <c r="I102" s="2298"/>
      <c r="J102" s="2291" t="str">
        <f>IF(A102=1,1*F102*2,"－")</f>
        <v>－</v>
      </c>
      <c r="K102" s="2259"/>
      <c r="L102" s="2257"/>
      <c r="M102" s="2257"/>
      <c r="N102" s="2257"/>
      <c r="O102" s="2257"/>
      <c r="P102" s="2257"/>
      <c r="Z102" s="2259"/>
      <c r="AA102" s="2259"/>
      <c r="AB102" s="2259"/>
      <c r="AC102" s="2259"/>
      <c r="AD102" s="2259"/>
      <c r="AE102" s="2259"/>
      <c r="AF102" s="2259"/>
      <c r="AG102" s="2259"/>
      <c r="AH102" s="2259"/>
      <c r="AI102" s="2259"/>
    </row>
    <row r="103" spans="1:35" s="2260" customFormat="1" ht="24">
      <c r="A103" s="2300"/>
      <c r="B103" s="2308"/>
      <c r="C103" s="2308" t="s">
        <v>851</v>
      </c>
      <c r="D103" s="2308" t="s">
        <v>851</v>
      </c>
      <c r="E103" s="2287" t="s">
        <v>2567</v>
      </c>
      <c r="F103" s="2301"/>
      <c r="G103" s="2301"/>
      <c r="H103" s="2289" t="str">
        <f>IF(A103=1,1*F103*G103,"－")</f>
        <v>－</v>
      </c>
      <c r="I103" s="2298"/>
      <c r="J103" s="2291" t="str">
        <f>IF(A103=1,1*F103*2,"－")</f>
        <v>－</v>
      </c>
      <c r="K103" s="2259"/>
      <c r="L103" s="2291"/>
      <c r="M103" s="2291"/>
      <c r="N103" s="2291"/>
      <c r="O103" s="2291"/>
      <c r="P103" s="2291"/>
      <c r="Z103" s="2259"/>
      <c r="AA103" s="2259"/>
      <c r="AB103" s="2259"/>
      <c r="AC103" s="2259"/>
      <c r="AD103" s="2259"/>
      <c r="AE103" s="2259"/>
      <c r="AF103" s="2259"/>
      <c r="AG103" s="2259"/>
      <c r="AH103" s="2259"/>
      <c r="AI103" s="2259"/>
    </row>
    <row r="104" spans="1:35" s="2260" customFormat="1" ht="14">
      <c r="A104" s="2300"/>
      <c r="B104" s="2308"/>
      <c r="C104" s="2308" t="s">
        <v>851</v>
      </c>
      <c r="D104" s="2308" t="s">
        <v>851</v>
      </c>
      <c r="E104" s="2287" t="s">
        <v>2568</v>
      </c>
      <c r="F104" s="2301"/>
      <c r="G104" s="2301"/>
      <c r="H104" s="2289" t="str">
        <f>IF(A104=1,1*F104*G104,"－")</f>
        <v>－</v>
      </c>
      <c r="I104" s="2298"/>
      <c r="J104" s="2291" t="str">
        <f>IF(A104=1,1*F104*2,"－")</f>
        <v>－</v>
      </c>
      <c r="K104" s="2259"/>
      <c r="L104" s="2291"/>
      <c r="M104" s="2291"/>
      <c r="N104" s="2291"/>
      <c r="O104" s="2291"/>
      <c r="P104" s="2291"/>
      <c r="Z104" s="2259"/>
      <c r="AA104" s="2259"/>
      <c r="AB104" s="2259"/>
      <c r="AC104" s="2259"/>
      <c r="AD104" s="2259"/>
      <c r="AE104" s="2259"/>
      <c r="AF104" s="2259"/>
      <c r="AG104" s="2259"/>
      <c r="AH104" s="2259"/>
      <c r="AI104" s="2259"/>
    </row>
    <row r="105" spans="1:35" s="2260" customFormat="1" ht="14">
      <c r="A105" s="2300"/>
      <c r="B105" s="2308"/>
      <c r="C105" s="2308"/>
      <c r="D105" s="2308" t="s">
        <v>851</v>
      </c>
      <c r="E105" s="2287" t="s">
        <v>2569</v>
      </c>
      <c r="F105" s="2301"/>
      <c r="G105" s="2301"/>
      <c r="H105" s="2289" t="str">
        <f>IF(A105=1,1*F105*G105,"－")</f>
        <v>－</v>
      </c>
      <c r="I105" s="2298"/>
      <c r="J105" s="2291" t="str">
        <f>IF(A105=1,1*F105*2,"－")</f>
        <v>－</v>
      </c>
      <c r="K105" s="2259"/>
      <c r="L105" s="2291"/>
      <c r="M105" s="2291"/>
      <c r="N105" s="2291"/>
      <c r="O105" s="2291"/>
      <c r="P105" s="2291"/>
      <c r="Z105" s="2259"/>
      <c r="AA105" s="2259"/>
      <c r="AB105" s="2259"/>
      <c r="AC105" s="2259"/>
      <c r="AD105" s="2259"/>
      <c r="AE105" s="2259"/>
      <c r="AF105" s="2259"/>
      <c r="AG105" s="2259"/>
      <c r="AH105" s="2259"/>
      <c r="AI105" s="2259"/>
    </row>
    <row r="106" spans="1:35" s="2260" customFormat="1" ht="14">
      <c r="A106" s="2300"/>
      <c r="B106" s="2308" t="s">
        <v>851</v>
      </c>
      <c r="C106" s="2308"/>
      <c r="D106" s="2308" t="s">
        <v>851</v>
      </c>
      <c r="E106" s="2287" t="s">
        <v>2570</v>
      </c>
      <c r="F106" s="2301"/>
      <c r="G106" s="2301"/>
      <c r="H106" s="2289"/>
      <c r="I106" s="2298"/>
      <c r="J106" s="2291"/>
      <c r="K106" s="2259"/>
      <c r="L106" s="2291"/>
      <c r="M106" s="2291"/>
      <c r="N106" s="2291"/>
      <c r="O106" s="2291"/>
      <c r="P106" s="2291"/>
      <c r="Z106" s="2259"/>
      <c r="AA106" s="2259"/>
      <c r="AB106" s="2259"/>
      <c r="AC106" s="2259"/>
      <c r="AD106" s="2259"/>
      <c r="AE106" s="2259"/>
      <c r="AF106" s="2259"/>
      <c r="AG106" s="2259"/>
      <c r="AH106" s="2259"/>
      <c r="AI106" s="2259"/>
    </row>
    <row r="107" spans="1:35" s="2260" customFormat="1" ht="14">
      <c r="A107" s="2300"/>
      <c r="B107" s="2321"/>
      <c r="C107" s="2321"/>
      <c r="D107" s="2321"/>
      <c r="E107" s="2287"/>
      <c r="F107" s="2301"/>
      <c r="G107" s="2301"/>
      <c r="H107" s="2289" t="str">
        <f>IF(A107=1,1*F107*G107,"－")</f>
        <v>－</v>
      </c>
      <c r="I107" s="2298"/>
      <c r="J107" s="2291" t="str">
        <f>IF(A107=1,1*F107*2,"－")</f>
        <v>－</v>
      </c>
      <c r="K107" s="2259"/>
      <c r="L107" s="2291"/>
      <c r="M107" s="2291"/>
      <c r="N107" s="2291"/>
      <c r="O107" s="2291"/>
      <c r="P107" s="2291"/>
      <c r="Z107" s="2259"/>
      <c r="AA107" s="2259"/>
      <c r="AB107" s="2259"/>
      <c r="AC107" s="2259"/>
      <c r="AD107" s="2259"/>
      <c r="AE107" s="2259"/>
      <c r="AF107" s="2259"/>
      <c r="AG107" s="2259"/>
      <c r="AH107" s="2259"/>
      <c r="AI107" s="2259"/>
    </row>
    <row r="108" spans="1:35" s="2260" customFormat="1">
      <c r="A108" s="2295"/>
      <c r="B108" s="2295"/>
      <c r="C108" s="2295"/>
      <c r="D108" s="2295"/>
      <c r="E108" s="2279"/>
      <c r="F108" s="2257"/>
      <c r="G108" s="2257"/>
      <c r="H108" s="2257"/>
      <c r="I108" s="2257"/>
      <c r="J108" s="2258"/>
      <c r="K108" s="2259"/>
      <c r="L108" s="2291"/>
      <c r="M108" s="2291"/>
      <c r="N108" s="2291"/>
      <c r="O108" s="2291"/>
      <c r="P108" s="2291"/>
      <c r="Z108" s="2259"/>
      <c r="AA108" s="2259"/>
      <c r="AB108" s="2259"/>
      <c r="AC108" s="2259"/>
      <c r="AD108" s="2259"/>
      <c r="AE108" s="2259"/>
      <c r="AF108" s="2259"/>
      <c r="AG108" s="2259"/>
      <c r="AH108" s="2259"/>
      <c r="AI108" s="2259"/>
    </row>
    <row r="109" spans="1:35" s="2260" customFormat="1" ht="14">
      <c r="A109" s="2302"/>
      <c r="B109" s="2302"/>
      <c r="C109" s="2302"/>
      <c r="D109" s="2302"/>
      <c r="E109" s="2272"/>
      <c r="F109" s="2272"/>
      <c r="G109" s="2272"/>
      <c r="H109" s="2272"/>
      <c r="I109" s="2272"/>
      <c r="J109" s="2291"/>
      <c r="K109" s="2259"/>
      <c r="L109" s="2291"/>
      <c r="M109" s="2291"/>
      <c r="N109" s="2291"/>
      <c r="O109" s="2291"/>
      <c r="P109" s="2291"/>
      <c r="Z109" s="2259"/>
      <c r="AA109" s="2259"/>
      <c r="AB109" s="2259"/>
      <c r="AC109" s="2259"/>
      <c r="AD109" s="2259"/>
      <c r="AE109" s="2259"/>
      <c r="AF109" s="2259"/>
      <c r="AG109" s="2259"/>
      <c r="AH109" s="2259"/>
      <c r="AI109" s="2259"/>
    </row>
    <row r="110" spans="1:35" s="2260" customFormat="1" ht="14">
      <c r="A110" s="2278" t="s">
        <v>2571</v>
      </c>
      <c r="B110" s="2278"/>
      <c r="C110" s="2278"/>
      <c r="D110" s="2278"/>
      <c r="E110" s="2279"/>
      <c r="F110" s="2274" t="s">
        <v>37</v>
      </c>
      <c r="G110" s="2280">
        <f>SUM(H114:H130)</f>
        <v>0</v>
      </c>
      <c r="H110" s="2281" t="s">
        <v>1066</v>
      </c>
      <c r="I110" s="2282">
        <f>SUM(J114:J130)</f>
        <v>0</v>
      </c>
      <c r="J110" s="2258"/>
      <c r="K110" s="2259"/>
      <c r="L110" s="2258"/>
      <c r="M110" s="2258"/>
      <c r="N110" s="2258"/>
      <c r="O110" s="2258"/>
      <c r="P110" s="2258"/>
      <c r="Z110" s="2259"/>
      <c r="AA110" s="2259"/>
      <c r="AB110" s="2259"/>
      <c r="AC110" s="2259"/>
      <c r="AD110" s="2259"/>
      <c r="AE110" s="2259"/>
      <c r="AF110" s="2259"/>
      <c r="AG110" s="2259"/>
      <c r="AH110" s="2259"/>
      <c r="AI110" s="2259"/>
    </row>
    <row r="111" spans="1:35" s="2260" customFormat="1" ht="14">
      <c r="A111" s="2278" t="s">
        <v>2572</v>
      </c>
      <c r="B111" s="2278"/>
      <c r="C111" s="2278"/>
      <c r="D111" s="2278"/>
      <c r="E111" s="2279"/>
      <c r="F111" s="2274"/>
      <c r="G111" s="2318"/>
      <c r="H111" s="2319"/>
      <c r="I111" s="2318"/>
      <c r="J111" s="2258"/>
      <c r="K111" s="2259"/>
      <c r="L111" s="2258"/>
      <c r="M111" s="2258"/>
      <c r="N111" s="2258"/>
      <c r="O111" s="2258"/>
      <c r="P111" s="2258"/>
      <c r="Z111" s="2259"/>
      <c r="AA111" s="2259"/>
      <c r="AB111" s="2259"/>
      <c r="AC111" s="2259"/>
      <c r="AD111" s="2259"/>
      <c r="AE111" s="2259"/>
      <c r="AF111" s="2259"/>
      <c r="AG111" s="2259"/>
      <c r="AH111" s="2259"/>
      <c r="AI111" s="2259"/>
    </row>
    <row r="112" spans="1:35" s="2260" customFormat="1" ht="14">
      <c r="A112" s="2320"/>
      <c r="B112" s="4517" t="s">
        <v>2512</v>
      </c>
      <c r="C112" s="4518"/>
      <c r="D112" s="4518"/>
      <c r="E112" s="4519" t="s">
        <v>2513</v>
      </c>
      <c r="F112" s="4521" t="s">
        <v>2241</v>
      </c>
      <c r="G112" s="4523" t="s">
        <v>2242</v>
      </c>
      <c r="H112" s="4523" t="s">
        <v>2243</v>
      </c>
      <c r="I112" s="4521" t="s">
        <v>2242</v>
      </c>
      <c r="J112" s="2257"/>
      <c r="K112" s="2259"/>
      <c r="L112" s="2258"/>
      <c r="M112" s="2258"/>
      <c r="N112" s="2258"/>
      <c r="O112" s="2258"/>
      <c r="P112" s="2258"/>
      <c r="Z112" s="2259"/>
      <c r="AA112" s="2259"/>
      <c r="AB112" s="2259"/>
      <c r="AC112" s="2259"/>
      <c r="AD112" s="2259"/>
      <c r="AE112" s="2259"/>
      <c r="AF112" s="2259"/>
      <c r="AG112" s="2259"/>
      <c r="AH112" s="2259"/>
      <c r="AI112" s="2259"/>
    </row>
    <row r="113" spans="1:35" s="2260" customFormat="1" ht="60">
      <c r="A113" s="2320"/>
      <c r="B113" s="2284" t="s">
        <v>2514</v>
      </c>
      <c r="C113" s="2284" t="s">
        <v>2515</v>
      </c>
      <c r="D113" s="2284" t="s">
        <v>2516</v>
      </c>
      <c r="E113" s="4520"/>
      <c r="F113" s="4522"/>
      <c r="G113" s="4524"/>
      <c r="H113" s="4524"/>
      <c r="I113" s="4522"/>
      <c r="J113" s="2257"/>
      <c r="K113" s="2259"/>
      <c r="L113" s="2258"/>
      <c r="M113" s="2258"/>
      <c r="N113" s="2258"/>
      <c r="O113" s="2258"/>
      <c r="P113" s="2258"/>
      <c r="Z113" s="2259"/>
      <c r="AA113" s="2259"/>
      <c r="AB113" s="2259"/>
      <c r="AC113" s="2259"/>
      <c r="AD113" s="2259"/>
      <c r="AE113" s="2259"/>
      <c r="AF113" s="2259"/>
      <c r="AG113" s="2259"/>
      <c r="AH113" s="2259"/>
      <c r="AI113" s="2259"/>
    </row>
    <row r="114" spans="1:35" s="2260" customFormat="1" ht="14">
      <c r="A114" s="2320"/>
      <c r="B114" s="2308"/>
      <c r="C114" s="2308" t="s">
        <v>851</v>
      </c>
      <c r="D114" s="2308"/>
      <c r="E114" s="2287" t="s">
        <v>2573</v>
      </c>
      <c r="F114" s="2310"/>
      <c r="G114" s="2310"/>
      <c r="H114" s="2289" t="str">
        <f t="shared" ref="H114:H122" si="10">IF(A114=1,1*F114*G114,"－")</f>
        <v>－</v>
      </c>
      <c r="I114" s="2298"/>
      <c r="J114" s="2291" t="str">
        <f t="shared" ref="J114:J122" si="11">IF(A114=1,1*F114*2,"－")</f>
        <v>－</v>
      </c>
      <c r="K114" s="2259"/>
      <c r="L114" s="2257"/>
      <c r="M114" s="2257"/>
      <c r="N114" s="2257"/>
      <c r="O114" s="2257"/>
      <c r="P114" s="2257"/>
      <c r="Z114" s="2259"/>
      <c r="AA114" s="2259"/>
      <c r="AB114" s="2259"/>
      <c r="AC114" s="2259"/>
      <c r="AD114" s="2259"/>
      <c r="AE114" s="2259"/>
      <c r="AF114" s="2259"/>
      <c r="AG114" s="2259"/>
      <c r="AH114" s="2259"/>
      <c r="AI114" s="2259"/>
    </row>
    <row r="115" spans="1:35" s="2260" customFormat="1">
      <c r="A115" s="2308"/>
      <c r="B115" s="2308" t="s">
        <v>851</v>
      </c>
      <c r="C115" s="2308" t="s">
        <v>851</v>
      </c>
      <c r="D115" s="2308"/>
      <c r="E115" s="2287" t="s">
        <v>2574</v>
      </c>
      <c r="F115" s="2301"/>
      <c r="G115" s="2301"/>
      <c r="H115" s="2289" t="str">
        <f t="shared" si="10"/>
        <v>－</v>
      </c>
      <c r="I115" s="2298"/>
      <c r="J115" s="2291" t="str">
        <f t="shared" si="11"/>
        <v>－</v>
      </c>
      <c r="K115" s="2259"/>
      <c r="L115" s="2291"/>
      <c r="M115" s="2291"/>
      <c r="N115" s="2291"/>
      <c r="O115" s="2291"/>
      <c r="P115" s="2291"/>
      <c r="Z115" s="2259"/>
      <c r="AA115" s="2259"/>
      <c r="AB115" s="2259"/>
      <c r="AC115" s="2259"/>
      <c r="AD115" s="2259"/>
      <c r="AE115" s="2259"/>
      <c r="AF115" s="2259"/>
      <c r="AG115" s="2259"/>
      <c r="AH115" s="2259"/>
      <c r="AI115" s="2259"/>
    </row>
    <row r="116" spans="1:35" s="2260" customFormat="1" ht="14">
      <c r="A116" s="2300"/>
      <c r="B116" s="2308"/>
      <c r="C116" s="2308" t="s">
        <v>851</v>
      </c>
      <c r="D116" s="2308"/>
      <c r="E116" s="2287" t="s">
        <v>2575</v>
      </c>
      <c r="F116" s="2301"/>
      <c r="G116" s="2301"/>
      <c r="H116" s="2289" t="str">
        <f t="shared" si="10"/>
        <v>－</v>
      </c>
      <c r="I116" s="2298"/>
      <c r="J116" s="2291" t="str">
        <f t="shared" si="11"/>
        <v>－</v>
      </c>
      <c r="K116" s="2259"/>
      <c r="L116" s="2291"/>
      <c r="M116" s="2291"/>
      <c r="N116" s="2291"/>
      <c r="O116" s="2291"/>
      <c r="P116" s="2291"/>
      <c r="Z116" s="2259"/>
      <c r="AA116" s="2259"/>
      <c r="AB116" s="2259"/>
      <c r="AC116" s="2259"/>
      <c r="AD116" s="2259"/>
      <c r="AE116" s="2259"/>
      <c r="AF116" s="2259"/>
      <c r="AG116" s="2259"/>
      <c r="AH116" s="2259"/>
      <c r="AI116" s="2259"/>
    </row>
    <row r="117" spans="1:35" s="2260" customFormat="1" ht="14">
      <c r="A117" s="2300"/>
      <c r="B117" s="2308" t="s">
        <v>851</v>
      </c>
      <c r="C117" s="2308" t="s">
        <v>851</v>
      </c>
      <c r="D117" s="2308"/>
      <c r="E117" s="2287" t="s">
        <v>2576</v>
      </c>
      <c r="F117" s="2301"/>
      <c r="G117" s="2301"/>
      <c r="H117" s="2289" t="str">
        <f t="shared" si="10"/>
        <v>－</v>
      </c>
      <c r="I117" s="2298"/>
      <c r="J117" s="2291" t="str">
        <f t="shared" si="11"/>
        <v>－</v>
      </c>
      <c r="K117" s="2259"/>
      <c r="L117" s="2291"/>
      <c r="M117" s="2291"/>
      <c r="N117" s="2291"/>
      <c r="O117" s="2291"/>
      <c r="P117" s="2291"/>
      <c r="Z117" s="2259"/>
      <c r="AA117" s="2259"/>
      <c r="AB117" s="2259"/>
      <c r="AC117" s="2259"/>
      <c r="AD117" s="2259"/>
      <c r="AE117" s="2259"/>
      <c r="AF117" s="2259"/>
      <c r="AG117" s="2259"/>
      <c r="AH117" s="2259"/>
      <c r="AI117" s="2259"/>
    </row>
    <row r="118" spans="1:35" s="2260" customFormat="1" ht="24">
      <c r="A118" s="2300"/>
      <c r="B118" s="2308" t="s">
        <v>851</v>
      </c>
      <c r="C118" s="2308"/>
      <c r="D118" s="2308"/>
      <c r="E118" s="2287" t="s">
        <v>2577</v>
      </c>
      <c r="F118" s="2301"/>
      <c r="G118" s="2301"/>
      <c r="H118" s="2289" t="str">
        <f t="shared" si="10"/>
        <v>－</v>
      </c>
      <c r="I118" s="2298"/>
      <c r="J118" s="2291" t="str">
        <f t="shared" si="11"/>
        <v>－</v>
      </c>
      <c r="K118" s="2259"/>
      <c r="L118" s="2291"/>
      <c r="M118" s="2291"/>
      <c r="N118" s="2291"/>
      <c r="O118" s="2291"/>
      <c r="P118" s="2291"/>
      <c r="Z118" s="2259"/>
      <c r="AA118" s="2259"/>
      <c r="AB118" s="2259"/>
      <c r="AC118" s="2259"/>
      <c r="AD118" s="2259"/>
      <c r="AE118" s="2259"/>
      <c r="AF118" s="2259"/>
      <c r="AG118" s="2259"/>
      <c r="AH118" s="2259"/>
      <c r="AI118" s="2259"/>
    </row>
    <row r="119" spans="1:35" s="2260" customFormat="1" ht="14">
      <c r="A119" s="2300"/>
      <c r="B119" s="2308" t="s">
        <v>851</v>
      </c>
      <c r="C119" s="2308"/>
      <c r="D119" s="2308"/>
      <c r="E119" s="2287" t="s">
        <v>2578</v>
      </c>
      <c r="F119" s="2301"/>
      <c r="G119" s="2301"/>
      <c r="H119" s="2289" t="str">
        <f t="shared" si="10"/>
        <v>－</v>
      </c>
      <c r="I119" s="2298"/>
      <c r="J119" s="2291" t="str">
        <f t="shared" si="11"/>
        <v>－</v>
      </c>
      <c r="K119" s="2259"/>
      <c r="L119" s="2291"/>
      <c r="M119" s="2291"/>
      <c r="N119" s="2291"/>
      <c r="O119" s="2291"/>
      <c r="P119" s="2291"/>
      <c r="Z119" s="2259"/>
      <c r="AA119" s="2259"/>
      <c r="AB119" s="2259"/>
      <c r="AC119" s="2259"/>
      <c r="AD119" s="2259"/>
      <c r="AE119" s="2259"/>
      <c r="AF119" s="2259"/>
      <c r="AG119" s="2259"/>
      <c r="AH119" s="2259"/>
      <c r="AI119" s="2259"/>
    </row>
    <row r="120" spans="1:35" s="2260" customFormat="1" ht="24">
      <c r="A120" s="2300"/>
      <c r="B120" s="2308" t="s">
        <v>851</v>
      </c>
      <c r="C120" s="2308" t="s">
        <v>851</v>
      </c>
      <c r="D120" s="2308"/>
      <c r="E120" s="2287" t="s">
        <v>2579</v>
      </c>
      <c r="F120" s="2301"/>
      <c r="G120" s="2301"/>
      <c r="H120" s="2289" t="str">
        <f t="shared" si="10"/>
        <v>－</v>
      </c>
      <c r="I120" s="2298"/>
      <c r="J120" s="2291" t="str">
        <f t="shared" si="11"/>
        <v>－</v>
      </c>
      <c r="K120" s="2259"/>
      <c r="L120" s="2291"/>
      <c r="M120" s="2291"/>
      <c r="N120" s="2291"/>
      <c r="O120" s="2291"/>
      <c r="P120" s="2291"/>
      <c r="Z120" s="2259"/>
      <c r="AA120" s="2259"/>
      <c r="AB120" s="2259"/>
      <c r="AC120" s="2259"/>
      <c r="AD120" s="2259"/>
      <c r="AE120" s="2259"/>
      <c r="AF120" s="2259"/>
      <c r="AG120" s="2259"/>
      <c r="AH120" s="2259"/>
      <c r="AI120" s="2259"/>
    </row>
    <row r="121" spans="1:35" s="2260" customFormat="1" ht="24">
      <c r="A121" s="2300"/>
      <c r="B121" s="2308" t="s">
        <v>851</v>
      </c>
      <c r="C121" s="2308" t="s">
        <v>851</v>
      </c>
      <c r="D121" s="2308"/>
      <c r="E121" s="2287" t="s">
        <v>2580</v>
      </c>
      <c r="F121" s="2301"/>
      <c r="G121" s="2301"/>
      <c r="H121" s="2289" t="str">
        <f t="shared" si="10"/>
        <v>－</v>
      </c>
      <c r="I121" s="2298"/>
      <c r="J121" s="2291" t="str">
        <f t="shared" si="11"/>
        <v>－</v>
      </c>
      <c r="K121" s="2259"/>
      <c r="L121" s="2291"/>
      <c r="M121" s="2291"/>
      <c r="N121" s="2291"/>
      <c r="O121" s="2291"/>
      <c r="P121" s="2291"/>
      <c r="Z121" s="2259"/>
      <c r="AA121" s="2259"/>
      <c r="AB121" s="2259"/>
      <c r="AC121" s="2259"/>
      <c r="AD121" s="2259"/>
      <c r="AE121" s="2259"/>
      <c r="AF121" s="2259"/>
      <c r="AG121" s="2259"/>
      <c r="AH121" s="2259"/>
      <c r="AI121" s="2259"/>
    </row>
    <row r="122" spans="1:35" s="2260" customFormat="1" ht="14">
      <c r="A122" s="2300"/>
      <c r="B122" s="2321"/>
      <c r="C122" s="2321"/>
      <c r="D122" s="2321"/>
      <c r="E122" s="2287"/>
      <c r="F122" s="2301"/>
      <c r="G122" s="2301"/>
      <c r="H122" s="2289" t="str">
        <f t="shared" si="10"/>
        <v>－</v>
      </c>
      <c r="I122" s="2298"/>
      <c r="J122" s="2291" t="str">
        <f t="shared" si="11"/>
        <v>－</v>
      </c>
      <c r="K122" s="2259"/>
      <c r="L122" s="2291"/>
      <c r="M122" s="2291"/>
      <c r="N122" s="2291"/>
      <c r="O122" s="2291"/>
      <c r="P122" s="2291"/>
      <c r="Z122" s="2259"/>
      <c r="AA122" s="2259"/>
      <c r="AB122" s="2259"/>
      <c r="AC122" s="2259"/>
      <c r="AD122" s="2259"/>
      <c r="AE122" s="2259"/>
      <c r="AF122" s="2259"/>
      <c r="AG122" s="2259"/>
      <c r="AH122" s="2259"/>
      <c r="AI122" s="2259"/>
    </row>
    <row r="123" spans="1:35" s="2260" customFormat="1" ht="14">
      <c r="A123" s="2302"/>
      <c r="B123" s="2302"/>
      <c r="C123" s="2302"/>
      <c r="D123" s="2302"/>
      <c r="E123" s="2272"/>
      <c r="F123" s="2257"/>
      <c r="G123" s="2304"/>
      <c r="H123" s="2305"/>
      <c r="I123" s="2304"/>
      <c r="J123" s="2291"/>
      <c r="K123" s="2259"/>
      <c r="L123" s="2291"/>
      <c r="M123" s="2291"/>
      <c r="N123" s="2291"/>
      <c r="O123" s="2291"/>
      <c r="P123" s="2291"/>
      <c r="Z123" s="2259"/>
      <c r="AA123" s="2259"/>
      <c r="AB123" s="2259"/>
      <c r="AC123" s="2259"/>
      <c r="AD123" s="2259"/>
      <c r="AE123" s="2259"/>
      <c r="AF123" s="2259"/>
      <c r="AG123" s="2259"/>
      <c r="AH123" s="2259"/>
      <c r="AI123" s="2259"/>
    </row>
    <row r="124" spans="1:35" s="2260" customFormat="1" ht="14">
      <c r="A124" s="2278" t="s">
        <v>1522</v>
      </c>
      <c r="B124" s="2278"/>
      <c r="C124" s="2278"/>
      <c r="D124" s="2278"/>
      <c r="E124" s="2279"/>
      <c r="F124" s="2274"/>
      <c r="G124" s="2324"/>
      <c r="H124" s="2325"/>
      <c r="I124" s="2324"/>
      <c r="J124" s="2258"/>
      <c r="K124" s="2259"/>
      <c r="L124" s="2258"/>
      <c r="M124" s="2258"/>
      <c r="N124" s="2258"/>
      <c r="O124" s="2258"/>
      <c r="P124" s="2258"/>
      <c r="Z124" s="2259"/>
      <c r="AA124" s="2259"/>
      <c r="AB124" s="2259"/>
      <c r="AC124" s="2259"/>
      <c r="AD124" s="2259"/>
      <c r="AE124" s="2259"/>
      <c r="AF124" s="2259"/>
      <c r="AG124" s="2259"/>
      <c r="AH124" s="2259"/>
      <c r="AI124" s="2259"/>
    </row>
    <row r="125" spans="1:35" s="2260" customFormat="1" ht="14">
      <c r="A125" s="2320"/>
      <c r="B125" s="4517" t="s">
        <v>2512</v>
      </c>
      <c r="C125" s="4518"/>
      <c r="D125" s="4518"/>
      <c r="E125" s="4519" t="s">
        <v>2513</v>
      </c>
      <c r="F125" s="4521" t="s">
        <v>2241</v>
      </c>
      <c r="G125" s="4523" t="s">
        <v>2242</v>
      </c>
      <c r="H125" s="4523" t="s">
        <v>2243</v>
      </c>
      <c r="I125" s="4521" t="s">
        <v>2242</v>
      </c>
      <c r="J125" s="2257"/>
      <c r="K125" s="2259"/>
      <c r="L125" s="2258"/>
      <c r="M125" s="2258"/>
      <c r="N125" s="2258"/>
      <c r="O125" s="2258"/>
      <c r="P125" s="2258"/>
      <c r="Z125" s="2259"/>
      <c r="AA125" s="2259"/>
      <c r="AB125" s="2259"/>
      <c r="AC125" s="2259"/>
      <c r="AD125" s="2259"/>
      <c r="AE125" s="2259"/>
      <c r="AF125" s="2259"/>
      <c r="AG125" s="2259"/>
      <c r="AH125" s="2259"/>
      <c r="AI125" s="2259"/>
    </row>
    <row r="126" spans="1:35" s="2260" customFormat="1" ht="60">
      <c r="A126" s="2320"/>
      <c r="B126" s="2284" t="s">
        <v>2514</v>
      </c>
      <c r="C126" s="2284" t="s">
        <v>2515</v>
      </c>
      <c r="D126" s="2284" t="s">
        <v>2516</v>
      </c>
      <c r="E126" s="4520"/>
      <c r="F126" s="4522"/>
      <c r="G126" s="4524"/>
      <c r="H126" s="4524"/>
      <c r="I126" s="4522"/>
      <c r="J126" s="2257"/>
      <c r="K126" s="2259"/>
      <c r="L126" s="2258"/>
      <c r="M126" s="2258"/>
      <c r="N126" s="2258"/>
      <c r="O126" s="2258"/>
      <c r="P126" s="2258"/>
      <c r="Z126" s="2259"/>
      <c r="AA126" s="2259"/>
      <c r="AB126" s="2259"/>
      <c r="AC126" s="2259"/>
      <c r="AD126" s="2259"/>
      <c r="AE126" s="2259"/>
      <c r="AF126" s="2259"/>
      <c r="AG126" s="2259"/>
      <c r="AH126" s="2259"/>
      <c r="AI126" s="2259"/>
    </row>
    <row r="127" spans="1:35" s="2260" customFormat="1" ht="36">
      <c r="A127" s="2320"/>
      <c r="B127" s="2308"/>
      <c r="C127" s="2308" t="s">
        <v>851</v>
      </c>
      <c r="D127" s="2308" t="s">
        <v>851</v>
      </c>
      <c r="E127" s="2287" t="s">
        <v>2581</v>
      </c>
      <c r="F127" s="2310"/>
      <c r="G127" s="2310"/>
      <c r="H127" s="2289" t="str">
        <f>IF(A127=1,1*F127*G127,"－")</f>
        <v>－</v>
      </c>
      <c r="I127" s="2298"/>
      <c r="J127" s="2291" t="str">
        <f>IF(A127=1,1*F127*2,"－")</f>
        <v>－</v>
      </c>
      <c r="K127" s="2259"/>
      <c r="L127" s="2257"/>
      <c r="M127" s="2257"/>
      <c r="N127" s="2257"/>
      <c r="O127" s="2257"/>
      <c r="P127" s="2257"/>
      <c r="Z127" s="2259"/>
      <c r="AA127" s="2259"/>
      <c r="AB127" s="2259"/>
      <c r="AC127" s="2259"/>
      <c r="AD127" s="2259"/>
      <c r="AE127" s="2259"/>
      <c r="AF127" s="2259"/>
      <c r="AG127" s="2259"/>
      <c r="AH127" s="2259"/>
      <c r="AI127" s="2259"/>
    </row>
    <row r="128" spans="1:35" s="2260" customFormat="1" ht="24">
      <c r="A128" s="2300"/>
      <c r="B128" s="2308"/>
      <c r="C128" s="2308" t="s">
        <v>851</v>
      </c>
      <c r="D128" s="2308"/>
      <c r="E128" s="2287" t="s">
        <v>2582</v>
      </c>
      <c r="F128" s="2301"/>
      <c r="G128" s="2301"/>
      <c r="H128" s="2289" t="str">
        <f>IF(A128=1,1*F128*G128,"－")</f>
        <v>－</v>
      </c>
      <c r="I128" s="2298"/>
      <c r="J128" s="2291" t="str">
        <f>IF(A128=1,1*F128*2,"－")</f>
        <v>－</v>
      </c>
      <c r="K128" s="2259"/>
      <c r="L128" s="2291"/>
      <c r="M128" s="2291"/>
      <c r="N128" s="2291"/>
      <c r="O128" s="2291"/>
      <c r="P128" s="2291"/>
      <c r="Z128" s="2259"/>
      <c r="AA128" s="2259"/>
      <c r="AB128" s="2259"/>
      <c r="AC128" s="2259"/>
      <c r="AD128" s="2259"/>
      <c r="AE128" s="2259"/>
      <c r="AF128" s="2259"/>
      <c r="AG128" s="2259"/>
      <c r="AH128" s="2259"/>
      <c r="AI128" s="2259"/>
    </row>
    <row r="129" spans="1:35" s="2260" customFormat="1" ht="14">
      <c r="A129" s="2300"/>
      <c r="B129" s="2308"/>
      <c r="C129" s="2308" t="s">
        <v>851</v>
      </c>
      <c r="D129" s="2308"/>
      <c r="E129" s="2287" t="s">
        <v>2583</v>
      </c>
      <c r="F129" s="2301"/>
      <c r="G129" s="2301"/>
      <c r="H129" s="2289" t="str">
        <f>IF(A129=1,1*F129*G129,"－")</f>
        <v>－</v>
      </c>
      <c r="I129" s="2298"/>
      <c r="J129" s="2291" t="str">
        <f>IF(A129=1,1*F129*2,"－")</f>
        <v>－</v>
      </c>
      <c r="K129" s="2259"/>
      <c r="L129" s="2291"/>
      <c r="M129" s="2291"/>
      <c r="N129" s="2291"/>
      <c r="O129" s="2291"/>
      <c r="P129" s="2291"/>
      <c r="Z129" s="2259"/>
      <c r="AA129" s="2259"/>
      <c r="AB129" s="2259"/>
      <c r="AC129" s="2259"/>
      <c r="AD129" s="2259"/>
      <c r="AE129" s="2259"/>
      <c r="AF129" s="2259"/>
      <c r="AG129" s="2259"/>
      <c r="AH129" s="2259"/>
      <c r="AI129" s="2259"/>
    </row>
    <row r="130" spans="1:35" s="2260" customFormat="1" ht="14">
      <c r="A130" s="2300"/>
      <c r="B130" s="2321"/>
      <c r="C130" s="2321"/>
      <c r="D130" s="2321"/>
      <c r="E130" s="2287"/>
      <c r="F130" s="2301"/>
      <c r="G130" s="2301"/>
      <c r="H130" s="2289" t="str">
        <f>IF(A130=1,1*F130*G130,"－")</f>
        <v>－</v>
      </c>
      <c r="I130" s="2298"/>
      <c r="J130" s="2291" t="str">
        <f>IF(A130=1,1*F130*2,"－")</f>
        <v>－</v>
      </c>
      <c r="K130" s="2259"/>
      <c r="L130" s="2291"/>
      <c r="M130" s="2291"/>
      <c r="N130" s="2291"/>
      <c r="O130" s="2291"/>
      <c r="P130" s="2291"/>
      <c r="Z130" s="2259"/>
      <c r="AA130" s="2259"/>
      <c r="AB130" s="2259"/>
      <c r="AC130" s="2259"/>
      <c r="AD130" s="2259"/>
      <c r="AE130" s="2259"/>
      <c r="AF130" s="2259"/>
      <c r="AG130" s="2259"/>
      <c r="AH130" s="2259"/>
      <c r="AI130" s="2259"/>
    </row>
    <row r="131" spans="1:35" s="2260" customFormat="1" ht="14">
      <c r="A131" s="2302"/>
      <c r="B131" s="2302"/>
      <c r="C131" s="2302"/>
      <c r="D131" s="2302"/>
      <c r="E131" s="2272"/>
      <c r="F131" s="2304"/>
      <c r="G131" s="2304"/>
      <c r="H131" s="2305"/>
      <c r="I131" s="2304"/>
      <c r="J131" s="2291"/>
      <c r="K131" s="2259"/>
      <c r="L131" s="2291"/>
      <c r="M131" s="2291"/>
      <c r="N131" s="2291"/>
      <c r="O131" s="2291"/>
      <c r="P131" s="2291"/>
      <c r="Z131" s="2259"/>
      <c r="AA131" s="2259"/>
      <c r="AB131" s="2259"/>
      <c r="AC131" s="2259"/>
      <c r="AD131" s="2259"/>
      <c r="AE131" s="2259"/>
      <c r="AF131" s="2259"/>
      <c r="AG131" s="2259"/>
      <c r="AH131" s="2259"/>
      <c r="AI131" s="2259"/>
    </row>
    <row r="132" spans="1:35" s="2260" customFormat="1" ht="14">
      <c r="A132" s="2278" t="s">
        <v>2419</v>
      </c>
      <c r="B132" s="2278"/>
      <c r="C132" s="2278"/>
      <c r="D132" s="2278"/>
      <c r="E132" s="2279"/>
      <c r="F132" s="2274" t="s">
        <v>37</v>
      </c>
      <c r="G132" s="2280">
        <f>SUM(H136:H139)</f>
        <v>0</v>
      </c>
      <c r="H132" s="2281" t="s">
        <v>1066</v>
      </c>
      <c r="I132" s="2282">
        <f>SUM(J136:J139)</f>
        <v>0</v>
      </c>
      <c r="J132" s="2258"/>
      <c r="K132" s="2259"/>
      <c r="L132" s="2258"/>
      <c r="M132" s="2258"/>
      <c r="N132" s="2258"/>
      <c r="O132" s="2258"/>
      <c r="P132" s="2258"/>
      <c r="Z132" s="2259"/>
      <c r="AA132" s="2259"/>
      <c r="AB132" s="2259"/>
      <c r="AC132" s="2259"/>
      <c r="AD132" s="2259"/>
      <c r="AE132" s="2259"/>
      <c r="AF132" s="2259"/>
      <c r="AG132" s="2259"/>
      <c r="AH132" s="2259"/>
      <c r="AI132" s="2259"/>
    </row>
    <row r="133" spans="1:35" s="2260" customFormat="1" ht="14">
      <c r="A133" s="2278"/>
      <c r="B133" s="2278"/>
      <c r="C133" s="2278"/>
      <c r="D133" s="2278"/>
      <c r="E133" s="2279"/>
      <c r="F133" s="2274"/>
      <c r="G133" s="2318"/>
      <c r="H133" s="2319"/>
      <c r="I133" s="2318"/>
      <c r="J133" s="2258"/>
      <c r="K133" s="2259"/>
      <c r="L133" s="2258"/>
      <c r="M133" s="2258"/>
      <c r="N133" s="2258"/>
      <c r="O133" s="2258"/>
      <c r="P133" s="2258"/>
      <c r="Z133" s="2259"/>
      <c r="AA133" s="2259"/>
      <c r="AB133" s="2259"/>
      <c r="AC133" s="2259"/>
      <c r="AD133" s="2259"/>
      <c r="AE133" s="2259"/>
      <c r="AF133" s="2259"/>
      <c r="AG133" s="2259"/>
      <c r="AH133" s="2259"/>
      <c r="AI133" s="2259"/>
    </row>
    <row r="134" spans="1:35" s="2260" customFormat="1" ht="14">
      <c r="A134" s="2320"/>
      <c r="B134" s="4517" t="s">
        <v>2512</v>
      </c>
      <c r="C134" s="4518"/>
      <c r="D134" s="4518"/>
      <c r="E134" s="4519" t="s">
        <v>2513</v>
      </c>
      <c r="F134" s="4521" t="s">
        <v>2241</v>
      </c>
      <c r="G134" s="4523" t="s">
        <v>2242</v>
      </c>
      <c r="H134" s="4523" t="s">
        <v>2243</v>
      </c>
      <c r="I134" s="4521" t="s">
        <v>2242</v>
      </c>
      <c r="J134" s="2257"/>
      <c r="K134" s="2259"/>
      <c r="L134" s="2258"/>
      <c r="M134" s="2258"/>
      <c r="N134" s="2258"/>
      <c r="O134" s="2258"/>
      <c r="P134" s="2258"/>
      <c r="Z134" s="2259"/>
      <c r="AA134" s="2259"/>
      <c r="AB134" s="2259"/>
      <c r="AC134" s="2259"/>
      <c r="AD134" s="2259"/>
      <c r="AE134" s="2259"/>
      <c r="AF134" s="2259"/>
      <c r="AG134" s="2259"/>
      <c r="AH134" s="2259"/>
      <c r="AI134" s="2259"/>
    </row>
    <row r="135" spans="1:35" s="2260" customFormat="1" ht="60">
      <c r="A135" s="2320"/>
      <c r="B135" s="2284" t="s">
        <v>2514</v>
      </c>
      <c r="C135" s="2284" t="s">
        <v>2515</v>
      </c>
      <c r="D135" s="2284" t="s">
        <v>2516</v>
      </c>
      <c r="E135" s="4520"/>
      <c r="F135" s="4522"/>
      <c r="G135" s="4524"/>
      <c r="H135" s="4524"/>
      <c r="I135" s="4522"/>
      <c r="J135" s="2257"/>
      <c r="K135" s="2259"/>
      <c r="L135" s="2258"/>
      <c r="M135" s="2258"/>
      <c r="N135" s="2258"/>
      <c r="O135" s="2258"/>
      <c r="P135" s="2258"/>
      <c r="Z135" s="2259"/>
      <c r="AA135" s="2259"/>
      <c r="AB135" s="2259"/>
      <c r="AC135" s="2259"/>
      <c r="AD135" s="2259"/>
      <c r="AE135" s="2259"/>
      <c r="AF135" s="2259"/>
      <c r="AG135" s="2259"/>
      <c r="AH135" s="2259"/>
      <c r="AI135" s="2259"/>
    </row>
    <row r="136" spans="1:35" s="2260" customFormat="1" ht="24">
      <c r="A136" s="2320"/>
      <c r="B136" s="2308" t="s">
        <v>851</v>
      </c>
      <c r="C136" s="2308" t="s">
        <v>851</v>
      </c>
      <c r="D136" s="2308"/>
      <c r="E136" s="2287" t="s">
        <v>2584</v>
      </c>
      <c r="F136" s="2310"/>
      <c r="G136" s="2310"/>
      <c r="H136" s="2289" t="str">
        <f>IF(A136=1,1*F136*G136,"－")</f>
        <v>－</v>
      </c>
      <c r="I136" s="2298"/>
      <c r="J136" s="2291" t="str">
        <f>IF(A136=1,1*F136*2,"－")</f>
        <v>－</v>
      </c>
      <c r="K136" s="2259"/>
      <c r="L136" s="2257"/>
      <c r="M136" s="2257"/>
      <c r="N136" s="2257"/>
      <c r="O136" s="2257"/>
      <c r="P136" s="2257"/>
      <c r="Z136" s="2259"/>
      <c r="AA136" s="2259"/>
      <c r="AB136" s="2259"/>
      <c r="AC136" s="2259"/>
      <c r="AD136" s="2259"/>
      <c r="AE136" s="2259"/>
      <c r="AF136" s="2259"/>
      <c r="AG136" s="2259"/>
      <c r="AH136" s="2259"/>
      <c r="AI136" s="2259"/>
    </row>
    <row r="137" spans="1:35" s="2260" customFormat="1" ht="24">
      <c r="A137" s="2300"/>
      <c r="B137" s="2308" t="s">
        <v>851</v>
      </c>
      <c r="C137" s="2308" t="s">
        <v>851</v>
      </c>
      <c r="D137" s="2308"/>
      <c r="E137" s="2287" t="s">
        <v>2585</v>
      </c>
      <c r="F137" s="2301"/>
      <c r="G137" s="2301"/>
      <c r="H137" s="2289" t="str">
        <f>IF(A137=1,1*F137*G137,"－")</f>
        <v>－</v>
      </c>
      <c r="I137" s="2298"/>
      <c r="J137" s="2291" t="str">
        <f>IF(A137=1,1*F137*2,"－")</f>
        <v>－</v>
      </c>
      <c r="K137" s="2259"/>
      <c r="L137" s="2291"/>
      <c r="M137" s="2291"/>
      <c r="N137" s="2291"/>
      <c r="O137" s="2291"/>
      <c r="P137" s="2291"/>
      <c r="Z137" s="2259"/>
      <c r="AA137" s="2259"/>
      <c r="AB137" s="2259"/>
      <c r="AC137" s="2259"/>
      <c r="AD137" s="2259"/>
      <c r="AE137" s="2259"/>
      <c r="AF137" s="2259"/>
      <c r="AG137" s="2259"/>
      <c r="AH137" s="2259"/>
      <c r="AI137" s="2259"/>
    </row>
    <row r="138" spans="1:35" s="2260" customFormat="1" ht="24">
      <c r="A138" s="2300"/>
      <c r="B138" s="2308" t="s">
        <v>851</v>
      </c>
      <c r="C138" s="2308" t="s">
        <v>851</v>
      </c>
      <c r="D138" s="2308"/>
      <c r="E138" s="2287" t="s">
        <v>2586</v>
      </c>
      <c r="F138" s="2301"/>
      <c r="G138" s="2301"/>
      <c r="H138" s="2289" t="str">
        <f>IF(A138=1,1*F138*G138,"－")</f>
        <v>－</v>
      </c>
      <c r="I138" s="2298"/>
      <c r="J138" s="2291" t="str">
        <f>IF(A138=1,1*F138*2,"－")</f>
        <v>－</v>
      </c>
      <c r="K138" s="2259"/>
      <c r="L138" s="2291"/>
      <c r="M138" s="2291"/>
      <c r="N138" s="2291"/>
      <c r="O138" s="2291"/>
      <c r="P138" s="2291"/>
      <c r="Z138" s="2259"/>
      <c r="AA138" s="2259"/>
      <c r="AB138" s="2259"/>
      <c r="AC138" s="2259"/>
      <c r="AD138" s="2259"/>
      <c r="AE138" s="2259"/>
      <c r="AF138" s="2259"/>
      <c r="AG138" s="2259"/>
      <c r="AH138" s="2259"/>
      <c r="AI138" s="2259"/>
    </row>
    <row r="139" spans="1:35" s="2260" customFormat="1" ht="14">
      <c r="A139" s="2300"/>
      <c r="B139" s="2321"/>
      <c r="C139" s="2321"/>
      <c r="D139" s="2321"/>
      <c r="E139" s="2287"/>
      <c r="F139" s="2301"/>
      <c r="G139" s="2301"/>
      <c r="H139" s="2289" t="str">
        <f>IF(A139=1,1*F139*G139,"－")</f>
        <v>－</v>
      </c>
      <c r="I139" s="2298"/>
      <c r="J139" s="2291" t="str">
        <f>IF(A139=1,1*F139*2,"－")</f>
        <v>－</v>
      </c>
      <c r="K139" s="2259"/>
      <c r="L139" s="2291"/>
      <c r="M139" s="2291"/>
      <c r="N139" s="2291"/>
      <c r="O139" s="2291"/>
      <c r="P139" s="2291"/>
      <c r="Z139" s="2259"/>
      <c r="AA139" s="2259"/>
      <c r="AB139" s="2259"/>
      <c r="AC139" s="2259"/>
      <c r="AD139" s="2259"/>
      <c r="AE139" s="2259"/>
      <c r="AF139" s="2259"/>
      <c r="AG139" s="2259"/>
      <c r="AH139" s="2259"/>
      <c r="AI139" s="2259"/>
    </row>
    <row r="140" spans="1:35" s="2260" customFormat="1" ht="14">
      <c r="A140" s="2302"/>
      <c r="B140" s="2302"/>
      <c r="C140" s="2302"/>
      <c r="D140" s="2302"/>
      <c r="E140" s="2272"/>
      <c r="F140" s="2257"/>
      <c r="G140" s="2257"/>
      <c r="H140" s="2305"/>
      <c r="I140" s="2304"/>
      <c r="J140" s="2291"/>
      <c r="K140" s="2259"/>
      <c r="L140" s="2291"/>
      <c r="M140" s="2291"/>
      <c r="N140" s="2291"/>
      <c r="O140" s="2291"/>
      <c r="P140" s="2291"/>
      <c r="Z140" s="2259"/>
      <c r="AA140" s="2259"/>
      <c r="AB140" s="2259"/>
      <c r="AC140" s="2259"/>
      <c r="AD140" s="2259"/>
      <c r="AE140" s="2259"/>
      <c r="AF140" s="2259"/>
      <c r="AG140" s="2259"/>
      <c r="AH140" s="2259"/>
      <c r="AI140" s="2259"/>
    </row>
    <row r="141" spans="1:35" s="2260" customFormat="1" ht="14">
      <c r="A141" s="2278" t="s">
        <v>2422</v>
      </c>
      <c r="B141" s="2278"/>
      <c r="C141" s="2278"/>
      <c r="D141" s="2278"/>
      <c r="E141" s="2279"/>
      <c r="F141" s="2274" t="s">
        <v>2554</v>
      </c>
      <c r="G141" s="2280">
        <f>+G142+G153</f>
        <v>0</v>
      </c>
      <c r="H141" s="2281" t="s">
        <v>1066</v>
      </c>
      <c r="I141" s="2282">
        <f>+I142+I153</f>
        <v>0</v>
      </c>
      <c r="J141" s="2258"/>
      <c r="K141" s="2259"/>
      <c r="L141" s="2258"/>
      <c r="M141" s="2258"/>
      <c r="N141" s="2258"/>
      <c r="O141" s="2258"/>
      <c r="P141" s="2258"/>
      <c r="Z141" s="2259"/>
      <c r="AA141" s="2259"/>
      <c r="AB141" s="2259"/>
      <c r="AC141" s="2259"/>
      <c r="AD141" s="2259"/>
      <c r="AE141" s="2259"/>
      <c r="AF141" s="2259"/>
      <c r="AG141" s="2259"/>
      <c r="AH141" s="2259"/>
      <c r="AI141" s="2259"/>
    </row>
    <row r="142" spans="1:35" s="2260" customFormat="1" ht="14">
      <c r="A142" s="2278" t="s">
        <v>2423</v>
      </c>
      <c r="B142" s="2278"/>
      <c r="C142" s="2278"/>
      <c r="D142" s="2278"/>
      <c r="E142" s="2279"/>
      <c r="F142" s="2274" t="s">
        <v>37</v>
      </c>
      <c r="G142" s="2280">
        <f>SUM(H146:H151)</f>
        <v>0</v>
      </c>
      <c r="H142" s="2281" t="s">
        <v>1066</v>
      </c>
      <c r="I142" s="2282">
        <f>SUM(J146:J151)</f>
        <v>0</v>
      </c>
      <c r="J142" s="2258"/>
      <c r="K142" s="2259"/>
      <c r="L142" s="2258"/>
      <c r="M142" s="2258"/>
      <c r="N142" s="2258"/>
      <c r="O142" s="2258"/>
      <c r="P142" s="2258"/>
      <c r="Z142" s="2259"/>
      <c r="AA142" s="2259"/>
      <c r="AB142" s="2259"/>
      <c r="AC142" s="2259"/>
      <c r="AD142" s="2259"/>
      <c r="AE142" s="2259"/>
      <c r="AF142" s="2259"/>
      <c r="AG142" s="2259"/>
      <c r="AH142" s="2259"/>
      <c r="AI142" s="2259"/>
    </row>
    <row r="143" spans="1:35" s="2260" customFormat="1" ht="14">
      <c r="A143" s="2278"/>
      <c r="B143" s="2278"/>
      <c r="C143" s="2278"/>
      <c r="D143" s="2278"/>
      <c r="E143" s="2279"/>
      <c r="F143" s="2274"/>
      <c r="G143" s="2318"/>
      <c r="H143" s="2319"/>
      <c r="I143" s="2318"/>
      <c r="J143" s="2258"/>
      <c r="K143" s="2259"/>
      <c r="L143" s="2258"/>
      <c r="M143" s="2258"/>
      <c r="N143" s="2258"/>
      <c r="O143" s="2258"/>
      <c r="P143" s="2258"/>
      <c r="Z143" s="2259"/>
      <c r="AA143" s="2259"/>
      <c r="AB143" s="2259"/>
      <c r="AC143" s="2259"/>
      <c r="AD143" s="2259"/>
      <c r="AE143" s="2259"/>
      <c r="AF143" s="2259"/>
      <c r="AG143" s="2259"/>
      <c r="AH143" s="2259"/>
      <c r="AI143" s="2259"/>
    </row>
    <row r="144" spans="1:35" s="2260" customFormat="1" ht="14">
      <c r="A144" s="2320"/>
      <c r="B144" s="4517" t="s">
        <v>2512</v>
      </c>
      <c r="C144" s="4518"/>
      <c r="D144" s="4518"/>
      <c r="E144" s="4519" t="s">
        <v>2513</v>
      </c>
      <c r="F144" s="4521" t="s">
        <v>2241</v>
      </c>
      <c r="G144" s="4523" t="s">
        <v>2242</v>
      </c>
      <c r="H144" s="4523" t="s">
        <v>2243</v>
      </c>
      <c r="I144" s="4521" t="s">
        <v>2242</v>
      </c>
      <c r="J144" s="2257"/>
      <c r="K144" s="2259"/>
      <c r="L144" s="2258"/>
      <c r="M144" s="2258"/>
      <c r="N144" s="2258"/>
      <c r="O144" s="2258"/>
      <c r="P144" s="2258"/>
      <c r="Z144" s="2259"/>
      <c r="AA144" s="2259"/>
      <c r="AB144" s="2259"/>
      <c r="AC144" s="2259"/>
      <c r="AD144" s="2259"/>
      <c r="AE144" s="2259"/>
      <c r="AF144" s="2259"/>
      <c r="AG144" s="2259"/>
      <c r="AH144" s="2259"/>
      <c r="AI144" s="2259"/>
    </row>
    <row r="145" spans="1:35" s="2260" customFormat="1" ht="60">
      <c r="A145" s="2320"/>
      <c r="B145" s="2284" t="s">
        <v>2514</v>
      </c>
      <c r="C145" s="2284" t="s">
        <v>2515</v>
      </c>
      <c r="D145" s="2284" t="s">
        <v>2516</v>
      </c>
      <c r="E145" s="4520"/>
      <c r="F145" s="4522"/>
      <c r="G145" s="4524"/>
      <c r="H145" s="4524"/>
      <c r="I145" s="4522"/>
      <c r="J145" s="2257"/>
      <c r="K145" s="2259"/>
      <c r="L145" s="2258"/>
      <c r="M145" s="2258"/>
      <c r="N145" s="2258"/>
      <c r="O145" s="2258"/>
      <c r="P145" s="2258"/>
      <c r="Z145" s="2259"/>
      <c r="AA145" s="2259"/>
      <c r="AB145" s="2259"/>
      <c r="AC145" s="2259"/>
      <c r="AD145" s="2259"/>
      <c r="AE145" s="2259"/>
      <c r="AF145" s="2259"/>
      <c r="AG145" s="2259"/>
      <c r="AH145" s="2259"/>
      <c r="AI145" s="2259"/>
    </row>
    <row r="146" spans="1:35" s="2260" customFormat="1" ht="24">
      <c r="A146" s="2320"/>
      <c r="B146" s="2308" t="s">
        <v>851</v>
      </c>
      <c r="C146" s="2308"/>
      <c r="D146" s="2308"/>
      <c r="E146" s="2287" t="s">
        <v>2587</v>
      </c>
      <c r="F146" s="2310"/>
      <c r="G146" s="2310"/>
      <c r="H146" s="2289" t="str">
        <f t="shared" ref="H146:H151" si="12">IF(A146=1,1*F146*G146,"－")</f>
        <v>－</v>
      </c>
      <c r="I146" s="2298"/>
      <c r="J146" s="2291" t="str">
        <f t="shared" ref="J146:J151" si="13">IF(A146=1,1*F146*2,"－")</f>
        <v>－</v>
      </c>
      <c r="K146" s="2259"/>
      <c r="L146" s="2257"/>
      <c r="M146" s="2257"/>
      <c r="N146" s="2257"/>
      <c r="O146" s="2257"/>
      <c r="P146" s="2257"/>
      <c r="Z146" s="2259"/>
      <c r="AA146" s="2259"/>
      <c r="AB146" s="2259"/>
      <c r="AC146" s="2259"/>
      <c r="AD146" s="2259"/>
      <c r="AE146" s="2259"/>
      <c r="AF146" s="2259"/>
      <c r="AG146" s="2259"/>
      <c r="AH146" s="2259"/>
      <c r="AI146" s="2259"/>
    </row>
    <row r="147" spans="1:35" s="2260" customFormat="1" ht="24">
      <c r="A147" s="2300"/>
      <c r="B147" s="2308" t="s">
        <v>851</v>
      </c>
      <c r="C147" s="2308"/>
      <c r="D147" s="2308"/>
      <c r="E147" s="2287" t="s">
        <v>2588</v>
      </c>
      <c r="F147" s="2301"/>
      <c r="G147" s="2301"/>
      <c r="H147" s="2289" t="str">
        <f t="shared" si="12"/>
        <v>－</v>
      </c>
      <c r="I147" s="2298"/>
      <c r="J147" s="2291" t="str">
        <f t="shared" si="13"/>
        <v>－</v>
      </c>
      <c r="K147" s="2259"/>
      <c r="L147" s="2291"/>
      <c r="M147" s="2291"/>
      <c r="N147" s="2291"/>
      <c r="O147" s="2291"/>
      <c r="P147" s="2291"/>
      <c r="Z147" s="2259"/>
      <c r="AA147" s="2259"/>
      <c r="AB147" s="2259"/>
      <c r="AC147" s="2259"/>
      <c r="AD147" s="2259"/>
      <c r="AE147" s="2259"/>
      <c r="AF147" s="2259"/>
      <c r="AG147" s="2259"/>
      <c r="AH147" s="2259"/>
      <c r="AI147" s="2259"/>
    </row>
    <row r="148" spans="1:35" s="2260" customFormat="1" ht="14">
      <c r="A148" s="2300"/>
      <c r="B148" s="2308" t="s">
        <v>851</v>
      </c>
      <c r="C148" s="2308" t="s">
        <v>851</v>
      </c>
      <c r="D148" s="2311"/>
      <c r="E148" s="2287" t="s">
        <v>2589</v>
      </c>
      <c r="F148" s="2301"/>
      <c r="G148" s="2301"/>
      <c r="H148" s="2289" t="str">
        <f t="shared" si="12"/>
        <v>－</v>
      </c>
      <c r="I148" s="2298"/>
      <c r="J148" s="2291" t="str">
        <f t="shared" si="13"/>
        <v>－</v>
      </c>
      <c r="K148" s="2259"/>
      <c r="L148" s="2291"/>
      <c r="M148" s="2291"/>
      <c r="N148" s="2291"/>
      <c r="O148" s="2291"/>
      <c r="P148" s="2291"/>
      <c r="Z148" s="2259"/>
      <c r="AA148" s="2259"/>
      <c r="AB148" s="2259"/>
      <c r="AC148" s="2259"/>
      <c r="AD148" s="2259"/>
      <c r="AE148" s="2259"/>
      <c r="AF148" s="2259"/>
      <c r="AG148" s="2259"/>
      <c r="AH148" s="2259"/>
      <c r="AI148" s="2259"/>
    </row>
    <row r="149" spans="1:35" s="2260" customFormat="1" ht="24">
      <c r="A149" s="2300"/>
      <c r="B149" s="2308" t="s">
        <v>851</v>
      </c>
      <c r="C149" s="2308"/>
      <c r="D149" s="2311"/>
      <c r="E149" s="2287" t="s">
        <v>2590</v>
      </c>
      <c r="F149" s="2301"/>
      <c r="G149" s="2301"/>
      <c r="H149" s="2289" t="str">
        <f t="shared" si="12"/>
        <v>－</v>
      </c>
      <c r="I149" s="2298"/>
      <c r="J149" s="2291" t="str">
        <f t="shared" si="13"/>
        <v>－</v>
      </c>
      <c r="K149" s="2259"/>
      <c r="L149" s="2291"/>
      <c r="M149" s="2291"/>
      <c r="N149" s="2291"/>
      <c r="O149" s="2291"/>
      <c r="P149" s="2291"/>
      <c r="Z149" s="2259"/>
      <c r="AA149" s="2259"/>
      <c r="AB149" s="2259"/>
      <c r="AC149" s="2259"/>
      <c r="AD149" s="2259"/>
      <c r="AE149" s="2259"/>
      <c r="AF149" s="2259"/>
      <c r="AG149" s="2259"/>
      <c r="AH149" s="2259"/>
      <c r="AI149" s="2259"/>
    </row>
    <row r="150" spans="1:35" s="2260" customFormat="1" ht="14">
      <c r="A150" s="2300"/>
      <c r="B150" s="2308" t="s">
        <v>851</v>
      </c>
      <c r="C150" s="2308"/>
      <c r="D150" s="2308"/>
      <c r="E150" s="2287" t="s">
        <v>2591</v>
      </c>
      <c r="F150" s="2301"/>
      <c r="G150" s="2301"/>
      <c r="H150" s="2289" t="str">
        <f t="shared" si="12"/>
        <v>－</v>
      </c>
      <c r="I150" s="2298"/>
      <c r="J150" s="2291" t="str">
        <f t="shared" si="13"/>
        <v>－</v>
      </c>
      <c r="K150" s="2259"/>
      <c r="L150" s="2291"/>
      <c r="M150" s="2291"/>
      <c r="N150" s="2291"/>
      <c r="O150" s="2291"/>
      <c r="P150" s="2291"/>
      <c r="Z150" s="2259"/>
      <c r="AA150" s="2259"/>
      <c r="AB150" s="2259"/>
      <c r="AC150" s="2259"/>
      <c r="AD150" s="2259"/>
      <c r="AE150" s="2259"/>
      <c r="AF150" s="2259"/>
      <c r="AG150" s="2259"/>
      <c r="AH150" s="2259"/>
      <c r="AI150" s="2259"/>
    </row>
    <row r="151" spans="1:35" s="2260" customFormat="1" ht="14">
      <c r="A151" s="2300"/>
      <c r="B151" s="2321"/>
      <c r="C151" s="2321"/>
      <c r="D151" s="2321"/>
      <c r="E151" s="2287"/>
      <c r="F151" s="2301"/>
      <c r="G151" s="2301"/>
      <c r="H151" s="2289" t="str">
        <f t="shared" si="12"/>
        <v>－</v>
      </c>
      <c r="I151" s="2298"/>
      <c r="J151" s="2291" t="str">
        <f t="shared" si="13"/>
        <v>－</v>
      </c>
      <c r="K151" s="2259"/>
      <c r="L151" s="2291"/>
      <c r="M151" s="2291"/>
      <c r="N151" s="2291"/>
      <c r="O151" s="2291"/>
      <c r="P151" s="2291"/>
      <c r="Z151" s="2259"/>
      <c r="AA151" s="2259"/>
      <c r="AB151" s="2259"/>
      <c r="AC151" s="2259"/>
      <c r="AD151" s="2259"/>
      <c r="AE151" s="2259"/>
      <c r="AF151" s="2259"/>
      <c r="AG151" s="2259"/>
      <c r="AH151" s="2259"/>
      <c r="AI151" s="2259"/>
    </row>
    <row r="152" spans="1:35" s="2260" customFormat="1">
      <c r="A152" s="2295"/>
      <c r="B152" s="2295"/>
      <c r="C152" s="2295"/>
      <c r="D152" s="2295"/>
      <c r="E152" s="2279"/>
      <c r="F152" s="2257"/>
      <c r="G152" s="2257"/>
      <c r="H152" s="2257"/>
      <c r="I152" s="2257"/>
      <c r="J152" s="2258"/>
      <c r="K152" s="2259"/>
      <c r="L152" s="2291"/>
      <c r="M152" s="2291"/>
      <c r="N152" s="2291"/>
      <c r="O152" s="2291"/>
      <c r="P152" s="2291"/>
      <c r="Z152" s="2259"/>
      <c r="AA152" s="2259"/>
      <c r="AB152" s="2259"/>
      <c r="AC152" s="2259"/>
      <c r="AD152" s="2259"/>
      <c r="AE152" s="2259"/>
      <c r="AF152" s="2259"/>
      <c r="AG152" s="2259"/>
      <c r="AH152" s="2259"/>
      <c r="AI152" s="2259"/>
    </row>
    <row r="153" spans="1:35" s="2260" customFormat="1" ht="14">
      <c r="A153" s="2278" t="s">
        <v>2592</v>
      </c>
      <c r="B153" s="2278"/>
      <c r="C153" s="2278"/>
      <c r="D153" s="2278"/>
      <c r="E153" s="2279"/>
      <c r="F153" s="2274" t="s">
        <v>37</v>
      </c>
      <c r="G153" s="2280">
        <f>SUM(H157:H175)</f>
        <v>0</v>
      </c>
      <c r="H153" s="2281" t="s">
        <v>1066</v>
      </c>
      <c r="I153" s="2282">
        <f>SUM(J157:J175)</f>
        <v>0</v>
      </c>
      <c r="J153" s="2258"/>
      <c r="K153" s="2259"/>
      <c r="L153" s="2258"/>
      <c r="M153" s="2258"/>
      <c r="N153" s="2258"/>
      <c r="O153" s="2258"/>
      <c r="P153" s="2258"/>
      <c r="Z153" s="2259"/>
      <c r="AA153" s="2259"/>
      <c r="AB153" s="2259"/>
      <c r="AC153" s="2259"/>
      <c r="AD153" s="2259"/>
      <c r="AE153" s="2259"/>
      <c r="AF153" s="2259"/>
      <c r="AG153" s="2259"/>
      <c r="AH153" s="2259"/>
      <c r="AI153" s="2259"/>
    </row>
    <row r="154" spans="1:35" s="2260" customFormat="1" ht="14">
      <c r="A154" s="2278" t="s">
        <v>2593</v>
      </c>
      <c r="B154" s="2278"/>
      <c r="C154" s="2278"/>
      <c r="D154" s="2278"/>
      <c r="E154" s="2279"/>
      <c r="F154" s="2274"/>
      <c r="G154" s="2318"/>
      <c r="H154" s="2319"/>
      <c r="I154" s="2318"/>
      <c r="J154" s="2258"/>
      <c r="K154" s="2259"/>
      <c r="L154" s="2258"/>
      <c r="M154" s="2258"/>
      <c r="N154" s="2258"/>
      <c r="O154" s="2258"/>
      <c r="P154" s="2258"/>
      <c r="Z154" s="2259"/>
      <c r="AA154" s="2259"/>
      <c r="AB154" s="2259"/>
      <c r="AC154" s="2259"/>
      <c r="AD154" s="2259"/>
      <c r="AE154" s="2259"/>
      <c r="AF154" s="2259"/>
      <c r="AG154" s="2259"/>
      <c r="AH154" s="2259"/>
      <c r="AI154" s="2259"/>
    </row>
    <row r="155" spans="1:35" s="2260" customFormat="1" ht="14">
      <c r="A155" s="2320"/>
      <c r="B155" s="4517" t="s">
        <v>2512</v>
      </c>
      <c r="C155" s="4518"/>
      <c r="D155" s="4518"/>
      <c r="E155" s="4519" t="s">
        <v>2513</v>
      </c>
      <c r="F155" s="4521" t="s">
        <v>2241</v>
      </c>
      <c r="G155" s="4523" t="s">
        <v>2242</v>
      </c>
      <c r="H155" s="4523" t="s">
        <v>2243</v>
      </c>
      <c r="I155" s="4521" t="s">
        <v>2242</v>
      </c>
      <c r="J155" s="2257"/>
      <c r="K155" s="2259"/>
      <c r="L155" s="2258"/>
      <c r="M155" s="2258"/>
      <c r="N155" s="2258"/>
      <c r="O155" s="2258"/>
      <c r="P155" s="2258"/>
      <c r="Z155" s="2259"/>
      <c r="AA155" s="2259"/>
      <c r="AB155" s="2259"/>
      <c r="AC155" s="2259"/>
      <c r="AD155" s="2259"/>
      <c r="AE155" s="2259"/>
      <c r="AF155" s="2259"/>
      <c r="AG155" s="2259"/>
      <c r="AH155" s="2259"/>
      <c r="AI155" s="2259"/>
    </row>
    <row r="156" spans="1:35" s="2260" customFormat="1" ht="60">
      <c r="A156" s="2320"/>
      <c r="B156" s="2284" t="s">
        <v>2514</v>
      </c>
      <c r="C156" s="2284" t="s">
        <v>2515</v>
      </c>
      <c r="D156" s="2284" t="s">
        <v>2516</v>
      </c>
      <c r="E156" s="4520"/>
      <c r="F156" s="4522"/>
      <c r="G156" s="4524"/>
      <c r="H156" s="4524"/>
      <c r="I156" s="4522"/>
      <c r="J156" s="2257"/>
      <c r="K156" s="2259"/>
      <c r="L156" s="2258"/>
      <c r="M156" s="2258"/>
      <c r="N156" s="2258"/>
      <c r="O156" s="2258"/>
      <c r="P156" s="2258"/>
      <c r="Z156" s="2259"/>
      <c r="AA156" s="2259"/>
      <c r="AB156" s="2259"/>
      <c r="AC156" s="2259"/>
      <c r="AD156" s="2259"/>
      <c r="AE156" s="2259"/>
      <c r="AF156" s="2259"/>
      <c r="AG156" s="2259"/>
      <c r="AH156" s="2259"/>
      <c r="AI156" s="2259"/>
    </row>
    <row r="157" spans="1:35" s="2260" customFormat="1" ht="14">
      <c r="A157" s="2320"/>
      <c r="B157" s="2308" t="s">
        <v>851</v>
      </c>
      <c r="C157" s="2308"/>
      <c r="D157" s="2308"/>
      <c r="E157" s="2287" t="s">
        <v>2594</v>
      </c>
      <c r="F157" s="2310"/>
      <c r="G157" s="2310"/>
      <c r="H157" s="2289" t="str">
        <f t="shared" ref="H157:H169" si="14">IF(A157=1,1*F157*G157,"－")</f>
        <v>－</v>
      </c>
      <c r="I157" s="2298"/>
      <c r="J157" s="2291" t="str">
        <f t="shared" ref="J157:J169" si="15">IF(A157=1,1*F157*2,"－")</f>
        <v>－</v>
      </c>
      <c r="K157" s="2259"/>
      <c r="L157" s="2257"/>
      <c r="M157" s="2257"/>
      <c r="N157" s="2257"/>
      <c r="O157" s="2257"/>
      <c r="P157" s="2257"/>
      <c r="Z157" s="2259"/>
      <c r="AA157" s="2259"/>
      <c r="AB157" s="2259"/>
      <c r="AC157" s="2259"/>
      <c r="AD157" s="2259"/>
      <c r="AE157" s="2259"/>
      <c r="AF157" s="2259"/>
      <c r="AG157" s="2259"/>
      <c r="AH157" s="2259"/>
      <c r="AI157" s="2259"/>
    </row>
    <row r="158" spans="1:35" s="2260" customFormat="1" ht="14">
      <c r="A158" s="2300"/>
      <c r="B158" s="2308" t="s">
        <v>851</v>
      </c>
      <c r="C158" s="2308"/>
      <c r="D158" s="2308"/>
      <c r="E158" s="2287" t="s">
        <v>2595</v>
      </c>
      <c r="F158" s="2301"/>
      <c r="G158" s="2301"/>
      <c r="H158" s="2289" t="str">
        <f t="shared" si="14"/>
        <v>－</v>
      </c>
      <c r="I158" s="2298"/>
      <c r="J158" s="2291" t="str">
        <f t="shared" si="15"/>
        <v>－</v>
      </c>
      <c r="K158" s="2259"/>
      <c r="L158" s="2291"/>
      <c r="M158" s="2291"/>
      <c r="N158" s="2291"/>
      <c r="O158" s="2291"/>
      <c r="P158" s="2291"/>
      <c r="Z158" s="2259"/>
      <c r="AA158" s="2259"/>
      <c r="AB158" s="2259"/>
      <c r="AC158" s="2259"/>
      <c r="AD158" s="2259"/>
      <c r="AE158" s="2259"/>
      <c r="AF158" s="2259"/>
      <c r="AG158" s="2259"/>
      <c r="AH158" s="2259"/>
      <c r="AI158" s="2259"/>
    </row>
    <row r="159" spans="1:35" s="2260" customFormat="1" ht="14">
      <c r="A159" s="2300"/>
      <c r="B159" s="2308" t="s">
        <v>851</v>
      </c>
      <c r="C159" s="2308" t="s">
        <v>851</v>
      </c>
      <c r="D159" s="2308"/>
      <c r="E159" s="2287" t="s">
        <v>2596</v>
      </c>
      <c r="F159" s="2301"/>
      <c r="G159" s="2301"/>
      <c r="H159" s="2289" t="str">
        <f t="shared" si="14"/>
        <v>－</v>
      </c>
      <c r="I159" s="2298"/>
      <c r="J159" s="2291" t="str">
        <f t="shared" si="15"/>
        <v>－</v>
      </c>
      <c r="K159" s="2259"/>
      <c r="L159" s="2291"/>
      <c r="M159" s="2291"/>
      <c r="N159" s="2291"/>
      <c r="O159" s="2291"/>
      <c r="P159" s="2291"/>
      <c r="Z159" s="2259"/>
      <c r="AA159" s="2259"/>
      <c r="AB159" s="2259"/>
      <c r="AC159" s="2259"/>
      <c r="AD159" s="2259"/>
      <c r="AE159" s="2259"/>
      <c r="AF159" s="2259"/>
      <c r="AG159" s="2259"/>
      <c r="AH159" s="2259"/>
      <c r="AI159" s="2259"/>
    </row>
    <row r="160" spans="1:35" s="2260" customFormat="1" ht="14">
      <c r="A160" s="2300"/>
      <c r="B160" s="2308" t="s">
        <v>851</v>
      </c>
      <c r="C160" s="2308" t="s">
        <v>851</v>
      </c>
      <c r="D160" s="2308"/>
      <c r="E160" s="2287" t="s">
        <v>2597</v>
      </c>
      <c r="F160" s="2301"/>
      <c r="G160" s="2301"/>
      <c r="H160" s="2289" t="str">
        <f t="shared" si="14"/>
        <v>－</v>
      </c>
      <c r="I160" s="2298"/>
      <c r="J160" s="2291" t="str">
        <f t="shared" si="15"/>
        <v>－</v>
      </c>
      <c r="K160" s="2259"/>
      <c r="L160" s="2291"/>
      <c r="M160" s="2291"/>
      <c r="N160" s="2291"/>
      <c r="O160" s="2291"/>
      <c r="P160" s="2291"/>
      <c r="Z160" s="2259"/>
      <c r="AA160" s="2259"/>
      <c r="AB160" s="2259"/>
      <c r="AC160" s="2259"/>
      <c r="AD160" s="2259"/>
      <c r="AE160" s="2259"/>
      <c r="AF160" s="2259"/>
      <c r="AG160" s="2259"/>
      <c r="AH160" s="2259"/>
      <c r="AI160" s="2259"/>
    </row>
    <row r="161" spans="1:35" s="2260" customFormat="1" ht="24">
      <c r="A161" s="2300"/>
      <c r="B161" s="2308" t="s">
        <v>851</v>
      </c>
      <c r="C161" s="2308" t="s">
        <v>851</v>
      </c>
      <c r="D161" s="2308"/>
      <c r="E161" s="2287" t="s">
        <v>2598</v>
      </c>
      <c r="F161" s="2301"/>
      <c r="G161" s="2301"/>
      <c r="H161" s="2289" t="str">
        <f t="shared" si="14"/>
        <v>－</v>
      </c>
      <c r="I161" s="2298"/>
      <c r="J161" s="2291" t="str">
        <f t="shared" si="15"/>
        <v>－</v>
      </c>
      <c r="K161" s="2259"/>
      <c r="L161" s="2291"/>
      <c r="M161" s="2291"/>
      <c r="N161" s="2291"/>
      <c r="O161" s="2291"/>
      <c r="P161" s="2291"/>
      <c r="Z161" s="2259"/>
      <c r="AA161" s="2259"/>
      <c r="AB161" s="2259"/>
      <c r="AC161" s="2259"/>
      <c r="AD161" s="2259"/>
      <c r="AE161" s="2259"/>
      <c r="AF161" s="2259"/>
      <c r="AG161" s="2259"/>
      <c r="AH161" s="2259"/>
      <c r="AI161" s="2259"/>
    </row>
    <row r="162" spans="1:35" s="2260" customFormat="1" ht="14">
      <c r="A162" s="2300"/>
      <c r="B162" s="2308" t="s">
        <v>851</v>
      </c>
      <c r="C162" s="2308" t="s">
        <v>851</v>
      </c>
      <c r="D162" s="2308"/>
      <c r="E162" s="2287" t="s">
        <v>2599</v>
      </c>
      <c r="F162" s="2301"/>
      <c r="G162" s="2301"/>
      <c r="H162" s="2289" t="str">
        <f t="shared" si="14"/>
        <v>－</v>
      </c>
      <c r="I162" s="2298"/>
      <c r="J162" s="2291" t="str">
        <f t="shared" si="15"/>
        <v>－</v>
      </c>
      <c r="K162" s="2259"/>
      <c r="L162" s="2291"/>
      <c r="M162" s="2291"/>
      <c r="N162" s="2291"/>
      <c r="O162" s="2291"/>
      <c r="P162" s="2291"/>
      <c r="Z162" s="2259"/>
      <c r="AA162" s="2259"/>
      <c r="AB162" s="2259"/>
      <c r="AC162" s="2259"/>
      <c r="AD162" s="2259"/>
      <c r="AE162" s="2259"/>
      <c r="AF162" s="2259"/>
      <c r="AG162" s="2259"/>
      <c r="AH162" s="2259"/>
      <c r="AI162" s="2259"/>
    </row>
    <row r="163" spans="1:35" s="2260" customFormat="1" ht="36">
      <c r="A163" s="2300"/>
      <c r="B163" s="2308" t="s">
        <v>851</v>
      </c>
      <c r="C163" s="2308" t="s">
        <v>851</v>
      </c>
      <c r="D163" s="2308"/>
      <c r="E163" s="2287" t="s">
        <v>2600</v>
      </c>
      <c r="F163" s="2301"/>
      <c r="G163" s="2301"/>
      <c r="H163" s="2289" t="str">
        <f t="shared" si="14"/>
        <v>－</v>
      </c>
      <c r="I163" s="2298"/>
      <c r="J163" s="2291" t="str">
        <f t="shared" si="15"/>
        <v>－</v>
      </c>
      <c r="K163" s="2259"/>
      <c r="L163" s="2291"/>
      <c r="M163" s="2291"/>
      <c r="N163" s="2291"/>
      <c r="O163" s="2291"/>
      <c r="P163" s="2291"/>
      <c r="Z163" s="2259"/>
      <c r="AA163" s="2259"/>
      <c r="AB163" s="2259"/>
      <c r="AC163" s="2259"/>
      <c r="AD163" s="2259"/>
      <c r="AE163" s="2259"/>
      <c r="AF163" s="2259"/>
      <c r="AG163" s="2259"/>
      <c r="AH163" s="2259"/>
      <c r="AI163" s="2259"/>
    </row>
    <row r="164" spans="1:35" s="2260" customFormat="1" ht="14">
      <c r="A164" s="2300"/>
      <c r="B164" s="2308" t="s">
        <v>851</v>
      </c>
      <c r="C164" s="2308" t="s">
        <v>851</v>
      </c>
      <c r="D164" s="2308"/>
      <c r="E164" s="2287" t="s">
        <v>2601</v>
      </c>
      <c r="F164" s="2301"/>
      <c r="G164" s="2301"/>
      <c r="H164" s="2289" t="str">
        <f t="shared" si="14"/>
        <v>－</v>
      </c>
      <c r="I164" s="2298"/>
      <c r="J164" s="2291" t="str">
        <f t="shared" si="15"/>
        <v>－</v>
      </c>
      <c r="K164" s="2259"/>
      <c r="L164" s="2291"/>
      <c r="M164" s="2291"/>
      <c r="N164" s="2291"/>
      <c r="O164" s="2291"/>
      <c r="P164" s="2291"/>
      <c r="Z164" s="2259"/>
      <c r="AA164" s="2259"/>
      <c r="AB164" s="2259"/>
      <c r="AC164" s="2259"/>
      <c r="AD164" s="2259"/>
      <c r="AE164" s="2259"/>
      <c r="AF164" s="2259"/>
      <c r="AG164" s="2259"/>
      <c r="AH164" s="2259"/>
      <c r="AI164" s="2259"/>
    </row>
    <row r="165" spans="1:35" s="2260" customFormat="1" ht="24">
      <c r="A165" s="2300"/>
      <c r="B165" s="2308" t="s">
        <v>851</v>
      </c>
      <c r="C165" s="2308" t="s">
        <v>851</v>
      </c>
      <c r="D165" s="2308"/>
      <c r="E165" s="2287" t="s">
        <v>2602</v>
      </c>
      <c r="F165" s="2301"/>
      <c r="G165" s="2301"/>
      <c r="H165" s="2289" t="str">
        <f t="shared" si="14"/>
        <v>－</v>
      </c>
      <c r="I165" s="2298"/>
      <c r="J165" s="2291" t="str">
        <f t="shared" si="15"/>
        <v>－</v>
      </c>
      <c r="K165" s="2259"/>
      <c r="L165" s="2291"/>
      <c r="M165" s="2291"/>
      <c r="N165" s="2291"/>
      <c r="O165" s="2291"/>
      <c r="P165" s="2291"/>
      <c r="Z165" s="2259"/>
      <c r="AA165" s="2259"/>
      <c r="AB165" s="2259"/>
      <c r="AC165" s="2259"/>
      <c r="AD165" s="2259"/>
      <c r="AE165" s="2259"/>
      <c r="AF165" s="2259"/>
      <c r="AG165" s="2259"/>
      <c r="AH165" s="2259"/>
      <c r="AI165" s="2259"/>
    </row>
    <row r="166" spans="1:35" s="2260" customFormat="1" ht="14">
      <c r="A166" s="2300"/>
      <c r="B166" s="2308" t="s">
        <v>851</v>
      </c>
      <c r="C166" s="2308" t="s">
        <v>851</v>
      </c>
      <c r="D166" s="2308"/>
      <c r="E166" s="2287" t="s">
        <v>2603</v>
      </c>
      <c r="F166" s="2301"/>
      <c r="G166" s="2301"/>
      <c r="H166" s="2289" t="str">
        <f t="shared" si="14"/>
        <v>－</v>
      </c>
      <c r="I166" s="2298"/>
      <c r="J166" s="2291" t="str">
        <f t="shared" si="15"/>
        <v>－</v>
      </c>
      <c r="K166" s="2259"/>
      <c r="L166" s="2291"/>
      <c r="M166" s="2291"/>
      <c r="N166" s="2291"/>
      <c r="O166" s="2291"/>
      <c r="P166" s="2291"/>
      <c r="Z166" s="2259"/>
      <c r="AA166" s="2259"/>
      <c r="AB166" s="2259"/>
      <c r="AC166" s="2259"/>
      <c r="AD166" s="2259"/>
      <c r="AE166" s="2259"/>
      <c r="AF166" s="2259"/>
      <c r="AG166" s="2259"/>
      <c r="AH166" s="2259"/>
      <c r="AI166" s="2259"/>
    </row>
    <row r="167" spans="1:35" s="2260" customFormat="1" ht="24">
      <c r="A167" s="2300"/>
      <c r="B167" s="2308" t="s">
        <v>851</v>
      </c>
      <c r="C167" s="2308" t="s">
        <v>851</v>
      </c>
      <c r="D167" s="2308"/>
      <c r="E167" s="2287" t="s">
        <v>2604</v>
      </c>
      <c r="F167" s="2301"/>
      <c r="G167" s="2301"/>
      <c r="H167" s="2289" t="str">
        <f t="shared" si="14"/>
        <v>－</v>
      </c>
      <c r="I167" s="2298"/>
      <c r="J167" s="2291" t="str">
        <f t="shared" si="15"/>
        <v>－</v>
      </c>
      <c r="K167" s="2259"/>
      <c r="L167" s="2291"/>
      <c r="M167" s="2291"/>
      <c r="N167" s="2291"/>
      <c r="O167" s="2291"/>
      <c r="P167" s="2291"/>
      <c r="Z167" s="2259"/>
      <c r="AA167" s="2259"/>
      <c r="AB167" s="2259"/>
      <c r="AC167" s="2259"/>
      <c r="AD167" s="2259"/>
      <c r="AE167" s="2259"/>
      <c r="AF167" s="2259"/>
      <c r="AG167" s="2259"/>
      <c r="AH167" s="2259"/>
      <c r="AI167" s="2259"/>
    </row>
    <row r="168" spans="1:35" s="2260" customFormat="1" ht="14">
      <c r="A168" s="2300"/>
      <c r="B168" s="2308" t="s">
        <v>851</v>
      </c>
      <c r="C168" s="2308" t="s">
        <v>851</v>
      </c>
      <c r="D168" s="2308"/>
      <c r="E168" s="2287" t="s">
        <v>2605</v>
      </c>
      <c r="F168" s="2301"/>
      <c r="G168" s="2301"/>
      <c r="H168" s="2289" t="str">
        <f t="shared" si="14"/>
        <v>－</v>
      </c>
      <c r="I168" s="2298"/>
      <c r="J168" s="2291" t="str">
        <f t="shared" si="15"/>
        <v>－</v>
      </c>
      <c r="K168" s="2259"/>
      <c r="L168" s="2291"/>
      <c r="M168" s="2291"/>
      <c r="N168" s="2291"/>
      <c r="O168" s="2291"/>
      <c r="P168" s="2291"/>
      <c r="Z168" s="2259"/>
      <c r="AA168" s="2259"/>
      <c r="AB168" s="2259"/>
      <c r="AC168" s="2259"/>
      <c r="AD168" s="2259"/>
      <c r="AE168" s="2259"/>
      <c r="AF168" s="2259"/>
      <c r="AG168" s="2259"/>
      <c r="AH168" s="2259"/>
      <c r="AI168" s="2259"/>
    </row>
    <row r="169" spans="1:35" s="2260" customFormat="1" ht="14">
      <c r="A169" s="2300"/>
      <c r="B169" s="2321"/>
      <c r="C169" s="2321"/>
      <c r="D169" s="2321"/>
      <c r="E169" s="2287"/>
      <c r="F169" s="2301"/>
      <c r="G169" s="2301"/>
      <c r="H169" s="2289" t="str">
        <f t="shared" si="14"/>
        <v>－</v>
      </c>
      <c r="I169" s="2298"/>
      <c r="J169" s="2291" t="str">
        <f t="shared" si="15"/>
        <v>－</v>
      </c>
      <c r="K169" s="2259"/>
      <c r="L169" s="2291"/>
      <c r="M169" s="2291"/>
      <c r="N169" s="2291"/>
      <c r="O169" s="2291"/>
      <c r="P169" s="2291"/>
      <c r="Z169" s="2259"/>
      <c r="AA169" s="2259"/>
      <c r="AB169" s="2259"/>
      <c r="AC169" s="2259"/>
      <c r="AD169" s="2259"/>
      <c r="AE169" s="2259"/>
      <c r="AF169" s="2259"/>
      <c r="AG169" s="2259"/>
      <c r="AH169" s="2259"/>
      <c r="AI169" s="2259"/>
    </row>
    <row r="170" spans="1:35" s="2260" customFormat="1" ht="14">
      <c r="A170" s="2302"/>
      <c r="B170" s="2302"/>
      <c r="C170" s="2302"/>
      <c r="D170" s="2302"/>
      <c r="E170" s="2326"/>
      <c r="F170" s="2304"/>
      <c r="G170" s="2304"/>
      <c r="H170" s="2305"/>
      <c r="I170" s="2304"/>
      <c r="J170" s="2291"/>
      <c r="K170" s="2259"/>
      <c r="L170" s="2291"/>
      <c r="M170" s="2291"/>
      <c r="N170" s="2291"/>
      <c r="O170" s="2291"/>
      <c r="P170" s="2291"/>
      <c r="Z170" s="2259"/>
      <c r="AA170" s="2259"/>
      <c r="AB170" s="2259"/>
      <c r="AC170" s="2259"/>
      <c r="AD170" s="2259"/>
      <c r="AE170" s="2259"/>
      <c r="AF170" s="2259"/>
      <c r="AG170" s="2259"/>
      <c r="AH170" s="2259"/>
      <c r="AI170" s="2259"/>
    </row>
    <row r="171" spans="1:35" s="2260" customFormat="1" ht="14">
      <c r="A171" s="2278" t="s">
        <v>2606</v>
      </c>
      <c r="B171" s="2278"/>
      <c r="C171" s="2278"/>
      <c r="D171" s="2278"/>
      <c r="E171" s="2327"/>
      <c r="F171" s="2328"/>
      <c r="G171" s="2324"/>
      <c r="H171" s="2325"/>
      <c r="I171" s="2324"/>
      <c r="J171" s="2258"/>
      <c r="K171" s="2259"/>
      <c r="L171" s="2258"/>
      <c r="M171" s="2258"/>
      <c r="N171" s="2258"/>
      <c r="O171" s="2258"/>
      <c r="P171" s="2258"/>
      <c r="Z171" s="2259"/>
      <c r="AA171" s="2259"/>
      <c r="AB171" s="2259"/>
      <c r="AC171" s="2259"/>
      <c r="AD171" s="2259"/>
      <c r="AE171" s="2259"/>
      <c r="AF171" s="2259"/>
      <c r="AG171" s="2259"/>
      <c r="AH171" s="2259"/>
      <c r="AI171" s="2259"/>
    </row>
    <row r="172" spans="1:35" s="2260" customFormat="1" ht="14">
      <c r="A172" s="2320"/>
      <c r="B172" s="4517" t="s">
        <v>2512</v>
      </c>
      <c r="C172" s="4518"/>
      <c r="D172" s="4518"/>
      <c r="E172" s="4519" t="s">
        <v>2513</v>
      </c>
      <c r="F172" s="4521" t="s">
        <v>2241</v>
      </c>
      <c r="G172" s="4523" t="s">
        <v>2242</v>
      </c>
      <c r="H172" s="4523" t="s">
        <v>2243</v>
      </c>
      <c r="I172" s="4521" t="s">
        <v>2242</v>
      </c>
      <c r="J172" s="2257"/>
      <c r="K172" s="2259"/>
      <c r="L172" s="2258"/>
      <c r="M172" s="2258"/>
      <c r="N172" s="2258"/>
      <c r="O172" s="2258"/>
      <c r="P172" s="2258"/>
      <c r="Z172" s="2259"/>
      <c r="AA172" s="2259"/>
      <c r="AB172" s="2259"/>
      <c r="AC172" s="2259"/>
      <c r="AD172" s="2259"/>
      <c r="AE172" s="2259"/>
      <c r="AF172" s="2259"/>
      <c r="AG172" s="2259"/>
      <c r="AH172" s="2259"/>
      <c r="AI172" s="2259"/>
    </row>
    <row r="173" spans="1:35" s="2260" customFormat="1" ht="60">
      <c r="A173" s="2320"/>
      <c r="B173" s="2284" t="s">
        <v>2514</v>
      </c>
      <c r="C173" s="2284" t="s">
        <v>2515</v>
      </c>
      <c r="D173" s="2284" t="s">
        <v>2516</v>
      </c>
      <c r="E173" s="4520"/>
      <c r="F173" s="4522"/>
      <c r="G173" s="4524"/>
      <c r="H173" s="4524"/>
      <c r="I173" s="4522"/>
      <c r="J173" s="2257"/>
      <c r="K173" s="2259"/>
      <c r="L173" s="2258"/>
      <c r="M173" s="2258"/>
      <c r="N173" s="2258"/>
      <c r="O173" s="2258"/>
      <c r="P173" s="2258"/>
      <c r="Z173" s="2259"/>
      <c r="AA173" s="2259"/>
      <c r="AB173" s="2259"/>
      <c r="AC173" s="2259"/>
      <c r="AD173" s="2259"/>
      <c r="AE173" s="2259"/>
      <c r="AF173" s="2259"/>
      <c r="AG173" s="2259"/>
      <c r="AH173" s="2259"/>
      <c r="AI173" s="2259"/>
    </row>
    <row r="174" spans="1:35" s="2260" customFormat="1" ht="14">
      <c r="A174" s="2320"/>
      <c r="B174" s="2308"/>
      <c r="C174" s="2308" t="s">
        <v>851</v>
      </c>
      <c r="D174" s="2308"/>
      <c r="E174" s="2287" t="s">
        <v>2607</v>
      </c>
      <c r="F174" s="2310"/>
      <c r="G174" s="2310"/>
      <c r="H174" s="2289" t="str">
        <f>IF(A174=1,1*F174*G174,"－")</f>
        <v>－</v>
      </c>
      <c r="I174" s="2298"/>
      <c r="J174" s="2291" t="str">
        <f>IF(A174=1,1*F174*2,"－")</f>
        <v>－</v>
      </c>
      <c r="K174" s="2259"/>
      <c r="L174" s="2257"/>
      <c r="M174" s="2257"/>
      <c r="N174" s="2257"/>
      <c r="O174" s="2257"/>
      <c r="P174" s="2257"/>
      <c r="Z174" s="2259"/>
      <c r="AA174" s="2259"/>
      <c r="AB174" s="2259"/>
      <c r="AC174" s="2259"/>
      <c r="AD174" s="2259"/>
      <c r="AE174" s="2259"/>
      <c r="AF174" s="2259"/>
      <c r="AG174" s="2259"/>
      <c r="AH174" s="2259"/>
      <c r="AI174" s="2259"/>
    </row>
    <row r="175" spans="1:35" s="2260" customFormat="1" ht="14">
      <c r="A175" s="2300"/>
      <c r="B175" s="2321"/>
      <c r="C175" s="2321"/>
      <c r="D175" s="2321"/>
      <c r="E175" s="2287"/>
      <c r="F175" s="2301"/>
      <c r="G175" s="2301"/>
      <c r="H175" s="2289" t="str">
        <f>IF(A175=1,1*F175*G175,"－")</f>
        <v>－</v>
      </c>
      <c r="I175" s="2298"/>
      <c r="J175" s="2291" t="str">
        <f>IF(A175=1,1*F175*2,"－")</f>
        <v>－</v>
      </c>
      <c r="K175" s="2259"/>
      <c r="L175" s="2291"/>
      <c r="M175" s="2291"/>
      <c r="N175" s="2291"/>
      <c r="O175" s="2291"/>
      <c r="P175" s="2291"/>
      <c r="Z175" s="2259"/>
      <c r="AA175" s="2259"/>
      <c r="AB175" s="2259"/>
      <c r="AC175" s="2259"/>
      <c r="AD175" s="2259"/>
      <c r="AE175" s="2259"/>
      <c r="AF175" s="2259"/>
      <c r="AG175" s="2259"/>
      <c r="AH175" s="2259"/>
      <c r="AI175" s="2259"/>
    </row>
    <row r="176" spans="1:35" s="2260" customFormat="1" ht="14">
      <c r="A176" s="2302"/>
      <c r="B176" s="2302"/>
      <c r="C176" s="2302"/>
      <c r="D176" s="2302"/>
      <c r="E176" s="2272"/>
      <c r="F176" s="2257"/>
      <c r="G176" s="2257"/>
      <c r="H176" s="2305"/>
      <c r="I176" s="2304"/>
      <c r="J176" s="2291"/>
      <c r="K176" s="2259"/>
      <c r="L176" s="2291"/>
      <c r="M176" s="2291"/>
      <c r="N176" s="2291"/>
      <c r="O176" s="2291"/>
      <c r="P176" s="2291"/>
      <c r="Z176" s="2259"/>
      <c r="AA176" s="2259"/>
      <c r="AB176" s="2259"/>
      <c r="AC176" s="2259"/>
      <c r="AD176" s="2259"/>
      <c r="AE176" s="2259"/>
      <c r="AF176" s="2259"/>
      <c r="AG176" s="2259"/>
      <c r="AH176" s="2259"/>
      <c r="AI176" s="2259"/>
    </row>
    <row r="177" spans="1:35" s="2260" customFormat="1" ht="14">
      <c r="A177" s="2278" t="s">
        <v>2608</v>
      </c>
      <c r="B177" s="2278"/>
      <c r="C177" s="2278"/>
      <c r="D177" s="2278"/>
      <c r="E177" s="2279"/>
      <c r="F177" s="2274" t="s">
        <v>2554</v>
      </c>
      <c r="G177" s="2280">
        <f>+G178+G187</f>
        <v>0</v>
      </c>
      <c r="H177" s="2281" t="s">
        <v>1066</v>
      </c>
      <c r="I177" s="2282">
        <f>+I178+I187</f>
        <v>0</v>
      </c>
      <c r="J177" s="2258"/>
      <c r="K177" s="2259"/>
      <c r="L177" s="2258"/>
      <c r="M177" s="2258"/>
      <c r="N177" s="2258"/>
      <c r="O177" s="2258"/>
      <c r="P177" s="2258"/>
      <c r="Z177" s="2259"/>
      <c r="AA177" s="2259"/>
      <c r="AB177" s="2259"/>
      <c r="AC177" s="2259"/>
      <c r="AD177" s="2259"/>
      <c r="AE177" s="2259"/>
      <c r="AF177" s="2259"/>
      <c r="AG177" s="2259"/>
      <c r="AH177" s="2259"/>
      <c r="AI177" s="2259"/>
    </row>
    <row r="178" spans="1:35" s="2260" customFormat="1" ht="14">
      <c r="A178" s="2278" t="s">
        <v>2467</v>
      </c>
      <c r="B178" s="2278"/>
      <c r="C178" s="2278"/>
      <c r="D178" s="2278"/>
      <c r="E178" s="2279"/>
      <c r="F178" s="2274" t="s">
        <v>37</v>
      </c>
      <c r="G178" s="2280">
        <f>SUM(H182:H185)</f>
        <v>0</v>
      </c>
      <c r="H178" s="2281" t="s">
        <v>1066</v>
      </c>
      <c r="I178" s="2282">
        <f>SUM(J182:J185)</f>
        <v>0</v>
      </c>
      <c r="J178" s="2258"/>
      <c r="K178" s="2259"/>
      <c r="L178" s="2258"/>
      <c r="M178" s="2258"/>
      <c r="N178" s="2258"/>
      <c r="O178" s="2258"/>
      <c r="P178" s="2258"/>
      <c r="Z178" s="2259"/>
      <c r="AA178" s="2259"/>
      <c r="AB178" s="2259"/>
      <c r="AC178" s="2259"/>
      <c r="AD178" s="2259"/>
      <c r="AE178" s="2259"/>
      <c r="AF178" s="2259"/>
      <c r="AG178" s="2259"/>
      <c r="AH178" s="2259"/>
      <c r="AI178" s="2259"/>
    </row>
    <row r="179" spans="1:35" s="2260" customFormat="1" ht="14">
      <c r="A179" s="2278"/>
      <c r="B179" s="2278"/>
      <c r="C179" s="2278"/>
      <c r="D179" s="2278"/>
      <c r="E179" s="2279"/>
      <c r="F179" s="2274"/>
      <c r="G179" s="2318"/>
      <c r="H179" s="2319"/>
      <c r="I179" s="2318"/>
      <c r="J179" s="2258"/>
      <c r="K179" s="2259"/>
      <c r="L179" s="2258"/>
      <c r="M179" s="2258"/>
      <c r="N179" s="2258"/>
      <c r="O179" s="2258"/>
      <c r="P179" s="2258"/>
      <c r="Z179" s="2259"/>
      <c r="AA179" s="2259"/>
      <c r="AB179" s="2259"/>
      <c r="AC179" s="2259"/>
      <c r="AD179" s="2259"/>
      <c r="AE179" s="2259"/>
      <c r="AF179" s="2259"/>
      <c r="AG179" s="2259"/>
      <c r="AH179" s="2259"/>
      <c r="AI179" s="2259"/>
    </row>
    <row r="180" spans="1:35" s="2260" customFormat="1" ht="14">
      <c r="A180" s="2320"/>
      <c r="B180" s="4517" t="s">
        <v>2512</v>
      </c>
      <c r="C180" s="4518"/>
      <c r="D180" s="4518"/>
      <c r="E180" s="4519" t="s">
        <v>2513</v>
      </c>
      <c r="F180" s="4521" t="s">
        <v>2241</v>
      </c>
      <c r="G180" s="4523" t="s">
        <v>2242</v>
      </c>
      <c r="H180" s="4523" t="s">
        <v>2243</v>
      </c>
      <c r="I180" s="4521" t="s">
        <v>2242</v>
      </c>
      <c r="J180" s="2257"/>
      <c r="K180" s="2259"/>
      <c r="L180" s="2258"/>
      <c r="M180" s="2258"/>
      <c r="N180" s="2258"/>
      <c r="O180" s="2258"/>
      <c r="P180" s="2258"/>
      <c r="Z180" s="2259"/>
      <c r="AA180" s="2259"/>
      <c r="AB180" s="2259"/>
      <c r="AC180" s="2259"/>
      <c r="AD180" s="2259"/>
      <c r="AE180" s="2259"/>
      <c r="AF180" s="2259"/>
      <c r="AG180" s="2259"/>
      <c r="AH180" s="2259"/>
      <c r="AI180" s="2259"/>
    </row>
    <row r="181" spans="1:35" s="2260" customFormat="1" ht="60">
      <c r="A181" s="2320"/>
      <c r="B181" s="2284" t="s">
        <v>2514</v>
      </c>
      <c r="C181" s="2284" t="s">
        <v>2515</v>
      </c>
      <c r="D181" s="2284" t="s">
        <v>2516</v>
      </c>
      <c r="E181" s="4520"/>
      <c r="F181" s="4522"/>
      <c r="G181" s="4524"/>
      <c r="H181" s="4524"/>
      <c r="I181" s="4522"/>
      <c r="J181" s="2257"/>
      <c r="K181" s="2259"/>
      <c r="L181" s="2258"/>
      <c r="M181" s="2258"/>
      <c r="N181" s="2258"/>
      <c r="O181" s="2258"/>
      <c r="P181" s="2258"/>
      <c r="Z181" s="2259"/>
      <c r="AA181" s="2259"/>
      <c r="AB181" s="2259"/>
      <c r="AC181" s="2259"/>
      <c r="AD181" s="2259"/>
      <c r="AE181" s="2259"/>
      <c r="AF181" s="2259"/>
      <c r="AG181" s="2259"/>
      <c r="AH181" s="2259"/>
      <c r="AI181" s="2259"/>
    </row>
    <row r="182" spans="1:35" s="2260" customFormat="1" ht="14">
      <c r="A182" s="2320"/>
      <c r="B182" s="2308" t="s">
        <v>851</v>
      </c>
      <c r="C182" s="2308"/>
      <c r="D182" s="2308"/>
      <c r="E182" s="2287" t="s">
        <v>2609</v>
      </c>
      <c r="F182" s="2310"/>
      <c r="G182" s="2310"/>
      <c r="H182" s="2289" t="str">
        <f>IF(A182=1,1*F182*G182,"－")</f>
        <v>－</v>
      </c>
      <c r="I182" s="2298"/>
      <c r="J182" s="2291" t="str">
        <f>IF(A182=1,1*F182*2,"－")</f>
        <v>－</v>
      </c>
      <c r="K182" s="2259"/>
      <c r="L182" s="2257"/>
      <c r="M182" s="2257"/>
      <c r="N182" s="2257"/>
      <c r="O182" s="2257"/>
      <c r="P182" s="2257"/>
      <c r="Z182" s="2259"/>
      <c r="AA182" s="2259"/>
      <c r="AB182" s="2259"/>
      <c r="AC182" s="2259"/>
      <c r="AD182" s="2259"/>
      <c r="AE182" s="2259"/>
      <c r="AF182" s="2259"/>
      <c r="AG182" s="2259"/>
      <c r="AH182" s="2259"/>
      <c r="AI182" s="2259"/>
    </row>
    <row r="183" spans="1:35" s="2260" customFormat="1" ht="14">
      <c r="A183" s="2300"/>
      <c r="B183" s="2308" t="s">
        <v>851</v>
      </c>
      <c r="C183" s="2308"/>
      <c r="D183" s="2308"/>
      <c r="E183" s="2287" t="s">
        <v>2610</v>
      </c>
      <c r="F183" s="2301"/>
      <c r="G183" s="2301"/>
      <c r="H183" s="2289" t="str">
        <f>IF(A183=1,1*F183*G183,"－")</f>
        <v>－</v>
      </c>
      <c r="I183" s="2298"/>
      <c r="J183" s="2291" t="str">
        <f>IF(A183=1,1*F183*2,"－")</f>
        <v>－</v>
      </c>
      <c r="K183" s="2259"/>
      <c r="L183" s="2291"/>
      <c r="M183" s="2291"/>
      <c r="N183" s="2291"/>
      <c r="O183" s="2291"/>
      <c r="P183" s="2291"/>
      <c r="Z183" s="2259"/>
      <c r="AA183" s="2259"/>
      <c r="AB183" s="2259"/>
      <c r="AC183" s="2259"/>
      <c r="AD183" s="2259"/>
      <c r="AE183" s="2259"/>
      <c r="AF183" s="2259"/>
      <c r="AG183" s="2259"/>
      <c r="AH183" s="2259"/>
      <c r="AI183" s="2259"/>
    </row>
    <row r="184" spans="1:35" s="2260" customFormat="1" ht="14">
      <c r="A184" s="2300"/>
      <c r="B184" s="2308" t="s">
        <v>851</v>
      </c>
      <c r="C184" s="2308" t="s">
        <v>851</v>
      </c>
      <c r="D184" s="2311"/>
      <c r="E184" s="2287" t="s">
        <v>2611</v>
      </c>
      <c r="F184" s="2301"/>
      <c r="G184" s="2301"/>
      <c r="H184" s="2289" t="str">
        <f>IF(A184=1,1*F184*G184,"－")</f>
        <v>－</v>
      </c>
      <c r="I184" s="2298"/>
      <c r="J184" s="2291" t="str">
        <f>IF(A184=1,1*F184*2,"－")</f>
        <v>－</v>
      </c>
      <c r="K184" s="2259"/>
      <c r="L184" s="2291"/>
      <c r="M184" s="2291"/>
      <c r="N184" s="2291"/>
      <c r="O184" s="2291"/>
      <c r="P184" s="2291"/>
      <c r="Z184" s="2259"/>
      <c r="AA184" s="2259"/>
      <c r="AB184" s="2259"/>
      <c r="AC184" s="2259"/>
      <c r="AD184" s="2259"/>
      <c r="AE184" s="2259"/>
      <c r="AF184" s="2259"/>
      <c r="AG184" s="2259"/>
      <c r="AH184" s="2259"/>
      <c r="AI184" s="2259"/>
    </row>
    <row r="185" spans="1:35" s="2260" customFormat="1" ht="14">
      <c r="A185" s="2300"/>
      <c r="B185" s="2321"/>
      <c r="C185" s="2321"/>
      <c r="D185" s="2321"/>
      <c r="E185" s="2287"/>
      <c r="F185" s="2301"/>
      <c r="G185" s="2301"/>
      <c r="H185" s="2289" t="str">
        <f>IF(A185=1,1*F185*G185,"－")</f>
        <v>－</v>
      </c>
      <c r="I185" s="2298"/>
      <c r="J185" s="2291" t="str">
        <f>IF(A185=1,1*F185*2,"－")</f>
        <v>－</v>
      </c>
      <c r="K185" s="2259"/>
      <c r="L185" s="2291"/>
      <c r="M185" s="2291"/>
      <c r="N185" s="2291"/>
      <c r="O185" s="2291"/>
      <c r="P185" s="2291"/>
      <c r="Z185" s="2259"/>
      <c r="AA185" s="2259"/>
      <c r="AB185" s="2259"/>
      <c r="AC185" s="2259"/>
      <c r="AD185" s="2259"/>
      <c r="AE185" s="2259"/>
      <c r="AF185" s="2259"/>
      <c r="AG185" s="2259"/>
      <c r="AH185" s="2259"/>
      <c r="AI185" s="2259"/>
    </row>
    <row r="186" spans="1:35" s="2260" customFormat="1">
      <c r="A186" s="2295"/>
      <c r="B186" s="2295"/>
      <c r="C186" s="2295"/>
      <c r="D186" s="2295"/>
      <c r="E186" s="2279"/>
      <c r="F186" s="2257"/>
      <c r="G186" s="2257"/>
      <c r="H186" s="2257"/>
      <c r="I186" s="2257"/>
      <c r="J186" s="2258"/>
      <c r="K186" s="2259"/>
      <c r="L186" s="2291"/>
      <c r="M186" s="2291"/>
      <c r="N186" s="2291"/>
      <c r="O186" s="2291"/>
      <c r="P186" s="2291"/>
      <c r="Z186" s="2259"/>
      <c r="AA186" s="2259"/>
      <c r="AB186" s="2259"/>
      <c r="AC186" s="2259"/>
      <c r="AD186" s="2259"/>
      <c r="AE186" s="2259"/>
      <c r="AF186" s="2259"/>
      <c r="AG186" s="2259"/>
      <c r="AH186" s="2259"/>
      <c r="AI186" s="2259"/>
    </row>
    <row r="187" spans="1:35" s="2260" customFormat="1" ht="14">
      <c r="A187" s="2278" t="s">
        <v>2612</v>
      </c>
      <c r="B187" s="2278"/>
      <c r="C187" s="2278"/>
      <c r="D187" s="2278"/>
      <c r="E187" s="2279"/>
      <c r="F187" s="2274" t="s">
        <v>37</v>
      </c>
      <c r="G187" s="2280">
        <f>SUM(H191:H200)</f>
        <v>0</v>
      </c>
      <c r="H187" s="2281" t="s">
        <v>1066</v>
      </c>
      <c r="I187" s="2282">
        <f>SUM(J191:J200)</f>
        <v>0</v>
      </c>
      <c r="J187" s="2258"/>
      <c r="K187" s="2259"/>
      <c r="L187" s="2258"/>
      <c r="M187" s="2258"/>
      <c r="N187" s="2258"/>
      <c r="O187" s="2258"/>
      <c r="P187" s="2258"/>
      <c r="Z187" s="2259"/>
      <c r="AA187" s="2259"/>
      <c r="AB187" s="2259"/>
      <c r="AC187" s="2259"/>
      <c r="AD187" s="2259"/>
      <c r="AE187" s="2259"/>
      <c r="AF187" s="2259"/>
      <c r="AG187" s="2259"/>
      <c r="AH187" s="2259"/>
      <c r="AI187" s="2259"/>
    </row>
    <row r="188" spans="1:35" s="2260" customFormat="1" ht="14">
      <c r="A188" s="2278" t="s">
        <v>2613</v>
      </c>
      <c r="B188" s="2278"/>
      <c r="C188" s="2278"/>
      <c r="D188" s="2278"/>
      <c r="E188" s="2279"/>
      <c r="F188" s="2274"/>
      <c r="G188" s="2318"/>
      <c r="H188" s="2319"/>
      <c r="I188" s="2318"/>
      <c r="J188" s="2258"/>
      <c r="K188" s="2259"/>
      <c r="L188" s="2258"/>
      <c r="M188" s="2258"/>
      <c r="N188" s="2258"/>
      <c r="O188" s="2258"/>
      <c r="P188" s="2258"/>
      <c r="Z188" s="2259"/>
      <c r="AA188" s="2259"/>
      <c r="AB188" s="2259"/>
      <c r="AC188" s="2259"/>
      <c r="AD188" s="2259"/>
      <c r="AE188" s="2259"/>
      <c r="AF188" s="2259"/>
      <c r="AG188" s="2259"/>
      <c r="AH188" s="2259"/>
      <c r="AI188" s="2259"/>
    </row>
    <row r="189" spans="1:35" s="2260" customFormat="1" ht="14">
      <c r="A189" s="2320"/>
      <c r="B189" s="4517" t="s">
        <v>2512</v>
      </c>
      <c r="C189" s="4518"/>
      <c r="D189" s="4518"/>
      <c r="E189" s="4519" t="s">
        <v>2513</v>
      </c>
      <c r="F189" s="4521" t="s">
        <v>2241</v>
      </c>
      <c r="G189" s="4523" t="s">
        <v>2242</v>
      </c>
      <c r="H189" s="4523" t="s">
        <v>2243</v>
      </c>
      <c r="I189" s="4521" t="s">
        <v>2242</v>
      </c>
      <c r="J189" s="2257"/>
      <c r="K189" s="2259"/>
      <c r="L189" s="2258"/>
      <c r="M189" s="2258"/>
      <c r="N189" s="2258"/>
      <c r="O189" s="2258"/>
      <c r="P189" s="2258"/>
      <c r="Z189" s="2259"/>
      <c r="AA189" s="2259"/>
      <c r="AB189" s="2259"/>
      <c r="AC189" s="2259"/>
      <c r="AD189" s="2259"/>
      <c r="AE189" s="2259"/>
      <c r="AF189" s="2259"/>
      <c r="AG189" s="2259"/>
      <c r="AH189" s="2259"/>
      <c r="AI189" s="2259"/>
    </row>
    <row r="190" spans="1:35" s="2260" customFormat="1" ht="60">
      <c r="A190" s="2320"/>
      <c r="B190" s="2284" t="s">
        <v>2514</v>
      </c>
      <c r="C190" s="2284" t="s">
        <v>2515</v>
      </c>
      <c r="D190" s="2284" t="s">
        <v>2516</v>
      </c>
      <c r="E190" s="4520"/>
      <c r="F190" s="4522"/>
      <c r="G190" s="4524"/>
      <c r="H190" s="4524"/>
      <c r="I190" s="4522"/>
      <c r="J190" s="2257"/>
      <c r="K190" s="2259"/>
      <c r="L190" s="2258"/>
      <c r="M190" s="2258"/>
      <c r="N190" s="2258"/>
      <c r="O190" s="2258"/>
      <c r="P190" s="2258"/>
      <c r="Z190" s="2259"/>
      <c r="AA190" s="2259"/>
      <c r="AB190" s="2259"/>
      <c r="AC190" s="2259"/>
      <c r="AD190" s="2259"/>
      <c r="AE190" s="2259"/>
      <c r="AF190" s="2259"/>
      <c r="AG190" s="2259"/>
      <c r="AH190" s="2259"/>
      <c r="AI190" s="2259"/>
    </row>
    <row r="191" spans="1:35" s="2260" customFormat="1" ht="24">
      <c r="A191" s="2320"/>
      <c r="B191" s="2308"/>
      <c r="C191" s="2308" t="s">
        <v>851</v>
      </c>
      <c r="D191" s="2308"/>
      <c r="E191" s="2287" t="s">
        <v>2614</v>
      </c>
      <c r="F191" s="2310"/>
      <c r="G191" s="2310"/>
      <c r="H191" s="2289" t="str">
        <f>IF(A191=1,1*F191*G191,"－")</f>
        <v>－</v>
      </c>
      <c r="I191" s="2298"/>
      <c r="J191" s="2291" t="str">
        <f>IF(A191=1,1*F191*2,"－")</f>
        <v>－</v>
      </c>
      <c r="K191" s="2259"/>
      <c r="L191" s="2257"/>
      <c r="M191" s="2257"/>
      <c r="N191" s="2257"/>
      <c r="O191" s="2257"/>
      <c r="P191" s="2257"/>
      <c r="Z191" s="2259"/>
      <c r="AA191" s="2259"/>
      <c r="AB191" s="2259"/>
      <c r="AC191" s="2259"/>
      <c r="AD191" s="2259"/>
      <c r="AE191" s="2259"/>
      <c r="AF191" s="2259"/>
      <c r="AG191" s="2259"/>
      <c r="AH191" s="2259"/>
      <c r="AI191" s="2259"/>
    </row>
    <row r="192" spans="1:35" s="2260" customFormat="1" ht="24">
      <c r="A192" s="2300"/>
      <c r="B192" s="2308"/>
      <c r="C192" s="2308" t="s">
        <v>851</v>
      </c>
      <c r="D192" s="2308"/>
      <c r="E192" s="2287" t="s">
        <v>2615</v>
      </c>
      <c r="F192" s="2301"/>
      <c r="G192" s="2301"/>
      <c r="H192" s="2289" t="str">
        <f>IF(A192=1,1*F192*G192,"－")</f>
        <v>－</v>
      </c>
      <c r="I192" s="2298"/>
      <c r="J192" s="2291" t="str">
        <f>IF(A192=1,1*F192*2,"－")</f>
        <v>－</v>
      </c>
      <c r="K192" s="2259"/>
      <c r="L192" s="2291"/>
      <c r="M192" s="2291"/>
      <c r="N192" s="2291"/>
      <c r="O192" s="2291"/>
      <c r="P192" s="2291"/>
      <c r="Z192" s="2259"/>
      <c r="AA192" s="2259"/>
      <c r="AB192" s="2259"/>
      <c r="AC192" s="2259"/>
      <c r="AD192" s="2259"/>
      <c r="AE192" s="2259"/>
      <c r="AF192" s="2259"/>
      <c r="AG192" s="2259"/>
      <c r="AH192" s="2259"/>
      <c r="AI192" s="2259"/>
    </row>
    <row r="193" spans="1:35" s="2260" customFormat="1" ht="14">
      <c r="A193" s="2300"/>
      <c r="B193" s="2321"/>
      <c r="C193" s="2321"/>
      <c r="D193" s="2321"/>
      <c r="E193" s="2287"/>
      <c r="F193" s="2301"/>
      <c r="G193" s="2301"/>
      <c r="H193" s="2289" t="str">
        <f>IF(A193=1,1*F193*G193,"－")</f>
        <v>－</v>
      </c>
      <c r="I193" s="2298"/>
      <c r="J193" s="2291" t="str">
        <f>IF(A193=1,1*F193*2,"－")</f>
        <v>－</v>
      </c>
      <c r="K193" s="2259"/>
      <c r="L193" s="2291"/>
      <c r="M193" s="2291"/>
      <c r="N193" s="2291"/>
      <c r="O193" s="2291"/>
      <c r="P193" s="2291"/>
      <c r="Z193" s="2259"/>
      <c r="AA193" s="2259"/>
      <c r="AB193" s="2259"/>
      <c r="AC193" s="2259"/>
      <c r="AD193" s="2259"/>
      <c r="AE193" s="2259"/>
      <c r="AF193" s="2259"/>
      <c r="AG193" s="2259"/>
      <c r="AH193" s="2259"/>
      <c r="AI193" s="2259"/>
    </row>
    <row r="194" spans="1:35" s="2260" customFormat="1" ht="14">
      <c r="A194" s="2302"/>
      <c r="B194" s="2302"/>
      <c r="C194" s="2302"/>
      <c r="D194" s="2302"/>
      <c r="E194" s="2326"/>
      <c r="F194" s="2257"/>
      <c r="G194" s="2304"/>
      <c r="H194" s="2305"/>
      <c r="I194" s="2304"/>
      <c r="J194" s="2291"/>
      <c r="K194" s="2259"/>
      <c r="L194" s="2291"/>
      <c r="M194" s="2291"/>
      <c r="N194" s="2291"/>
      <c r="O194" s="2291"/>
      <c r="P194" s="2291"/>
      <c r="Z194" s="2259"/>
      <c r="AA194" s="2259"/>
      <c r="AB194" s="2259"/>
      <c r="AC194" s="2259"/>
      <c r="AD194" s="2259"/>
      <c r="AE194" s="2259"/>
      <c r="AF194" s="2259"/>
      <c r="AG194" s="2259"/>
      <c r="AH194" s="2259"/>
      <c r="AI194" s="2259"/>
    </row>
    <row r="195" spans="1:35" s="2260" customFormat="1" ht="14">
      <c r="A195" s="2278" t="s">
        <v>2485</v>
      </c>
      <c r="B195" s="2278"/>
      <c r="C195" s="2278"/>
      <c r="D195" s="2278"/>
      <c r="E195" s="2279"/>
      <c r="F195" s="2274"/>
      <c r="G195" s="2324"/>
      <c r="H195" s="2325"/>
      <c r="I195" s="2324"/>
      <c r="J195" s="2258"/>
      <c r="K195" s="2259"/>
      <c r="L195" s="2258"/>
      <c r="M195" s="2258"/>
      <c r="N195" s="2258"/>
      <c r="O195" s="2258"/>
      <c r="P195" s="2258"/>
      <c r="Z195" s="2259"/>
      <c r="AA195" s="2259"/>
      <c r="AB195" s="2259"/>
      <c r="AC195" s="2259"/>
      <c r="AD195" s="2259"/>
      <c r="AE195" s="2259"/>
      <c r="AF195" s="2259"/>
      <c r="AG195" s="2259"/>
      <c r="AH195" s="2259"/>
      <c r="AI195" s="2259"/>
    </row>
    <row r="196" spans="1:35" s="2260" customFormat="1" ht="14">
      <c r="A196" s="2320"/>
      <c r="B196" s="4517" t="s">
        <v>2512</v>
      </c>
      <c r="C196" s="4518"/>
      <c r="D196" s="4518"/>
      <c r="E196" s="4519" t="s">
        <v>2513</v>
      </c>
      <c r="F196" s="4521" t="s">
        <v>2241</v>
      </c>
      <c r="G196" s="4523" t="s">
        <v>2242</v>
      </c>
      <c r="H196" s="4523" t="s">
        <v>2243</v>
      </c>
      <c r="I196" s="4521" t="s">
        <v>2242</v>
      </c>
      <c r="J196" s="2257"/>
      <c r="K196" s="2259"/>
      <c r="L196" s="2258"/>
      <c r="M196" s="2258"/>
      <c r="N196" s="2258"/>
      <c r="O196" s="2258"/>
      <c r="P196" s="2258"/>
      <c r="Z196" s="2259"/>
      <c r="AA196" s="2259"/>
      <c r="AB196" s="2259"/>
      <c r="AC196" s="2259"/>
      <c r="AD196" s="2259"/>
      <c r="AE196" s="2259"/>
      <c r="AF196" s="2259"/>
      <c r="AG196" s="2259"/>
      <c r="AH196" s="2259"/>
      <c r="AI196" s="2259"/>
    </row>
    <row r="197" spans="1:35" s="2260" customFormat="1" ht="60">
      <c r="A197" s="2320"/>
      <c r="B197" s="2284" t="s">
        <v>2514</v>
      </c>
      <c r="C197" s="2284" t="s">
        <v>2515</v>
      </c>
      <c r="D197" s="2284" t="s">
        <v>2516</v>
      </c>
      <c r="E197" s="4520"/>
      <c r="F197" s="4522"/>
      <c r="G197" s="4524"/>
      <c r="H197" s="4524"/>
      <c r="I197" s="4522"/>
      <c r="J197" s="2257"/>
      <c r="K197" s="2259"/>
      <c r="L197" s="2258"/>
      <c r="M197" s="2258"/>
      <c r="N197" s="2258"/>
      <c r="O197" s="2258"/>
      <c r="P197" s="2258"/>
      <c r="Z197" s="2259"/>
      <c r="AA197" s="2259"/>
      <c r="AB197" s="2259"/>
      <c r="AC197" s="2259"/>
      <c r="AD197" s="2259"/>
      <c r="AE197" s="2259"/>
      <c r="AF197" s="2259"/>
      <c r="AG197" s="2259"/>
      <c r="AH197" s="2259"/>
      <c r="AI197" s="2259"/>
    </row>
    <row r="198" spans="1:35" s="2260" customFormat="1" ht="14">
      <c r="A198" s="2320"/>
      <c r="B198" s="2308"/>
      <c r="C198" s="2308" t="s">
        <v>851</v>
      </c>
      <c r="D198" s="2308"/>
      <c r="E198" s="2287" t="s">
        <v>2616</v>
      </c>
      <c r="F198" s="2310"/>
      <c r="G198" s="2310"/>
      <c r="H198" s="2289" t="str">
        <f>IF(A198=1,1*F198*G198,"－")</f>
        <v>－</v>
      </c>
      <c r="I198" s="2298"/>
      <c r="J198" s="2291" t="str">
        <f>IF(A198=1,1*F198*2,"－")</f>
        <v>－</v>
      </c>
      <c r="K198" s="2259"/>
      <c r="L198" s="2257"/>
      <c r="M198" s="2257"/>
      <c r="N198" s="2257"/>
      <c r="O198" s="2257"/>
      <c r="P198" s="2257"/>
      <c r="Z198" s="2259"/>
      <c r="AA198" s="2259"/>
      <c r="AB198" s="2259"/>
      <c r="AC198" s="2259"/>
      <c r="AD198" s="2259"/>
      <c r="AE198" s="2259"/>
      <c r="AF198" s="2259"/>
      <c r="AG198" s="2259"/>
      <c r="AH198" s="2259"/>
      <c r="AI198" s="2259"/>
    </row>
    <row r="199" spans="1:35" s="2260" customFormat="1" ht="36">
      <c r="A199" s="2300"/>
      <c r="B199" s="2308" t="s">
        <v>851</v>
      </c>
      <c r="C199" s="2308" t="s">
        <v>851</v>
      </c>
      <c r="D199" s="2308"/>
      <c r="E199" s="2287" t="s">
        <v>2617</v>
      </c>
      <c r="F199" s="2301"/>
      <c r="G199" s="2301"/>
      <c r="H199" s="2289" t="str">
        <f>IF(A199=1,1*F199*G199,"－")</f>
        <v>－</v>
      </c>
      <c r="I199" s="2298"/>
      <c r="J199" s="2291" t="str">
        <f>IF(A199=1,1*F199*2,"－")</f>
        <v>－</v>
      </c>
      <c r="K199" s="2259"/>
      <c r="L199" s="2291"/>
      <c r="M199" s="2291"/>
      <c r="N199" s="2291"/>
      <c r="O199" s="2291"/>
      <c r="P199" s="2291"/>
      <c r="Z199" s="2259"/>
      <c r="AA199" s="2259"/>
      <c r="AB199" s="2259"/>
      <c r="AC199" s="2259"/>
      <c r="AD199" s="2259"/>
      <c r="AE199" s="2259"/>
      <c r="AF199" s="2259"/>
      <c r="AG199" s="2259"/>
      <c r="AH199" s="2259"/>
      <c r="AI199" s="2259"/>
    </row>
    <row r="200" spans="1:35" s="2260" customFormat="1" ht="14">
      <c r="A200" s="2300"/>
      <c r="B200" s="2321"/>
      <c r="C200" s="2321"/>
      <c r="D200" s="2321"/>
      <c r="E200" s="2287"/>
      <c r="F200" s="2301"/>
      <c r="G200" s="2301"/>
      <c r="H200" s="2289" t="str">
        <f>IF(A200=1,1*F200*G200,"－")</f>
        <v>－</v>
      </c>
      <c r="I200" s="2298"/>
      <c r="J200" s="2291" t="str">
        <f>IF(A200=1,1*F200*2,"－")</f>
        <v>－</v>
      </c>
      <c r="K200" s="2259"/>
      <c r="L200" s="2291"/>
      <c r="M200" s="2291"/>
      <c r="N200" s="2291"/>
      <c r="O200" s="2291"/>
      <c r="P200" s="2291"/>
      <c r="Z200" s="2259"/>
      <c r="AA200" s="2259"/>
      <c r="AB200" s="2259"/>
      <c r="AC200" s="2259"/>
      <c r="AD200" s="2259"/>
      <c r="AE200" s="2259"/>
      <c r="AF200" s="2259"/>
      <c r="AG200" s="2259"/>
      <c r="AH200" s="2259"/>
      <c r="AI200" s="2259"/>
    </row>
    <row r="201" spans="1:35" s="2260" customFormat="1" ht="14">
      <c r="A201" s="2302"/>
      <c r="B201" s="2302"/>
      <c r="C201" s="2302"/>
      <c r="D201" s="2302"/>
      <c r="E201" s="2326"/>
      <c r="F201" s="2304"/>
      <c r="G201" s="2304"/>
      <c r="H201" s="2305"/>
      <c r="I201" s="2304"/>
      <c r="J201" s="2291"/>
      <c r="K201" s="2259"/>
      <c r="L201" s="2291"/>
      <c r="M201" s="2291"/>
      <c r="N201" s="2291"/>
      <c r="O201" s="2291"/>
      <c r="P201" s="2291"/>
      <c r="Z201" s="2259"/>
      <c r="AA201" s="2259"/>
      <c r="AB201" s="2259"/>
      <c r="AC201" s="2259"/>
      <c r="AD201" s="2259"/>
      <c r="AE201" s="2259"/>
      <c r="AF201" s="2259"/>
      <c r="AG201" s="2259"/>
      <c r="AH201" s="2259"/>
      <c r="AI201" s="2259"/>
    </row>
  </sheetData>
  <mergeCells count="119">
    <mergeCell ref="C2:E2"/>
    <mergeCell ref="G2:I2"/>
    <mergeCell ref="G3:I3"/>
    <mergeCell ref="Q3:Y4"/>
    <mergeCell ref="G4:I4"/>
    <mergeCell ref="D5:I5"/>
    <mergeCell ref="B13:I13"/>
    <mergeCell ref="A16:A17"/>
    <mergeCell ref="B16:D16"/>
    <mergeCell ref="E16:E17"/>
    <mergeCell ref="F16:F17"/>
    <mergeCell ref="G16:G17"/>
    <mergeCell ref="H16:H17"/>
    <mergeCell ref="I16:I17"/>
    <mergeCell ref="D6:I6"/>
    <mergeCell ref="D7:I7"/>
    <mergeCell ref="D8:I8"/>
    <mergeCell ref="D9:I9"/>
    <mergeCell ref="D10:I10"/>
    <mergeCell ref="A12:E12"/>
    <mergeCell ref="J16:J17"/>
    <mergeCell ref="A30:A31"/>
    <mergeCell ref="B30:D30"/>
    <mergeCell ref="E30:E31"/>
    <mergeCell ref="F30:F31"/>
    <mergeCell ref="G30:G31"/>
    <mergeCell ref="H30:H31"/>
    <mergeCell ref="I30:I31"/>
    <mergeCell ref="J30:J31"/>
    <mergeCell ref="I45:I46"/>
    <mergeCell ref="J45:J46"/>
    <mergeCell ref="A54:A55"/>
    <mergeCell ref="B54:D54"/>
    <mergeCell ref="E54:E55"/>
    <mergeCell ref="F54:F55"/>
    <mergeCell ref="G54:G55"/>
    <mergeCell ref="H54:H55"/>
    <mergeCell ref="I54:I55"/>
    <mergeCell ref="J54:J55"/>
    <mergeCell ref="A45:A46"/>
    <mergeCell ref="B45:D45"/>
    <mergeCell ref="E45:E46"/>
    <mergeCell ref="F45:F46"/>
    <mergeCell ref="G45:G46"/>
    <mergeCell ref="H45:H46"/>
    <mergeCell ref="I68:I69"/>
    <mergeCell ref="J68:J69"/>
    <mergeCell ref="B84:D84"/>
    <mergeCell ref="E84:E85"/>
    <mergeCell ref="F84:F85"/>
    <mergeCell ref="G84:G85"/>
    <mergeCell ref="H84:H85"/>
    <mergeCell ref="I84:I85"/>
    <mergeCell ref="A68:A69"/>
    <mergeCell ref="B68:D68"/>
    <mergeCell ref="E68:E69"/>
    <mergeCell ref="F68:F69"/>
    <mergeCell ref="G68:G69"/>
    <mergeCell ref="H68:H69"/>
    <mergeCell ref="B112:D112"/>
    <mergeCell ref="E112:E113"/>
    <mergeCell ref="F112:F113"/>
    <mergeCell ref="G112:G113"/>
    <mergeCell ref="H112:H113"/>
    <mergeCell ref="I112:I113"/>
    <mergeCell ref="B100:D100"/>
    <mergeCell ref="E100:E101"/>
    <mergeCell ref="F100:F101"/>
    <mergeCell ref="G100:G101"/>
    <mergeCell ref="H100:H101"/>
    <mergeCell ref="I100:I101"/>
    <mergeCell ref="B134:D134"/>
    <mergeCell ref="E134:E135"/>
    <mergeCell ref="F134:F135"/>
    <mergeCell ref="G134:G135"/>
    <mergeCell ref="H134:H135"/>
    <mergeCell ref="I134:I135"/>
    <mergeCell ref="B125:D125"/>
    <mergeCell ref="E125:E126"/>
    <mergeCell ref="F125:F126"/>
    <mergeCell ref="G125:G126"/>
    <mergeCell ref="H125:H126"/>
    <mergeCell ref="I125:I126"/>
    <mergeCell ref="B155:D155"/>
    <mergeCell ref="E155:E156"/>
    <mergeCell ref="F155:F156"/>
    <mergeCell ref="G155:G156"/>
    <mergeCell ref="H155:H156"/>
    <mergeCell ref="I155:I156"/>
    <mergeCell ref="B144:D144"/>
    <mergeCell ref="E144:E145"/>
    <mergeCell ref="F144:F145"/>
    <mergeCell ref="G144:G145"/>
    <mergeCell ref="H144:H145"/>
    <mergeCell ref="I144:I145"/>
    <mergeCell ref="B180:D180"/>
    <mergeCell ref="E180:E181"/>
    <mergeCell ref="F180:F181"/>
    <mergeCell ref="G180:G181"/>
    <mergeCell ref="H180:H181"/>
    <mergeCell ref="I180:I181"/>
    <mergeCell ref="B172:D172"/>
    <mergeCell ref="E172:E173"/>
    <mergeCell ref="F172:F173"/>
    <mergeCell ref="G172:G173"/>
    <mergeCell ref="H172:H173"/>
    <mergeCell ref="I172:I173"/>
    <mergeCell ref="B196:D196"/>
    <mergeCell ref="E196:E197"/>
    <mergeCell ref="F196:F197"/>
    <mergeCell ref="G196:G197"/>
    <mergeCell ref="H196:H197"/>
    <mergeCell ref="I196:I197"/>
    <mergeCell ref="B189:D189"/>
    <mergeCell ref="E189:E190"/>
    <mergeCell ref="F189:F190"/>
    <mergeCell ref="G189:G190"/>
    <mergeCell ref="H189:H190"/>
    <mergeCell ref="I189:I190"/>
  </mergeCells>
  <phoneticPr fontId="15"/>
  <hyperlinks>
    <hyperlink ref="A1" location="トップ!A1" display="トップへ" xr:uid="{AFDD9AE4-5896-4B03-A9A6-99463917A0A2}"/>
    <hyperlink ref="I1" location="トップ!A1" display="トップへ" xr:uid="{AA095E94-EB00-424B-87B8-1E54B998D3FE}"/>
  </hyperlinks>
  <pageMargins left="0.6" right="0.52" top="0.3" bottom="0.33" header="0.16" footer="0.2"/>
  <pageSetup paperSize="9" scale="87" orientation="portrait" r:id="rId1"/>
  <headerFooter alignWithMargins="0">
    <oddFooter>&amp;R&amp;P/&amp;N</oddFooter>
  </headerFooter>
  <rowBreaks count="1" manualBreakCount="1">
    <brk id="51" max="1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60CCB-ADF9-4160-A2F2-014B3B85C667}">
  <dimension ref="A1:M110"/>
  <sheetViews>
    <sheetView view="pageBreakPreview" zoomScaleNormal="100" zoomScaleSheetLayoutView="100" workbookViewId="0">
      <selection activeCell="H4" sqref="H4:I4"/>
    </sheetView>
  </sheetViews>
  <sheetFormatPr defaultRowHeight="13"/>
  <cols>
    <col min="1" max="1" width="6.08984375" style="2624" customWidth="1"/>
    <col min="2" max="4" width="4.08984375" style="2624" customWidth="1"/>
    <col min="5" max="5" width="6.7265625" style="2624" customWidth="1"/>
    <col min="6" max="6" width="88.7265625" style="2625" customWidth="1"/>
    <col min="7" max="7" width="10" style="2617" customWidth="1"/>
    <col min="8" max="10" width="9.36328125" style="2617" customWidth="1"/>
    <col min="11" max="11" width="9.36328125" style="2618" customWidth="1"/>
    <col min="12" max="260" width="9" style="2619"/>
    <col min="261" max="261" width="6.08984375" style="2619" customWidth="1"/>
    <col min="262" max="262" width="88.7265625" style="2619" customWidth="1"/>
    <col min="263" max="263" width="17.26953125" style="2619" bestFit="1" customWidth="1"/>
    <col min="264" max="264" width="10" style="2619" customWidth="1"/>
    <col min="265" max="267" width="9.36328125" style="2619" customWidth="1"/>
    <col min="268" max="516" width="9" style="2619"/>
    <col min="517" max="517" width="6.08984375" style="2619" customWidth="1"/>
    <col min="518" max="518" width="88.7265625" style="2619" customWidth="1"/>
    <col min="519" max="519" width="17.26953125" style="2619" bestFit="1" customWidth="1"/>
    <col min="520" max="520" width="10" style="2619" customWidth="1"/>
    <col min="521" max="523" width="9.36328125" style="2619" customWidth="1"/>
    <col min="524" max="772" width="9" style="2619"/>
    <col min="773" max="773" width="6.08984375" style="2619" customWidth="1"/>
    <col min="774" max="774" width="88.7265625" style="2619" customWidth="1"/>
    <col min="775" max="775" width="17.26953125" style="2619" bestFit="1" customWidth="1"/>
    <col min="776" max="776" width="10" style="2619" customWidth="1"/>
    <col min="777" max="779" width="9.36328125" style="2619" customWidth="1"/>
    <col min="780" max="1028" width="9" style="2619"/>
    <col min="1029" max="1029" width="6.08984375" style="2619" customWidth="1"/>
    <col min="1030" max="1030" width="88.7265625" style="2619" customWidth="1"/>
    <col min="1031" max="1031" width="17.26953125" style="2619" bestFit="1" customWidth="1"/>
    <col min="1032" max="1032" width="10" style="2619" customWidth="1"/>
    <col min="1033" max="1035" width="9.36328125" style="2619" customWidth="1"/>
    <col min="1036" max="1284" width="9" style="2619"/>
    <col min="1285" max="1285" width="6.08984375" style="2619" customWidth="1"/>
    <col min="1286" max="1286" width="88.7265625" style="2619" customWidth="1"/>
    <col min="1287" max="1287" width="17.26953125" style="2619" bestFit="1" customWidth="1"/>
    <col min="1288" max="1288" width="10" style="2619" customWidth="1"/>
    <col min="1289" max="1291" width="9.36328125" style="2619" customWidth="1"/>
    <col min="1292" max="1540" width="9" style="2619"/>
    <col min="1541" max="1541" width="6.08984375" style="2619" customWidth="1"/>
    <col min="1542" max="1542" width="88.7265625" style="2619" customWidth="1"/>
    <col min="1543" max="1543" width="17.26953125" style="2619" bestFit="1" customWidth="1"/>
    <col min="1544" max="1544" width="10" style="2619" customWidth="1"/>
    <col min="1545" max="1547" width="9.36328125" style="2619" customWidth="1"/>
    <col min="1548" max="1796" width="9" style="2619"/>
    <col min="1797" max="1797" width="6.08984375" style="2619" customWidth="1"/>
    <col min="1798" max="1798" width="88.7265625" style="2619" customWidth="1"/>
    <col min="1799" max="1799" width="17.26953125" style="2619" bestFit="1" customWidth="1"/>
    <col min="1800" max="1800" width="10" style="2619" customWidth="1"/>
    <col min="1801" max="1803" width="9.36328125" style="2619" customWidth="1"/>
    <col min="1804" max="2052" width="9" style="2619"/>
    <col min="2053" max="2053" width="6.08984375" style="2619" customWidth="1"/>
    <col min="2054" max="2054" width="88.7265625" style="2619" customWidth="1"/>
    <col min="2055" max="2055" width="17.26953125" style="2619" bestFit="1" customWidth="1"/>
    <col min="2056" max="2056" width="10" style="2619" customWidth="1"/>
    <col min="2057" max="2059" width="9.36328125" style="2619" customWidth="1"/>
    <col min="2060" max="2308" width="9" style="2619"/>
    <col min="2309" max="2309" width="6.08984375" style="2619" customWidth="1"/>
    <col min="2310" max="2310" width="88.7265625" style="2619" customWidth="1"/>
    <col min="2311" max="2311" width="17.26953125" style="2619" bestFit="1" customWidth="1"/>
    <col min="2312" max="2312" width="10" style="2619" customWidth="1"/>
    <col min="2313" max="2315" width="9.36328125" style="2619" customWidth="1"/>
    <col min="2316" max="2564" width="9" style="2619"/>
    <col min="2565" max="2565" width="6.08984375" style="2619" customWidth="1"/>
    <col min="2566" max="2566" width="88.7265625" style="2619" customWidth="1"/>
    <col min="2567" max="2567" width="17.26953125" style="2619" bestFit="1" customWidth="1"/>
    <col min="2568" max="2568" width="10" style="2619" customWidth="1"/>
    <col min="2569" max="2571" width="9.36328125" style="2619" customWidth="1"/>
    <col min="2572" max="2820" width="9" style="2619"/>
    <col min="2821" max="2821" width="6.08984375" style="2619" customWidth="1"/>
    <col min="2822" max="2822" width="88.7265625" style="2619" customWidth="1"/>
    <col min="2823" max="2823" width="17.26953125" style="2619" bestFit="1" customWidth="1"/>
    <col min="2824" max="2824" width="10" style="2619" customWidth="1"/>
    <col min="2825" max="2827" width="9.36328125" style="2619" customWidth="1"/>
    <col min="2828" max="3076" width="9" style="2619"/>
    <col min="3077" max="3077" width="6.08984375" style="2619" customWidth="1"/>
    <col min="3078" max="3078" width="88.7265625" style="2619" customWidth="1"/>
    <col min="3079" max="3079" width="17.26953125" style="2619" bestFit="1" customWidth="1"/>
    <col min="3080" max="3080" width="10" style="2619" customWidth="1"/>
    <col min="3081" max="3083" width="9.36328125" style="2619" customWidth="1"/>
    <col min="3084" max="3332" width="9" style="2619"/>
    <col min="3333" max="3333" width="6.08984375" style="2619" customWidth="1"/>
    <col min="3334" max="3334" width="88.7265625" style="2619" customWidth="1"/>
    <col min="3335" max="3335" width="17.26953125" style="2619" bestFit="1" customWidth="1"/>
    <col min="3336" max="3336" width="10" style="2619" customWidth="1"/>
    <col min="3337" max="3339" width="9.36328125" style="2619" customWidth="1"/>
    <col min="3340" max="3588" width="9" style="2619"/>
    <col min="3589" max="3589" width="6.08984375" style="2619" customWidth="1"/>
    <col min="3590" max="3590" width="88.7265625" style="2619" customWidth="1"/>
    <col min="3591" max="3591" width="17.26953125" style="2619" bestFit="1" customWidth="1"/>
    <col min="3592" max="3592" width="10" style="2619" customWidth="1"/>
    <col min="3593" max="3595" width="9.36328125" style="2619" customWidth="1"/>
    <col min="3596" max="3844" width="9" style="2619"/>
    <col min="3845" max="3845" width="6.08984375" style="2619" customWidth="1"/>
    <col min="3846" max="3846" width="88.7265625" style="2619" customWidth="1"/>
    <col min="3847" max="3847" width="17.26953125" style="2619" bestFit="1" customWidth="1"/>
    <col min="3848" max="3848" width="10" style="2619" customWidth="1"/>
    <col min="3849" max="3851" width="9.36328125" style="2619" customWidth="1"/>
    <col min="3852" max="4100" width="9" style="2619"/>
    <col min="4101" max="4101" width="6.08984375" style="2619" customWidth="1"/>
    <col min="4102" max="4102" width="88.7265625" style="2619" customWidth="1"/>
    <col min="4103" max="4103" width="17.26953125" style="2619" bestFit="1" customWidth="1"/>
    <col min="4104" max="4104" width="10" style="2619" customWidth="1"/>
    <col min="4105" max="4107" width="9.36328125" style="2619" customWidth="1"/>
    <col min="4108" max="4356" width="9" style="2619"/>
    <col min="4357" max="4357" width="6.08984375" style="2619" customWidth="1"/>
    <col min="4358" max="4358" width="88.7265625" style="2619" customWidth="1"/>
    <col min="4359" max="4359" width="17.26953125" style="2619" bestFit="1" customWidth="1"/>
    <col min="4360" max="4360" width="10" style="2619" customWidth="1"/>
    <col min="4361" max="4363" width="9.36328125" style="2619" customWidth="1"/>
    <col min="4364" max="4612" width="9" style="2619"/>
    <col min="4613" max="4613" width="6.08984375" style="2619" customWidth="1"/>
    <col min="4614" max="4614" width="88.7265625" style="2619" customWidth="1"/>
    <col min="4615" max="4615" width="17.26953125" style="2619" bestFit="1" customWidth="1"/>
    <col min="4616" max="4616" width="10" style="2619" customWidth="1"/>
    <col min="4617" max="4619" width="9.36328125" style="2619" customWidth="1"/>
    <col min="4620" max="4868" width="9" style="2619"/>
    <col min="4869" max="4869" width="6.08984375" style="2619" customWidth="1"/>
    <col min="4870" max="4870" width="88.7265625" style="2619" customWidth="1"/>
    <col min="4871" max="4871" width="17.26953125" style="2619" bestFit="1" customWidth="1"/>
    <col min="4872" max="4872" width="10" style="2619" customWidth="1"/>
    <col min="4873" max="4875" width="9.36328125" style="2619" customWidth="1"/>
    <col min="4876" max="5124" width="9" style="2619"/>
    <col min="5125" max="5125" width="6.08984375" style="2619" customWidth="1"/>
    <col min="5126" max="5126" width="88.7265625" style="2619" customWidth="1"/>
    <col min="5127" max="5127" width="17.26953125" style="2619" bestFit="1" customWidth="1"/>
    <col min="5128" max="5128" width="10" style="2619" customWidth="1"/>
    <col min="5129" max="5131" width="9.36328125" style="2619" customWidth="1"/>
    <col min="5132" max="5380" width="9" style="2619"/>
    <col min="5381" max="5381" width="6.08984375" style="2619" customWidth="1"/>
    <col min="5382" max="5382" width="88.7265625" style="2619" customWidth="1"/>
    <col min="5383" max="5383" width="17.26953125" style="2619" bestFit="1" customWidth="1"/>
    <col min="5384" max="5384" width="10" style="2619" customWidth="1"/>
    <col min="5385" max="5387" width="9.36328125" style="2619" customWidth="1"/>
    <col min="5388" max="5636" width="9" style="2619"/>
    <col min="5637" max="5637" width="6.08984375" style="2619" customWidth="1"/>
    <col min="5638" max="5638" width="88.7265625" style="2619" customWidth="1"/>
    <col min="5639" max="5639" width="17.26953125" style="2619" bestFit="1" customWidth="1"/>
    <col min="5640" max="5640" width="10" style="2619" customWidth="1"/>
    <col min="5641" max="5643" width="9.36328125" style="2619" customWidth="1"/>
    <col min="5644" max="5892" width="9" style="2619"/>
    <col min="5893" max="5893" width="6.08984375" style="2619" customWidth="1"/>
    <col min="5894" max="5894" width="88.7265625" style="2619" customWidth="1"/>
    <col min="5895" max="5895" width="17.26953125" style="2619" bestFit="1" customWidth="1"/>
    <col min="5896" max="5896" width="10" style="2619" customWidth="1"/>
    <col min="5897" max="5899" width="9.36328125" style="2619" customWidth="1"/>
    <col min="5900" max="6148" width="9" style="2619"/>
    <col min="6149" max="6149" width="6.08984375" style="2619" customWidth="1"/>
    <col min="6150" max="6150" width="88.7265625" style="2619" customWidth="1"/>
    <col min="6151" max="6151" width="17.26953125" style="2619" bestFit="1" customWidth="1"/>
    <col min="6152" max="6152" width="10" style="2619" customWidth="1"/>
    <col min="6153" max="6155" width="9.36328125" style="2619" customWidth="1"/>
    <col min="6156" max="6404" width="9" style="2619"/>
    <col min="6405" max="6405" width="6.08984375" style="2619" customWidth="1"/>
    <col min="6406" max="6406" width="88.7265625" style="2619" customWidth="1"/>
    <col min="6407" max="6407" width="17.26953125" style="2619" bestFit="1" customWidth="1"/>
    <col min="6408" max="6408" width="10" style="2619" customWidth="1"/>
    <col min="6409" max="6411" width="9.36328125" style="2619" customWidth="1"/>
    <col min="6412" max="6660" width="9" style="2619"/>
    <col min="6661" max="6661" width="6.08984375" style="2619" customWidth="1"/>
    <col min="6662" max="6662" width="88.7265625" style="2619" customWidth="1"/>
    <col min="6663" max="6663" width="17.26953125" style="2619" bestFit="1" customWidth="1"/>
    <col min="6664" max="6664" width="10" style="2619" customWidth="1"/>
    <col min="6665" max="6667" width="9.36328125" style="2619" customWidth="1"/>
    <col min="6668" max="6916" width="9" style="2619"/>
    <col min="6917" max="6917" width="6.08984375" style="2619" customWidth="1"/>
    <col min="6918" max="6918" width="88.7265625" style="2619" customWidth="1"/>
    <col min="6919" max="6919" width="17.26953125" style="2619" bestFit="1" customWidth="1"/>
    <col min="6920" max="6920" width="10" style="2619" customWidth="1"/>
    <col min="6921" max="6923" width="9.36328125" style="2619" customWidth="1"/>
    <col min="6924" max="7172" width="9" style="2619"/>
    <col min="7173" max="7173" width="6.08984375" style="2619" customWidth="1"/>
    <col min="7174" max="7174" width="88.7265625" style="2619" customWidth="1"/>
    <col min="7175" max="7175" width="17.26953125" style="2619" bestFit="1" customWidth="1"/>
    <col min="7176" max="7176" width="10" style="2619" customWidth="1"/>
    <col min="7177" max="7179" width="9.36328125" style="2619" customWidth="1"/>
    <col min="7180" max="7428" width="9" style="2619"/>
    <col min="7429" max="7429" width="6.08984375" style="2619" customWidth="1"/>
    <col min="7430" max="7430" width="88.7265625" style="2619" customWidth="1"/>
    <col min="7431" max="7431" width="17.26953125" style="2619" bestFit="1" customWidth="1"/>
    <col min="7432" max="7432" width="10" style="2619" customWidth="1"/>
    <col min="7433" max="7435" width="9.36328125" style="2619" customWidth="1"/>
    <col min="7436" max="7684" width="9" style="2619"/>
    <col min="7685" max="7685" width="6.08984375" style="2619" customWidth="1"/>
    <col min="7686" max="7686" width="88.7265625" style="2619" customWidth="1"/>
    <col min="7687" max="7687" width="17.26953125" style="2619" bestFit="1" customWidth="1"/>
    <col min="7688" max="7688" width="10" style="2619" customWidth="1"/>
    <col min="7689" max="7691" width="9.36328125" style="2619" customWidth="1"/>
    <col min="7692" max="7940" width="9" style="2619"/>
    <col min="7941" max="7941" width="6.08984375" style="2619" customWidth="1"/>
    <col min="7942" max="7942" width="88.7265625" style="2619" customWidth="1"/>
    <col min="7943" max="7943" width="17.26953125" style="2619" bestFit="1" customWidth="1"/>
    <col min="7944" max="7944" width="10" style="2619" customWidth="1"/>
    <col min="7945" max="7947" width="9.36328125" style="2619" customWidth="1"/>
    <col min="7948" max="8196" width="9" style="2619"/>
    <col min="8197" max="8197" width="6.08984375" style="2619" customWidth="1"/>
    <col min="8198" max="8198" width="88.7265625" style="2619" customWidth="1"/>
    <col min="8199" max="8199" width="17.26953125" style="2619" bestFit="1" customWidth="1"/>
    <col min="8200" max="8200" width="10" style="2619" customWidth="1"/>
    <col min="8201" max="8203" width="9.36328125" style="2619" customWidth="1"/>
    <col min="8204" max="8452" width="9" style="2619"/>
    <col min="8453" max="8453" width="6.08984375" style="2619" customWidth="1"/>
    <col min="8454" max="8454" width="88.7265625" style="2619" customWidth="1"/>
    <col min="8455" max="8455" width="17.26953125" style="2619" bestFit="1" customWidth="1"/>
    <col min="8456" max="8456" width="10" style="2619" customWidth="1"/>
    <col min="8457" max="8459" width="9.36328125" style="2619" customWidth="1"/>
    <col min="8460" max="8708" width="9" style="2619"/>
    <col min="8709" max="8709" width="6.08984375" style="2619" customWidth="1"/>
    <col min="8710" max="8710" width="88.7265625" style="2619" customWidth="1"/>
    <col min="8711" max="8711" width="17.26953125" style="2619" bestFit="1" customWidth="1"/>
    <col min="8712" max="8712" width="10" style="2619" customWidth="1"/>
    <col min="8713" max="8715" width="9.36328125" style="2619" customWidth="1"/>
    <col min="8716" max="8964" width="9" style="2619"/>
    <col min="8965" max="8965" width="6.08984375" style="2619" customWidth="1"/>
    <col min="8966" max="8966" width="88.7265625" style="2619" customWidth="1"/>
    <col min="8967" max="8967" width="17.26953125" style="2619" bestFit="1" customWidth="1"/>
    <col min="8968" max="8968" width="10" style="2619" customWidth="1"/>
    <col min="8969" max="8971" width="9.36328125" style="2619" customWidth="1"/>
    <col min="8972" max="9220" width="9" style="2619"/>
    <col min="9221" max="9221" width="6.08984375" style="2619" customWidth="1"/>
    <col min="9222" max="9222" width="88.7265625" style="2619" customWidth="1"/>
    <col min="9223" max="9223" width="17.26953125" style="2619" bestFit="1" customWidth="1"/>
    <col min="9224" max="9224" width="10" style="2619" customWidth="1"/>
    <col min="9225" max="9227" width="9.36328125" style="2619" customWidth="1"/>
    <col min="9228" max="9476" width="9" style="2619"/>
    <col min="9477" max="9477" width="6.08984375" style="2619" customWidth="1"/>
    <col min="9478" max="9478" width="88.7265625" style="2619" customWidth="1"/>
    <col min="9479" max="9479" width="17.26953125" style="2619" bestFit="1" customWidth="1"/>
    <col min="9480" max="9480" width="10" style="2619" customWidth="1"/>
    <col min="9481" max="9483" width="9.36328125" style="2619" customWidth="1"/>
    <col min="9484" max="9732" width="9" style="2619"/>
    <col min="9733" max="9733" width="6.08984375" style="2619" customWidth="1"/>
    <col min="9734" max="9734" width="88.7265625" style="2619" customWidth="1"/>
    <col min="9735" max="9735" width="17.26953125" style="2619" bestFit="1" customWidth="1"/>
    <col min="9736" max="9736" width="10" style="2619" customWidth="1"/>
    <col min="9737" max="9739" width="9.36328125" style="2619" customWidth="1"/>
    <col min="9740" max="9988" width="9" style="2619"/>
    <col min="9989" max="9989" width="6.08984375" style="2619" customWidth="1"/>
    <col min="9990" max="9990" width="88.7265625" style="2619" customWidth="1"/>
    <col min="9991" max="9991" width="17.26953125" style="2619" bestFit="1" customWidth="1"/>
    <col min="9992" max="9992" width="10" style="2619" customWidth="1"/>
    <col min="9993" max="9995" width="9.36328125" style="2619" customWidth="1"/>
    <col min="9996" max="10244" width="9" style="2619"/>
    <col min="10245" max="10245" width="6.08984375" style="2619" customWidth="1"/>
    <col min="10246" max="10246" width="88.7265625" style="2619" customWidth="1"/>
    <col min="10247" max="10247" width="17.26953125" style="2619" bestFit="1" customWidth="1"/>
    <col min="10248" max="10248" width="10" style="2619" customWidth="1"/>
    <col min="10249" max="10251" width="9.36328125" style="2619" customWidth="1"/>
    <col min="10252" max="10500" width="9" style="2619"/>
    <col min="10501" max="10501" width="6.08984375" style="2619" customWidth="1"/>
    <col min="10502" max="10502" width="88.7265625" style="2619" customWidth="1"/>
    <col min="10503" max="10503" width="17.26953125" style="2619" bestFit="1" customWidth="1"/>
    <col min="10504" max="10504" width="10" style="2619" customWidth="1"/>
    <col min="10505" max="10507" width="9.36328125" style="2619" customWidth="1"/>
    <col min="10508" max="10756" width="9" style="2619"/>
    <col min="10757" max="10757" width="6.08984375" style="2619" customWidth="1"/>
    <col min="10758" max="10758" width="88.7265625" style="2619" customWidth="1"/>
    <col min="10759" max="10759" width="17.26953125" style="2619" bestFit="1" customWidth="1"/>
    <col min="10760" max="10760" width="10" style="2619" customWidth="1"/>
    <col min="10761" max="10763" width="9.36328125" style="2619" customWidth="1"/>
    <col min="10764" max="11012" width="9" style="2619"/>
    <col min="11013" max="11013" width="6.08984375" style="2619" customWidth="1"/>
    <col min="11014" max="11014" width="88.7265625" style="2619" customWidth="1"/>
    <col min="11015" max="11015" width="17.26953125" style="2619" bestFit="1" customWidth="1"/>
    <col min="11016" max="11016" width="10" style="2619" customWidth="1"/>
    <col min="11017" max="11019" width="9.36328125" style="2619" customWidth="1"/>
    <col min="11020" max="11268" width="9" style="2619"/>
    <col min="11269" max="11269" width="6.08984375" style="2619" customWidth="1"/>
    <col min="11270" max="11270" width="88.7265625" style="2619" customWidth="1"/>
    <col min="11271" max="11271" width="17.26953125" style="2619" bestFit="1" customWidth="1"/>
    <col min="11272" max="11272" width="10" style="2619" customWidth="1"/>
    <col min="11273" max="11275" width="9.36328125" style="2619" customWidth="1"/>
    <col min="11276" max="11524" width="9" style="2619"/>
    <col min="11525" max="11525" width="6.08984375" style="2619" customWidth="1"/>
    <col min="11526" max="11526" width="88.7265625" style="2619" customWidth="1"/>
    <col min="11527" max="11527" width="17.26953125" style="2619" bestFit="1" customWidth="1"/>
    <col min="11528" max="11528" width="10" style="2619" customWidth="1"/>
    <col min="11529" max="11531" width="9.36328125" style="2619" customWidth="1"/>
    <col min="11532" max="11780" width="9" style="2619"/>
    <col min="11781" max="11781" width="6.08984375" style="2619" customWidth="1"/>
    <col min="11782" max="11782" width="88.7265625" style="2619" customWidth="1"/>
    <col min="11783" max="11783" width="17.26953125" style="2619" bestFit="1" customWidth="1"/>
    <col min="11784" max="11784" width="10" style="2619" customWidth="1"/>
    <col min="11785" max="11787" width="9.36328125" style="2619" customWidth="1"/>
    <col min="11788" max="12036" width="9" style="2619"/>
    <col min="12037" max="12037" width="6.08984375" style="2619" customWidth="1"/>
    <col min="12038" max="12038" width="88.7265625" style="2619" customWidth="1"/>
    <col min="12039" max="12039" width="17.26953125" style="2619" bestFit="1" customWidth="1"/>
    <col min="12040" max="12040" width="10" style="2619" customWidth="1"/>
    <col min="12041" max="12043" width="9.36328125" style="2619" customWidth="1"/>
    <col min="12044" max="12292" width="9" style="2619"/>
    <col min="12293" max="12293" width="6.08984375" style="2619" customWidth="1"/>
    <col min="12294" max="12294" width="88.7265625" style="2619" customWidth="1"/>
    <col min="12295" max="12295" width="17.26953125" style="2619" bestFit="1" customWidth="1"/>
    <col min="12296" max="12296" width="10" style="2619" customWidth="1"/>
    <col min="12297" max="12299" width="9.36328125" style="2619" customWidth="1"/>
    <col min="12300" max="12548" width="9" style="2619"/>
    <col min="12549" max="12549" width="6.08984375" style="2619" customWidth="1"/>
    <col min="12550" max="12550" width="88.7265625" style="2619" customWidth="1"/>
    <col min="12551" max="12551" width="17.26953125" style="2619" bestFit="1" customWidth="1"/>
    <col min="12552" max="12552" width="10" style="2619" customWidth="1"/>
    <col min="12553" max="12555" width="9.36328125" style="2619" customWidth="1"/>
    <col min="12556" max="12804" width="9" style="2619"/>
    <col min="12805" max="12805" width="6.08984375" style="2619" customWidth="1"/>
    <col min="12806" max="12806" width="88.7265625" style="2619" customWidth="1"/>
    <col min="12807" max="12807" width="17.26953125" style="2619" bestFit="1" customWidth="1"/>
    <col min="12808" max="12808" width="10" style="2619" customWidth="1"/>
    <col min="12809" max="12811" width="9.36328125" style="2619" customWidth="1"/>
    <col min="12812" max="13060" width="9" style="2619"/>
    <col min="13061" max="13061" width="6.08984375" style="2619" customWidth="1"/>
    <col min="13062" max="13062" width="88.7265625" style="2619" customWidth="1"/>
    <col min="13063" max="13063" width="17.26953125" style="2619" bestFit="1" customWidth="1"/>
    <col min="13064" max="13064" width="10" style="2619" customWidth="1"/>
    <col min="13065" max="13067" width="9.36328125" style="2619" customWidth="1"/>
    <col min="13068" max="13316" width="9" style="2619"/>
    <col min="13317" max="13317" width="6.08984375" style="2619" customWidth="1"/>
    <col min="13318" max="13318" width="88.7265625" style="2619" customWidth="1"/>
    <col min="13319" max="13319" width="17.26953125" style="2619" bestFit="1" customWidth="1"/>
    <col min="13320" max="13320" width="10" style="2619" customWidth="1"/>
    <col min="13321" max="13323" width="9.36328125" style="2619" customWidth="1"/>
    <col min="13324" max="13572" width="9" style="2619"/>
    <col min="13573" max="13573" width="6.08984375" style="2619" customWidth="1"/>
    <col min="13574" max="13574" width="88.7265625" style="2619" customWidth="1"/>
    <col min="13575" max="13575" width="17.26953125" style="2619" bestFit="1" customWidth="1"/>
    <col min="13576" max="13576" width="10" style="2619" customWidth="1"/>
    <col min="13577" max="13579" width="9.36328125" style="2619" customWidth="1"/>
    <col min="13580" max="13828" width="9" style="2619"/>
    <col min="13829" max="13829" width="6.08984375" style="2619" customWidth="1"/>
    <col min="13830" max="13830" width="88.7265625" style="2619" customWidth="1"/>
    <col min="13831" max="13831" width="17.26953125" style="2619" bestFit="1" customWidth="1"/>
    <col min="13832" max="13832" width="10" style="2619" customWidth="1"/>
    <col min="13833" max="13835" width="9.36328125" style="2619" customWidth="1"/>
    <col min="13836" max="14084" width="9" style="2619"/>
    <col min="14085" max="14085" width="6.08984375" style="2619" customWidth="1"/>
    <col min="14086" max="14086" width="88.7265625" style="2619" customWidth="1"/>
    <col min="14087" max="14087" width="17.26953125" style="2619" bestFit="1" customWidth="1"/>
    <col min="14088" max="14088" width="10" style="2619" customWidth="1"/>
    <col min="14089" max="14091" width="9.36328125" style="2619" customWidth="1"/>
    <col min="14092" max="14340" width="9" style="2619"/>
    <col min="14341" max="14341" width="6.08984375" style="2619" customWidth="1"/>
    <col min="14342" max="14342" width="88.7265625" style="2619" customWidth="1"/>
    <col min="14343" max="14343" width="17.26953125" style="2619" bestFit="1" customWidth="1"/>
    <col min="14344" max="14344" width="10" style="2619" customWidth="1"/>
    <col min="14345" max="14347" width="9.36328125" style="2619" customWidth="1"/>
    <col min="14348" max="14596" width="9" style="2619"/>
    <col min="14597" max="14597" width="6.08984375" style="2619" customWidth="1"/>
    <col min="14598" max="14598" width="88.7265625" style="2619" customWidth="1"/>
    <col min="14599" max="14599" width="17.26953125" style="2619" bestFit="1" customWidth="1"/>
    <col min="14600" max="14600" width="10" style="2619" customWidth="1"/>
    <col min="14601" max="14603" width="9.36328125" style="2619" customWidth="1"/>
    <col min="14604" max="14852" width="9" style="2619"/>
    <col min="14853" max="14853" width="6.08984375" style="2619" customWidth="1"/>
    <col min="14854" max="14854" width="88.7265625" style="2619" customWidth="1"/>
    <col min="14855" max="14855" width="17.26953125" style="2619" bestFit="1" customWidth="1"/>
    <col min="14856" max="14856" width="10" style="2619" customWidth="1"/>
    <col min="14857" max="14859" width="9.36328125" style="2619" customWidth="1"/>
    <col min="14860" max="15108" width="9" style="2619"/>
    <col min="15109" max="15109" width="6.08984375" style="2619" customWidth="1"/>
    <col min="15110" max="15110" width="88.7265625" style="2619" customWidth="1"/>
    <col min="15111" max="15111" width="17.26953125" style="2619" bestFit="1" customWidth="1"/>
    <col min="15112" max="15112" width="10" style="2619" customWidth="1"/>
    <col min="15113" max="15115" width="9.36328125" style="2619" customWidth="1"/>
    <col min="15116" max="15364" width="9" style="2619"/>
    <col min="15365" max="15365" width="6.08984375" style="2619" customWidth="1"/>
    <col min="15366" max="15366" width="88.7265625" style="2619" customWidth="1"/>
    <col min="15367" max="15367" width="17.26953125" style="2619" bestFit="1" customWidth="1"/>
    <col min="15368" max="15368" width="10" style="2619" customWidth="1"/>
    <col min="15369" max="15371" width="9.36328125" style="2619" customWidth="1"/>
    <col min="15372" max="15620" width="9" style="2619"/>
    <col min="15621" max="15621" width="6.08984375" style="2619" customWidth="1"/>
    <col min="15622" max="15622" width="88.7265625" style="2619" customWidth="1"/>
    <col min="15623" max="15623" width="17.26953125" style="2619" bestFit="1" customWidth="1"/>
    <col min="15624" max="15624" width="10" style="2619" customWidth="1"/>
    <col min="15625" max="15627" width="9.36328125" style="2619" customWidth="1"/>
    <col min="15628" max="15876" width="9" style="2619"/>
    <col min="15877" max="15877" width="6.08984375" style="2619" customWidth="1"/>
    <col min="15878" max="15878" width="88.7265625" style="2619" customWidth="1"/>
    <col min="15879" max="15879" width="17.26953125" style="2619" bestFit="1" customWidth="1"/>
    <col min="15880" max="15880" width="10" style="2619" customWidth="1"/>
    <col min="15881" max="15883" width="9.36328125" style="2619" customWidth="1"/>
    <col min="15884" max="16132" width="9" style="2619"/>
    <col min="16133" max="16133" width="6.08984375" style="2619" customWidth="1"/>
    <col min="16134" max="16134" width="88.7265625" style="2619" customWidth="1"/>
    <col min="16135" max="16135" width="17.26953125" style="2619" bestFit="1" customWidth="1"/>
    <col min="16136" max="16136" width="10" style="2619" customWidth="1"/>
    <col min="16137" max="16139" width="9.36328125" style="2619" customWidth="1"/>
    <col min="16140" max="16384" width="9" style="2619"/>
  </cols>
  <sheetData>
    <row r="1" spans="1:13" s="2611" customFormat="1">
      <c r="A1" s="541" t="s">
        <v>807</v>
      </c>
      <c r="B1" s="1307"/>
      <c r="C1" s="1308"/>
      <c r="D1" s="1308"/>
      <c r="E1" s="1308"/>
      <c r="F1" s="541" t="s">
        <v>807</v>
      </c>
      <c r="G1" s="1309"/>
      <c r="I1" s="1309"/>
      <c r="J1" s="1309"/>
      <c r="K1" s="1309"/>
      <c r="L1" s="1309"/>
      <c r="M1" s="1309"/>
    </row>
    <row r="2" spans="1:13" s="2611" customFormat="1" ht="19">
      <c r="A2" s="2612" t="s">
        <v>2211</v>
      </c>
      <c r="B2" s="2330"/>
      <c r="G2" s="2613" t="s">
        <v>22</v>
      </c>
      <c r="H2" s="4510" t="s">
        <v>2775</v>
      </c>
      <c r="I2" s="4510"/>
      <c r="J2" s="1309"/>
      <c r="K2" s="1309"/>
      <c r="L2" s="1309"/>
    </row>
    <row r="3" spans="1:13" s="2611" customFormat="1" ht="18.75" customHeight="1">
      <c r="A3" s="926"/>
      <c r="B3" s="2614" t="s">
        <v>2723</v>
      </c>
      <c r="G3" s="2613" t="s">
        <v>23</v>
      </c>
      <c r="H3" s="4513"/>
      <c r="I3" s="4513"/>
      <c r="J3" s="1309"/>
      <c r="K3" s="1309"/>
      <c r="L3" s="1309"/>
    </row>
    <row r="4" spans="1:13" s="2611" customFormat="1" ht="19">
      <c r="A4" s="2332"/>
      <c r="B4" s="2189"/>
      <c r="C4" s="2189"/>
      <c r="G4" s="2331" t="s">
        <v>840</v>
      </c>
      <c r="H4" s="4513" t="s">
        <v>53</v>
      </c>
      <c r="I4" s="4513"/>
      <c r="J4" s="1309"/>
      <c r="K4" s="1309"/>
      <c r="L4" s="1309"/>
    </row>
    <row r="5" spans="1:13" s="2611" customFormat="1" ht="19">
      <c r="A5" s="2615" t="s">
        <v>851</v>
      </c>
      <c r="B5" s="4496" t="s">
        <v>2227</v>
      </c>
      <c r="C5" s="4496"/>
      <c r="D5" s="4496"/>
      <c r="E5" s="4496"/>
      <c r="F5" s="4496"/>
      <c r="G5" s="1309"/>
      <c r="I5" s="1309"/>
      <c r="J5" s="1309"/>
      <c r="K5" s="1309"/>
      <c r="L5" s="1309"/>
      <c r="M5" s="1309"/>
    </row>
    <row r="6" spans="1:13" s="2611" customFormat="1" ht="19">
      <c r="A6" s="2615" t="s">
        <v>851</v>
      </c>
      <c r="B6" s="4496" t="s">
        <v>2228</v>
      </c>
      <c r="C6" s="4496"/>
      <c r="D6" s="4496"/>
      <c r="E6" s="4496"/>
      <c r="F6" s="4496"/>
      <c r="G6" s="1309"/>
      <c r="I6" s="1309"/>
      <c r="J6" s="1309"/>
      <c r="K6" s="1309"/>
      <c r="L6" s="1309"/>
      <c r="M6" s="1309"/>
    </row>
    <row r="7" spans="1:13" s="2611" customFormat="1" ht="19">
      <c r="A7" s="2615" t="s">
        <v>851</v>
      </c>
      <c r="B7" s="4496" t="s">
        <v>2229</v>
      </c>
      <c r="C7" s="4496"/>
      <c r="D7" s="4496"/>
      <c r="E7" s="4496"/>
      <c r="F7" s="4496"/>
      <c r="G7" s="1309"/>
      <c r="I7" s="1309"/>
      <c r="J7" s="1309"/>
      <c r="K7" s="1309"/>
      <c r="L7" s="1309"/>
      <c r="M7" s="1309"/>
    </row>
    <row r="8" spans="1:13" s="2611" customFormat="1" ht="26.5" customHeight="1">
      <c r="A8" s="2615" t="s">
        <v>851</v>
      </c>
      <c r="B8" s="4496" t="s">
        <v>2230</v>
      </c>
      <c r="C8" s="4496"/>
      <c r="D8" s="4496"/>
      <c r="E8" s="4496"/>
      <c r="F8" s="4496"/>
      <c r="G8" s="1309"/>
      <c r="I8" s="1309"/>
      <c r="J8" s="1309"/>
      <c r="K8" s="1309"/>
      <c r="L8" s="1309"/>
      <c r="M8" s="1309"/>
    </row>
    <row r="9" spans="1:13" s="2611" customFormat="1" ht="28.9" customHeight="1">
      <c r="A9" s="2615" t="s">
        <v>851</v>
      </c>
      <c r="B9" s="4496" t="s">
        <v>2231</v>
      </c>
      <c r="C9" s="4496"/>
      <c r="D9" s="4496"/>
      <c r="E9" s="4496"/>
      <c r="F9" s="4496"/>
      <c r="G9" s="1309"/>
      <c r="I9" s="1309"/>
      <c r="J9" s="1309"/>
      <c r="K9" s="1309"/>
      <c r="L9" s="1309"/>
      <c r="M9" s="1309"/>
    </row>
    <row r="10" spans="1:13" s="2611" customFormat="1" ht="18" customHeight="1">
      <c r="A10" s="2615" t="s">
        <v>851</v>
      </c>
      <c r="B10" s="4496" t="s">
        <v>2232</v>
      </c>
      <c r="C10" s="4496"/>
      <c r="D10" s="4496"/>
      <c r="E10" s="4496"/>
      <c r="F10" s="4496"/>
      <c r="G10" s="1309"/>
      <c r="I10" s="1309"/>
      <c r="J10" s="1309"/>
      <c r="K10" s="1309"/>
      <c r="L10" s="1309"/>
      <c r="M10" s="1309"/>
    </row>
    <row r="11" spans="1:13" s="2611" customFormat="1" ht="17.25" customHeight="1">
      <c r="A11" s="2332"/>
      <c r="B11" s="4497" t="s">
        <v>2233</v>
      </c>
      <c r="C11" s="4497"/>
      <c r="D11" s="4497"/>
      <c r="E11" s="4497"/>
      <c r="F11" s="4497"/>
      <c r="G11" s="1309"/>
      <c r="I11" s="1309"/>
      <c r="J11" s="1309"/>
      <c r="K11" s="1309"/>
      <c r="L11" s="1309"/>
      <c r="M11" s="1309"/>
    </row>
    <row r="12" spans="1:13" s="2611" customFormat="1" ht="19">
      <c r="A12" s="2332"/>
      <c r="B12" s="4547" t="s">
        <v>2234</v>
      </c>
      <c r="C12" s="4547"/>
      <c r="D12" s="4547"/>
      <c r="E12" s="4547"/>
      <c r="F12" s="4547"/>
      <c r="G12" s="1309"/>
      <c r="I12" s="1309"/>
      <c r="J12" s="1309"/>
      <c r="K12" s="1309"/>
      <c r="L12" s="1309"/>
      <c r="M12" s="1309"/>
    </row>
    <row r="13" spans="1:13" ht="20.25" customHeight="1" thickBot="1">
      <c r="A13" s="2616"/>
      <c r="B13" s="4548"/>
      <c r="C13" s="4549"/>
      <c r="D13" s="4549"/>
      <c r="E13" s="4549"/>
      <c r="F13" s="4549"/>
    </row>
    <row r="14" spans="1:13" ht="20.25" customHeight="1" thickTop="1" thickBot="1">
      <c r="A14" s="2616"/>
      <c r="B14" s="4548"/>
      <c r="C14" s="4549"/>
      <c r="D14" s="4549"/>
      <c r="E14" s="4549"/>
      <c r="F14" s="4549"/>
      <c r="G14" s="2620" t="s">
        <v>385</v>
      </c>
      <c r="H14" s="2621">
        <f>H20</f>
        <v>0</v>
      </c>
      <c r="I14" s="2622" t="s">
        <v>1066</v>
      </c>
      <c r="J14" s="2622"/>
      <c r="K14" s="2623">
        <f>K20</f>
        <v>0</v>
      </c>
    </row>
    <row r="15" spans="1:13" ht="20.25" customHeight="1" thickTop="1">
      <c r="A15" s="2616"/>
      <c r="B15" s="4548"/>
      <c r="C15" s="4548"/>
      <c r="D15" s="4548"/>
      <c r="E15" s="4548"/>
      <c r="F15" s="4548"/>
    </row>
    <row r="16" spans="1:13" ht="30" customHeight="1">
      <c r="A16" s="2616"/>
      <c r="B16" s="4548"/>
      <c r="C16" s="4548"/>
      <c r="D16" s="4548"/>
      <c r="E16" s="4548"/>
      <c r="F16" s="4548"/>
    </row>
    <row r="17" spans="1:11" ht="30" customHeight="1">
      <c r="A17" s="2616"/>
      <c r="B17" s="4548"/>
      <c r="C17" s="4548"/>
      <c r="D17" s="4548"/>
      <c r="E17" s="4548"/>
      <c r="F17" s="4548"/>
      <c r="G17" s="2618"/>
      <c r="H17" s="2618"/>
      <c r="I17" s="2618"/>
      <c r="J17" s="2618"/>
    </row>
    <row r="18" spans="1:11" ht="20.25" customHeight="1">
      <c r="A18" s="2616" t="s">
        <v>13</v>
      </c>
      <c r="B18" s="4548" t="s">
        <v>2232</v>
      </c>
      <c r="C18" s="4548"/>
      <c r="D18" s="4548"/>
      <c r="E18" s="4548"/>
      <c r="F18" s="4548"/>
      <c r="G18" s="2618"/>
      <c r="H18" s="2618"/>
      <c r="I18" s="2618"/>
      <c r="J18" s="2618"/>
    </row>
    <row r="19" spans="1:11" ht="13.5" thickBot="1"/>
    <row r="20" spans="1:11" ht="20.25" customHeight="1" thickBot="1">
      <c r="A20" s="2657" t="s">
        <v>2724</v>
      </c>
      <c r="B20" s="2657"/>
      <c r="C20" s="2657"/>
      <c r="D20" s="2657"/>
      <c r="E20" s="2657"/>
      <c r="F20" s="2658"/>
      <c r="G20" s="2620" t="s">
        <v>179</v>
      </c>
      <c r="H20" s="2626">
        <f>H22+H59</f>
        <v>0</v>
      </c>
      <c r="I20" s="2627" t="s">
        <v>1066</v>
      </c>
      <c r="J20" s="2627"/>
      <c r="K20" s="2628">
        <f>K22+K59</f>
        <v>0</v>
      </c>
    </row>
    <row r="21" spans="1:11" ht="18" customHeight="1">
      <c r="A21" s="2629"/>
      <c r="B21" s="2629"/>
      <c r="C21" s="2629"/>
      <c r="D21" s="2629"/>
      <c r="E21" s="2629"/>
      <c r="F21" s="2630"/>
    </row>
    <row r="22" spans="1:11" ht="18" customHeight="1">
      <c r="A22" s="2631" t="s">
        <v>2725</v>
      </c>
      <c r="B22" s="2631"/>
      <c r="C22" s="2631"/>
      <c r="D22" s="2631"/>
      <c r="E22" s="2631"/>
      <c r="F22" s="2630"/>
      <c r="G22" s="2620" t="s">
        <v>37</v>
      </c>
      <c r="H22" s="2632">
        <f>SUM(I26:I29)+SUM(I36:I42)+SUM(I49:I55)</f>
        <v>0</v>
      </c>
      <c r="I22" s="2633" t="s">
        <v>1066</v>
      </c>
      <c r="J22" s="2633"/>
      <c r="K22" s="2634">
        <f>SUM(K26:K29)+SUM(K36:K42)+SUM(K49:K55)</f>
        <v>0</v>
      </c>
    </row>
    <row r="23" spans="1:11" ht="18" customHeight="1">
      <c r="A23" s="2631" t="s">
        <v>2726</v>
      </c>
      <c r="B23" s="2631"/>
      <c r="C23" s="2631"/>
      <c r="D23" s="2631"/>
      <c r="E23" s="2631"/>
      <c r="F23" s="2630"/>
      <c r="I23" s="2620"/>
      <c r="J23" s="2620"/>
    </row>
    <row r="24" spans="1:11" s="2635" customFormat="1" ht="18" customHeight="1">
      <c r="A24" s="4542" t="s">
        <v>2238</v>
      </c>
      <c r="B24" s="4544" t="s">
        <v>2512</v>
      </c>
      <c r="C24" s="4545"/>
      <c r="D24" s="4545"/>
      <c r="E24" s="4546"/>
      <c r="F24" s="4542" t="s">
        <v>2727</v>
      </c>
      <c r="G24" s="4550" t="s">
        <v>2728</v>
      </c>
      <c r="H24" s="4550" t="s">
        <v>2729</v>
      </c>
      <c r="I24" s="4550" t="s">
        <v>1122</v>
      </c>
      <c r="J24" s="4551" t="s">
        <v>2770</v>
      </c>
      <c r="K24" s="4553" t="s">
        <v>1124</v>
      </c>
    </row>
    <row r="25" spans="1:11" s="2635" customFormat="1" ht="135" customHeight="1">
      <c r="A25" s="4543"/>
      <c r="B25" s="2661" t="s">
        <v>2730</v>
      </c>
      <c r="C25" s="2661" t="s">
        <v>2731</v>
      </c>
      <c r="D25" s="2661" t="s">
        <v>2732</v>
      </c>
      <c r="E25" s="2662" t="s">
        <v>2733</v>
      </c>
      <c r="F25" s="4543"/>
      <c r="G25" s="4543"/>
      <c r="H25" s="4543"/>
      <c r="I25" s="4543"/>
      <c r="J25" s="4552"/>
      <c r="K25" s="4554"/>
    </row>
    <row r="26" spans="1:11" s="2643" customFormat="1" ht="18" customHeight="1">
      <c r="A26" s="2636"/>
      <c r="B26" s="2637" t="s">
        <v>237</v>
      </c>
      <c r="C26" s="2637"/>
      <c r="D26" s="2637" t="s">
        <v>237</v>
      </c>
      <c r="E26" s="2637"/>
      <c r="F26" s="2638" t="s">
        <v>2734</v>
      </c>
      <c r="G26" s="2639"/>
      <c r="H26" s="2639"/>
      <c r="I26" s="2640" t="str">
        <f>IF(A26=1,1*G26*H26,"－")</f>
        <v>－</v>
      </c>
      <c r="J26" s="2641"/>
      <c r="K26" s="2642" t="str">
        <f>IF(A26=1,1*G26*2,"－")</f>
        <v>－</v>
      </c>
    </row>
    <row r="27" spans="1:11" s="2643" customFormat="1" ht="18" customHeight="1">
      <c r="A27" s="2644"/>
      <c r="B27" s="2645" t="s">
        <v>237</v>
      </c>
      <c r="C27" s="2645"/>
      <c r="D27" s="2645" t="s">
        <v>237</v>
      </c>
      <c r="E27" s="2645"/>
      <c r="F27" s="2646" t="s">
        <v>2735</v>
      </c>
      <c r="G27" s="2647"/>
      <c r="H27" s="2647"/>
      <c r="I27" s="2640" t="str">
        <f>IF(A27=1,1*G27*H27,"－")</f>
        <v>－</v>
      </c>
      <c r="J27" s="2641"/>
      <c r="K27" s="2642" t="str">
        <f>IF(A27=1,1*G27*2,"－")</f>
        <v>－</v>
      </c>
    </row>
    <row r="28" spans="1:11" s="2643" customFormat="1" ht="18" customHeight="1">
      <c r="A28" s="2644"/>
      <c r="B28" s="2645"/>
      <c r="C28" s="2645"/>
      <c r="D28" s="2645"/>
      <c r="E28" s="2645"/>
      <c r="F28" s="2646"/>
      <c r="G28" s="2647"/>
      <c r="H28" s="2647"/>
      <c r="I28" s="2640" t="str">
        <f>IF(A28=1,1*G28*H28,"－")</f>
        <v>－</v>
      </c>
      <c r="J28" s="2641"/>
      <c r="K28" s="2642" t="str">
        <f>IF(A28=1,1*G28*2,"－")</f>
        <v>－</v>
      </c>
    </row>
    <row r="29" spans="1:11" s="2643" customFormat="1" ht="18" customHeight="1">
      <c r="A29" s="2644"/>
      <c r="B29" s="2645"/>
      <c r="C29" s="2645"/>
      <c r="D29" s="2645"/>
      <c r="E29" s="2645"/>
      <c r="F29" s="2646"/>
      <c r="G29" s="2647"/>
      <c r="H29" s="2647"/>
      <c r="I29" s="2640" t="str">
        <f>IF(A29=1,1*G29*H29,"－")</f>
        <v>－</v>
      </c>
      <c r="J29" s="2641"/>
      <c r="K29" s="2642" t="str">
        <f>IF(A29=1,1*G29*2,"－")</f>
        <v>－</v>
      </c>
    </row>
    <row r="30" spans="1:11" ht="18" customHeight="1">
      <c r="A30" s="2648" t="s">
        <v>2270</v>
      </c>
      <c r="B30" s="2648"/>
      <c r="C30" s="2648"/>
      <c r="D30" s="2648"/>
      <c r="E30" s="2648"/>
      <c r="F30" s="2630"/>
    </row>
    <row r="31" spans="1:11" ht="18" customHeight="1">
      <c r="A31" s="2649"/>
      <c r="B31" s="2649"/>
      <c r="C31" s="2649"/>
      <c r="D31" s="2649"/>
      <c r="E31" s="2649"/>
      <c r="F31" s="2630"/>
    </row>
    <row r="32" spans="1:11" ht="18" customHeight="1">
      <c r="A32" s="2629"/>
      <c r="B32" s="2629"/>
      <c r="C32" s="2629"/>
      <c r="D32" s="2629"/>
      <c r="E32" s="2629"/>
      <c r="F32" s="2630"/>
    </row>
    <row r="33" spans="1:11" ht="18" customHeight="1">
      <c r="A33" s="2631" t="s">
        <v>2736</v>
      </c>
      <c r="B33" s="2631"/>
      <c r="C33" s="2631"/>
      <c r="D33" s="2631"/>
      <c r="E33" s="2631"/>
      <c r="F33" s="2630"/>
      <c r="I33" s="2620"/>
      <c r="J33" s="2620"/>
    </row>
    <row r="34" spans="1:11" s="2635" customFormat="1" ht="18" customHeight="1">
      <c r="A34" s="4542" t="s">
        <v>2238</v>
      </c>
      <c r="B34" s="4544" t="s">
        <v>2512</v>
      </c>
      <c r="C34" s="4545"/>
      <c r="D34" s="4545"/>
      <c r="E34" s="4546"/>
      <c r="F34" s="4542" t="s">
        <v>2727</v>
      </c>
      <c r="G34" s="4550" t="s">
        <v>2728</v>
      </c>
      <c r="H34" s="4550" t="s">
        <v>2729</v>
      </c>
      <c r="I34" s="4550" t="s">
        <v>1122</v>
      </c>
      <c r="J34" s="4551" t="s">
        <v>2770</v>
      </c>
      <c r="K34" s="4555" t="s">
        <v>1124</v>
      </c>
    </row>
    <row r="35" spans="1:11" s="2635" customFormat="1" ht="135" customHeight="1">
      <c r="A35" s="4557"/>
      <c r="B35" s="2661" t="s">
        <v>2730</v>
      </c>
      <c r="C35" s="2661" t="s">
        <v>2731</v>
      </c>
      <c r="D35" s="2661" t="s">
        <v>2732</v>
      </c>
      <c r="E35" s="2662" t="s">
        <v>2733</v>
      </c>
      <c r="F35" s="4557"/>
      <c r="G35" s="4543"/>
      <c r="H35" s="4543"/>
      <c r="I35" s="4543"/>
      <c r="J35" s="4552"/>
      <c r="K35" s="4556"/>
    </row>
    <row r="36" spans="1:11" ht="18" customHeight="1">
      <c r="A36" s="2636"/>
      <c r="B36" s="2637" t="s">
        <v>237</v>
      </c>
      <c r="C36" s="2637"/>
      <c r="D36" s="2637" t="s">
        <v>237</v>
      </c>
      <c r="E36" s="2637"/>
      <c r="F36" s="2638" t="s">
        <v>2737</v>
      </c>
      <c r="G36" s="2639"/>
      <c r="H36" s="2639"/>
      <c r="I36" s="2640" t="str">
        <f t="shared" ref="I36:I42" si="0">IF(A36=1,1*G36*H36,"－")</f>
        <v>－</v>
      </c>
      <c r="J36" s="2639"/>
      <c r="K36" s="2642" t="str">
        <f t="shared" ref="K36:K42" si="1">IF(A36=1,1*G36*2,"－")</f>
        <v>－</v>
      </c>
    </row>
    <row r="37" spans="1:11" ht="18" customHeight="1">
      <c r="A37" s="2636"/>
      <c r="B37" s="2637" t="s">
        <v>237</v>
      </c>
      <c r="C37" s="2637"/>
      <c r="D37" s="2637" t="s">
        <v>237</v>
      </c>
      <c r="E37" s="2637"/>
      <c r="F37" s="2638" t="s">
        <v>2738</v>
      </c>
      <c r="G37" s="2639"/>
      <c r="H37" s="2639"/>
      <c r="I37" s="2640" t="str">
        <f t="shared" si="0"/>
        <v>－</v>
      </c>
      <c r="J37" s="2639"/>
      <c r="K37" s="2642" t="str">
        <f t="shared" si="1"/>
        <v>－</v>
      </c>
    </row>
    <row r="38" spans="1:11" ht="18" customHeight="1">
      <c r="A38" s="2636"/>
      <c r="B38" s="2637" t="s">
        <v>237</v>
      </c>
      <c r="C38" s="2637"/>
      <c r="D38" s="2637" t="s">
        <v>237</v>
      </c>
      <c r="E38" s="2637"/>
      <c r="F38" s="2638" t="s">
        <v>2739</v>
      </c>
      <c r="G38" s="2639"/>
      <c r="H38" s="2639"/>
      <c r="I38" s="2640" t="str">
        <f t="shared" si="0"/>
        <v>－</v>
      </c>
      <c r="J38" s="2639"/>
      <c r="K38" s="2642" t="str">
        <f t="shared" si="1"/>
        <v>－</v>
      </c>
    </row>
    <row r="39" spans="1:11" ht="18" customHeight="1">
      <c r="A39" s="2636"/>
      <c r="B39" s="2637" t="s">
        <v>237</v>
      </c>
      <c r="C39" s="2637" t="s">
        <v>237</v>
      </c>
      <c r="D39" s="2637" t="s">
        <v>237</v>
      </c>
      <c r="E39" s="2637" t="s">
        <v>237</v>
      </c>
      <c r="F39" s="2638" t="s">
        <v>2740</v>
      </c>
      <c r="G39" s="2639"/>
      <c r="H39" s="2639"/>
      <c r="I39" s="2640" t="str">
        <f t="shared" si="0"/>
        <v>－</v>
      </c>
      <c r="J39" s="2639"/>
      <c r="K39" s="2642" t="str">
        <f t="shared" si="1"/>
        <v>－</v>
      </c>
    </row>
    <row r="40" spans="1:11" ht="18" customHeight="1">
      <c r="A40" s="2636"/>
      <c r="B40" s="2637" t="s">
        <v>237</v>
      </c>
      <c r="C40" s="2637"/>
      <c r="D40" s="2637" t="s">
        <v>237</v>
      </c>
      <c r="E40" s="2637"/>
      <c r="F40" s="2638" t="s">
        <v>2741</v>
      </c>
      <c r="G40" s="2639"/>
      <c r="H40" s="2639"/>
      <c r="I40" s="2640" t="str">
        <f t="shared" si="0"/>
        <v>－</v>
      </c>
      <c r="J40" s="2639"/>
      <c r="K40" s="2642" t="str">
        <f t="shared" si="1"/>
        <v>－</v>
      </c>
    </row>
    <row r="41" spans="1:11" ht="18" customHeight="1">
      <c r="A41" s="2636"/>
      <c r="B41" s="2637"/>
      <c r="C41" s="2637"/>
      <c r="D41" s="2637"/>
      <c r="E41" s="2637"/>
      <c r="F41" s="2638"/>
      <c r="G41" s="2639"/>
      <c r="H41" s="2639"/>
      <c r="I41" s="2640" t="str">
        <f t="shared" si="0"/>
        <v>－</v>
      </c>
      <c r="J41" s="2639"/>
      <c r="K41" s="2642" t="str">
        <f t="shared" si="1"/>
        <v>－</v>
      </c>
    </row>
    <row r="42" spans="1:11" ht="18" customHeight="1">
      <c r="A42" s="2636"/>
      <c r="B42" s="2637"/>
      <c r="C42" s="2637"/>
      <c r="D42" s="2637"/>
      <c r="E42" s="2637"/>
      <c r="F42" s="2638"/>
      <c r="G42" s="2639"/>
      <c r="H42" s="2639"/>
      <c r="I42" s="2640" t="str">
        <f t="shared" si="0"/>
        <v>－</v>
      </c>
      <c r="J42" s="2639"/>
      <c r="K42" s="2642" t="str">
        <f t="shared" si="1"/>
        <v>－</v>
      </c>
    </row>
    <row r="43" spans="1:11" s="2652" customFormat="1" ht="18" customHeight="1">
      <c r="A43" s="2648" t="s">
        <v>2270</v>
      </c>
      <c r="B43" s="2648"/>
      <c r="C43" s="2648"/>
      <c r="D43" s="2648"/>
      <c r="E43" s="2648"/>
      <c r="F43" s="2650"/>
      <c r="G43" s="2650"/>
      <c r="H43" s="2650"/>
      <c r="I43" s="2650"/>
      <c r="J43" s="2650"/>
      <c r="K43" s="2651"/>
    </row>
    <row r="44" spans="1:11" ht="18" customHeight="1">
      <c r="A44" s="2649"/>
      <c r="B44" s="2649"/>
      <c r="C44" s="2649"/>
      <c r="D44" s="2649"/>
      <c r="E44" s="2649"/>
      <c r="F44" s="2630"/>
    </row>
    <row r="45" spans="1:11" ht="18" customHeight="1">
      <c r="A45" s="2629"/>
      <c r="B45" s="2629"/>
      <c r="C45" s="2629"/>
      <c r="D45" s="2629"/>
      <c r="E45" s="2629"/>
      <c r="F45" s="2630"/>
    </row>
    <row r="46" spans="1:11" ht="18" customHeight="1">
      <c r="A46" s="2631" t="s">
        <v>2742</v>
      </c>
      <c r="B46" s="2631"/>
      <c r="C46" s="2631"/>
      <c r="D46" s="2631"/>
      <c r="E46" s="2631"/>
      <c r="F46" s="2630"/>
      <c r="G46" s="2620"/>
      <c r="H46" s="2620"/>
      <c r="I46" s="2620"/>
      <c r="J46" s="2620"/>
    </row>
    <row r="47" spans="1:11" s="2635" customFormat="1" ht="18" customHeight="1">
      <c r="A47" s="4542" t="s">
        <v>2238</v>
      </c>
      <c r="B47" s="4544" t="s">
        <v>2512</v>
      </c>
      <c r="C47" s="4545"/>
      <c r="D47" s="4545"/>
      <c r="E47" s="4546"/>
      <c r="F47" s="4542" t="s">
        <v>2727</v>
      </c>
      <c r="G47" s="4550" t="s">
        <v>2728</v>
      </c>
      <c r="H47" s="4550" t="s">
        <v>2729</v>
      </c>
      <c r="I47" s="4550" t="s">
        <v>1122</v>
      </c>
      <c r="J47" s="4551" t="s">
        <v>2770</v>
      </c>
      <c r="K47" s="4555" t="s">
        <v>1124</v>
      </c>
    </row>
    <row r="48" spans="1:11" s="2635" customFormat="1" ht="135" customHeight="1">
      <c r="A48" s="4557"/>
      <c r="B48" s="2661" t="s">
        <v>2730</v>
      </c>
      <c r="C48" s="2661" t="s">
        <v>2731</v>
      </c>
      <c r="D48" s="2661" t="s">
        <v>2732</v>
      </c>
      <c r="E48" s="2662" t="s">
        <v>2733</v>
      </c>
      <c r="F48" s="4557"/>
      <c r="G48" s="4543"/>
      <c r="H48" s="4543"/>
      <c r="I48" s="4543"/>
      <c r="J48" s="4552"/>
      <c r="K48" s="4556"/>
    </row>
    <row r="49" spans="1:11" ht="30" customHeight="1">
      <c r="A49" s="2644"/>
      <c r="B49" s="2645" t="s">
        <v>237</v>
      </c>
      <c r="C49" s="2645"/>
      <c r="D49" s="2645" t="s">
        <v>237</v>
      </c>
      <c r="E49" s="2645"/>
      <c r="F49" s="2646" t="s">
        <v>2451</v>
      </c>
      <c r="G49" s="2647"/>
      <c r="H49" s="2647"/>
      <c r="I49" s="2653" t="str">
        <f t="shared" ref="I49:I55" si="2">IF(A49=1,1*G49*H49,"－")</f>
        <v>－</v>
      </c>
      <c r="J49" s="2654"/>
      <c r="K49" s="2642" t="str">
        <f t="shared" ref="K49:K55" si="3">IF(A49=1,1*G49*2,"－")</f>
        <v>－</v>
      </c>
    </row>
    <row r="50" spans="1:11" ht="18" customHeight="1">
      <c r="A50" s="2644"/>
      <c r="B50" s="2645" t="s">
        <v>237</v>
      </c>
      <c r="C50" s="2645"/>
      <c r="D50" s="2645" t="s">
        <v>237</v>
      </c>
      <c r="E50" s="2645"/>
      <c r="F50" s="2646" t="s">
        <v>2743</v>
      </c>
      <c r="G50" s="2647"/>
      <c r="H50" s="2647"/>
      <c r="I50" s="2653" t="str">
        <f t="shared" si="2"/>
        <v>－</v>
      </c>
      <c r="J50" s="2655"/>
      <c r="K50" s="2642" t="str">
        <f t="shared" si="3"/>
        <v>－</v>
      </c>
    </row>
    <row r="51" spans="1:11" ht="18" customHeight="1">
      <c r="A51" s="2636"/>
      <c r="B51" s="2637" t="s">
        <v>237</v>
      </c>
      <c r="C51" s="2637"/>
      <c r="D51" s="2637" t="s">
        <v>237</v>
      </c>
      <c r="E51" s="2637"/>
      <c r="F51" s="2638" t="s">
        <v>2744</v>
      </c>
      <c r="G51" s="2639"/>
      <c r="H51" s="2639"/>
      <c r="I51" s="2653" t="str">
        <f t="shared" si="2"/>
        <v>－</v>
      </c>
      <c r="J51" s="2655"/>
      <c r="K51" s="2642" t="str">
        <f t="shared" si="3"/>
        <v>－</v>
      </c>
    </row>
    <row r="52" spans="1:11" ht="18" customHeight="1">
      <c r="A52" s="2644"/>
      <c r="B52" s="2645" t="s">
        <v>237</v>
      </c>
      <c r="C52" s="2645"/>
      <c r="D52" s="2645" t="s">
        <v>237</v>
      </c>
      <c r="E52" s="2645"/>
      <c r="F52" s="2646" t="s">
        <v>2455</v>
      </c>
      <c r="G52" s="2647"/>
      <c r="H52" s="2647"/>
      <c r="I52" s="2653" t="str">
        <f t="shared" si="2"/>
        <v>－</v>
      </c>
      <c r="J52" s="2654"/>
      <c r="K52" s="2642" t="str">
        <f t="shared" si="3"/>
        <v>－</v>
      </c>
    </row>
    <row r="53" spans="1:11" ht="18" customHeight="1">
      <c r="A53" s="2644"/>
      <c r="B53" s="2645" t="s">
        <v>237</v>
      </c>
      <c r="C53" s="2645"/>
      <c r="D53" s="2645" t="s">
        <v>237</v>
      </c>
      <c r="E53" s="2645"/>
      <c r="F53" s="2646" t="s">
        <v>2448</v>
      </c>
      <c r="G53" s="2647"/>
      <c r="H53" s="2647"/>
      <c r="I53" s="2653" t="str">
        <f t="shared" si="2"/>
        <v>－</v>
      </c>
      <c r="J53" s="2655"/>
      <c r="K53" s="2642" t="str">
        <f t="shared" si="3"/>
        <v>－</v>
      </c>
    </row>
    <row r="54" spans="1:11" ht="18" customHeight="1">
      <c r="A54" s="2644"/>
      <c r="B54" s="2645"/>
      <c r="C54" s="2645"/>
      <c r="D54" s="2645"/>
      <c r="E54" s="2645"/>
      <c r="F54" s="2646"/>
      <c r="G54" s="2647"/>
      <c r="H54" s="2647"/>
      <c r="I54" s="2653" t="str">
        <f t="shared" si="2"/>
        <v>－</v>
      </c>
      <c r="J54" s="2655"/>
      <c r="K54" s="2642" t="str">
        <f t="shared" si="3"/>
        <v>－</v>
      </c>
    </row>
    <row r="55" spans="1:11" ht="18" customHeight="1">
      <c r="A55" s="2636"/>
      <c r="B55" s="2637"/>
      <c r="C55" s="2637"/>
      <c r="D55" s="2637"/>
      <c r="E55" s="2637"/>
      <c r="F55" s="2638"/>
      <c r="G55" s="2639"/>
      <c r="H55" s="2639"/>
      <c r="I55" s="2653" t="str">
        <f t="shared" si="2"/>
        <v>－</v>
      </c>
      <c r="J55" s="2654"/>
      <c r="K55" s="2642" t="str">
        <f t="shared" si="3"/>
        <v>－</v>
      </c>
    </row>
    <row r="56" spans="1:11" ht="18" customHeight="1">
      <c r="A56" s="2648" t="s">
        <v>2270</v>
      </c>
      <c r="B56" s="2648"/>
      <c r="C56" s="2648"/>
      <c r="D56" s="2648"/>
      <c r="E56" s="2648"/>
      <c r="F56" s="2630"/>
    </row>
    <row r="57" spans="1:11" ht="18" customHeight="1">
      <c r="A57" s="2648"/>
      <c r="B57" s="2648"/>
      <c r="C57" s="2648"/>
      <c r="D57" s="2648"/>
      <c r="E57" s="2648"/>
      <c r="F57" s="2630"/>
    </row>
    <row r="58" spans="1:11" ht="18" customHeight="1">
      <c r="A58" s="2629"/>
      <c r="B58" s="2629"/>
      <c r="C58" s="2629"/>
      <c r="D58" s="2629"/>
      <c r="E58" s="2629"/>
      <c r="F58" s="2630"/>
    </row>
    <row r="59" spans="1:11" ht="18" customHeight="1">
      <c r="A59" s="2631" t="s">
        <v>2745</v>
      </c>
      <c r="B59" s="2631"/>
      <c r="C59" s="2631"/>
      <c r="D59" s="2631"/>
      <c r="E59" s="2631"/>
      <c r="F59" s="2630"/>
      <c r="G59" s="2620" t="s">
        <v>37</v>
      </c>
      <c r="H59" s="2632">
        <f>SUM(I63:I69)+SUM(I76:I83)+SUM(I90:I95)+SUM(I102:I108)</f>
        <v>0</v>
      </c>
      <c r="I59" s="2633" t="s">
        <v>1066</v>
      </c>
      <c r="J59" s="2633"/>
      <c r="K59" s="2634">
        <f>SUM(K63:K69)+SUM(K76:K83)+SUM(K90:K95)+SUM(K102:K108)</f>
        <v>0</v>
      </c>
    </row>
    <row r="60" spans="1:11" ht="18" customHeight="1">
      <c r="A60" s="2631" t="s">
        <v>2746</v>
      </c>
      <c r="B60" s="2631"/>
      <c r="C60" s="2631"/>
      <c r="D60" s="2631"/>
      <c r="E60" s="2631"/>
      <c r="F60" s="2630"/>
    </row>
    <row r="61" spans="1:11" s="2635" customFormat="1" ht="18" customHeight="1">
      <c r="A61" s="4542" t="s">
        <v>2238</v>
      </c>
      <c r="B61" s="4544" t="s">
        <v>2512</v>
      </c>
      <c r="C61" s="4545"/>
      <c r="D61" s="4545"/>
      <c r="E61" s="4546"/>
      <c r="F61" s="4542" t="s">
        <v>2727</v>
      </c>
      <c r="G61" s="4550" t="s">
        <v>2728</v>
      </c>
      <c r="H61" s="4550" t="s">
        <v>2729</v>
      </c>
      <c r="I61" s="4550" t="s">
        <v>1122</v>
      </c>
      <c r="J61" s="4551" t="s">
        <v>2770</v>
      </c>
      <c r="K61" s="4555" t="s">
        <v>1124</v>
      </c>
    </row>
    <row r="62" spans="1:11" s="2635" customFormat="1" ht="135" customHeight="1">
      <c r="A62" s="4543"/>
      <c r="B62" s="2661" t="s">
        <v>2730</v>
      </c>
      <c r="C62" s="2661" t="s">
        <v>2731</v>
      </c>
      <c r="D62" s="2661" t="s">
        <v>2732</v>
      </c>
      <c r="E62" s="2662" t="s">
        <v>2733</v>
      </c>
      <c r="F62" s="4543"/>
      <c r="G62" s="4543"/>
      <c r="H62" s="4543"/>
      <c r="I62" s="4543"/>
      <c r="J62" s="4552"/>
      <c r="K62" s="4556"/>
    </row>
    <row r="63" spans="1:11" ht="18" customHeight="1">
      <c r="A63" s="2644"/>
      <c r="B63" s="2645"/>
      <c r="C63" s="2645" t="s">
        <v>237</v>
      </c>
      <c r="D63" s="2645" t="s">
        <v>237</v>
      </c>
      <c r="E63" s="2645"/>
      <c r="F63" s="2646" t="s">
        <v>2747</v>
      </c>
      <c r="G63" s="2647"/>
      <c r="H63" s="2647"/>
      <c r="I63" s="2640" t="str">
        <f t="shared" ref="I63:I69" si="4">IF(A63=1,1*G63*H63,"－")</f>
        <v>－</v>
      </c>
      <c r="J63" s="2654"/>
      <c r="K63" s="2642" t="str">
        <f t="shared" ref="K63:K69" si="5">IF(A63=1,1*G63*2,"－")</f>
        <v>－</v>
      </c>
    </row>
    <row r="64" spans="1:11" ht="18" customHeight="1">
      <c r="A64" s="2644"/>
      <c r="B64" s="2645"/>
      <c r="C64" s="2645" t="s">
        <v>237</v>
      </c>
      <c r="D64" s="2645" t="s">
        <v>237</v>
      </c>
      <c r="E64" s="2645"/>
      <c r="F64" s="2646" t="s">
        <v>2748</v>
      </c>
      <c r="G64" s="2647"/>
      <c r="H64" s="2647"/>
      <c r="I64" s="2640" t="str">
        <f t="shared" si="4"/>
        <v>－</v>
      </c>
      <c r="J64" s="2654"/>
      <c r="K64" s="2642" t="str">
        <f t="shared" si="5"/>
        <v>－</v>
      </c>
    </row>
    <row r="65" spans="1:11" ht="18" customHeight="1">
      <c r="A65" s="2644"/>
      <c r="B65" s="2645"/>
      <c r="C65" s="2645" t="s">
        <v>237</v>
      </c>
      <c r="D65" s="2645" t="s">
        <v>237</v>
      </c>
      <c r="E65" s="2645"/>
      <c r="F65" s="2646" t="s">
        <v>2749</v>
      </c>
      <c r="G65" s="2647"/>
      <c r="H65" s="2647"/>
      <c r="I65" s="2640" t="str">
        <f t="shared" si="4"/>
        <v>－</v>
      </c>
      <c r="J65" s="2654"/>
      <c r="K65" s="2642" t="str">
        <f t="shared" si="5"/>
        <v>－</v>
      </c>
    </row>
    <row r="66" spans="1:11" ht="18" customHeight="1">
      <c r="A66" s="2644"/>
      <c r="B66" s="2645"/>
      <c r="C66" s="2645" t="s">
        <v>237</v>
      </c>
      <c r="D66" s="2645" t="s">
        <v>237</v>
      </c>
      <c r="E66" s="2645"/>
      <c r="F66" s="2646" t="s">
        <v>2750</v>
      </c>
      <c r="G66" s="2647"/>
      <c r="H66" s="2647"/>
      <c r="I66" s="2640" t="str">
        <f t="shared" si="4"/>
        <v>－</v>
      </c>
      <c r="J66" s="2654"/>
      <c r="K66" s="2642" t="str">
        <f t="shared" si="5"/>
        <v>－</v>
      </c>
    </row>
    <row r="67" spans="1:11" ht="18" customHeight="1">
      <c r="A67" s="2644"/>
      <c r="B67" s="2645"/>
      <c r="C67" s="2645" t="s">
        <v>237</v>
      </c>
      <c r="D67" s="2645" t="s">
        <v>237</v>
      </c>
      <c r="E67" s="2645"/>
      <c r="F67" s="2646" t="s">
        <v>2751</v>
      </c>
      <c r="G67" s="2647"/>
      <c r="H67" s="2647"/>
      <c r="I67" s="2640" t="str">
        <f t="shared" si="4"/>
        <v>－</v>
      </c>
      <c r="J67" s="2654"/>
      <c r="K67" s="2642" t="str">
        <f t="shared" si="5"/>
        <v>－</v>
      </c>
    </row>
    <row r="68" spans="1:11" ht="18" customHeight="1">
      <c r="A68" s="2644"/>
      <c r="B68" s="2645"/>
      <c r="C68" s="2645"/>
      <c r="D68" s="2645"/>
      <c r="E68" s="2645"/>
      <c r="F68" s="2646"/>
      <c r="G68" s="2647"/>
      <c r="H68" s="2647"/>
      <c r="I68" s="2640" t="str">
        <f t="shared" si="4"/>
        <v>－</v>
      </c>
      <c r="J68" s="2654"/>
      <c r="K68" s="2642" t="str">
        <f t="shared" si="5"/>
        <v>－</v>
      </c>
    </row>
    <row r="69" spans="1:11" ht="18" customHeight="1">
      <c r="A69" s="2644"/>
      <c r="B69" s="2645"/>
      <c r="C69" s="2645"/>
      <c r="D69" s="2645"/>
      <c r="E69" s="2645"/>
      <c r="F69" s="2646"/>
      <c r="G69" s="2647"/>
      <c r="H69" s="2647"/>
      <c r="I69" s="2640" t="str">
        <f t="shared" si="4"/>
        <v>－</v>
      </c>
      <c r="J69" s="2654"/>
      <c r="K69" s="2642" t="str">
        <f t="shared" si="5"/>
        <v>－</v>
      </c>
    </row>
    <row r="70" spans="1:11" ht="18" customHeight="1">
      <c r="A70" s="2648" t="s">
        <v>2270</v>
      </c>
      <c r="B70" s="2648"/>
      <c r="C70" s="2648"/>
      <c r="D70" s="2648"/>
      <c r="E70" s="2648"/>
      <c r="F70" s="2630"/>
    </row>
    <row r="71" spans="1:11" ht="18" customHeight="1">
      <c r="A71" s="2648"/>
      <c r="B71" s="2648"/>
      <c r="C71" s="2648"/>
      <c r="D71" s="2648"/>
      <c r="E71" s="2648"/>
      <c r="F71" s="2630"/>
    </row>
    <row r="72" spans="1:11" ht="18" customHeight="1">
      <c r="A72" s="2629"/>
      <c r="B72" s="2629"/>
      <c r="C72" s="2629"/>
      <c r="D72" s="2629"/>
      <c r="E72" s="2629"/>
      <c r="F72" s="2630"/>
    </row>
    <row r="73" spans="1:11" ht="18" customHeight="1">
      <c r="A73" s="2631" t="s">
        <v>2752</v>
      </c>
      <c r="B73" s="2631"/>
      <c r="C73" s="2631"/>
      <c r="D73" s="2631"/>
      <c r="E73" s="2631"/>
      <c r="F73" s="2630"/>
      <c r="G73" s="2620"/>
      <c r="H73" s="2620"/>
      <c r="I73" s="2620"/>
      <c r="J73" s="2620"/>
    </row>
    <row r="74" spans="1:11" s="2635" customFormat="1" ht="18" customHeight="1">
      <c r="A74" s="4542" t="s">
        <v>2238</v>
      </c>
      <c r="B74" s="4544" t="s">
        <v>2512</v>
      </c>
      <c r="C74" s="4545"/>
      <c r="D74" s="4545"/>
      <c r="E74" s="4546"/>
      <c r="F74" s="4542" t="s">
        <v>2727</v>
      </c>
      <c r="G74" s="4550" t="s">
        <v>2728</v>
      </c>
      <c r="H74" s="4550" t="s">
        <v>2729</v>
      </c>
      <c r="I74" s="4550" t="s">
        <v>1122</v>
      </c>
      <c r="J74" s="4551" t="s">
        <v>2770</v>
      </c>
      <c r="K74" s="4555" t="s">
        <v>1124</v>
      </c>
    </row>
    <row r="75" spans="1:11" s="2635" customFormat="1" ht="135" customHeight="1">
      <c r="A75" s="4543"/>
      <c r="B75" s="2661" t="s">
        <v>2730</v>
      </c>
      <c r="C75" s="2661" t="s">
        <v>2731</v>
      </c>
      <c r="D75" s="2661" t="s">
        <v>2732</v>
      </c>
      <c r="E75" s="2662" t="s">
        <v>2733</v>
      </c>
      <c r="F75" s="4543"/>
      <c r="G75" s="4543"/>
      <c r="H75" s="4543"/>
      <c r="I75" s="4543"/>
      <c r="J75" s="4552"/>
      <c r="K75" s="4556"/>
    </row>
    <row r="76" spans="1:11" ht="18" customHeight="1">
      <c r="A76" s="2644"/>
      <c r="B76" s="2645"/>
      <c r="C76" s="2645" t="s">
        <v>237</v>
      </c>
      <c r="D76" s="2645" t="s">
        <v>237</v>
      </c>
      <c r="E76" s="2645" t="s">
        <v>237</v>
      </c>
      <c r="F76" s="2646" t="s">
        <v>2753</v>
      </c>
      <c r="G76" s="2647"/>
      <c r="H76" s="2647"/>
      <c r="I76" s="2640" t="str">
        <f t="shared" ref="I76:I83" si="6">IF(A76=1,1*G76*H76,"－")</f>
        <v>－</v>
      </c>
      <c r="J76" s="2647"/>
      <c r="K76" s="2642" t="str">
        <f t="shared" ref="K76:K83" si="7">IF(A76=1,1*G76*2,"－")</f>
        <v>－</v>
      </c>
    </row>
    <row r="77" spans="1:11" ht="18" customHeight="1">
      <c r="A77" s="2644"/>
      <c r="B77" s="2645"/>
      <c r="C77" s="2645" t="s">
        <v>237</v>
      </c>
      <c r="D77" s="2645" t="s">
        <v>237</v>
      </c>
      <c r="E77" s="2645" t="s">
        <v>237</v>
      </c>
      <c r="F77" s="2646" t="s">
        <v>2754</v>
      </c>
      <c r="G77" s="2647"/>
      <c r="H77" s="2647"/>
      <c r="I77" s="2640" t="str">
        <f t="shared" si="6"/>
        <v>－</v>
      </c>
      <c r="J77" s="2647"/>
      <c r="K77" s="2642" t="str">
        <f t="shared" si="7"/>
        <v>－</v>
      </c>
    </row>
    <row r="78" spans="1:11" ht="30" customHeight="1">
      <c r="A78" s="2644"/>
      <c r="B78" s="2645"/>
      <c r="C78" s="2645" t="s">
        <v>237</v>
      </c>
      <c r="D78" s="2645" t="s">
        <v>237</v>
      </c>
      <c r="E78" s="2645" t="s">
        <v>237</v>
      </c>
      <c r="F78" s="2646" t="s">
        <v>2755</v>
      </c>
      <c r="G78" s="2647"/>
      <c r="H78" s="2647"/>
      <c r="I78" s="2640" t="str">
        <f t="shared" si="6"/>
        <v>－</v>
      </c>
      <c r="J78" s="2647"/>
      <c r="K78" s="2642" t="str">
        <f t="shared" si="7"/>
        <v>－</v>
      </c>
    </row>
    <row r="79" spans="1:11" ht="18" customHeight="1">
      <c r="A79" s="2644"/>
      <c r="B79" s="2645"/>
      <c r="C79" s="2645" t="s">
        <v>237</v>
      </c>
      <c r="D79" s="2645" t="s">
        <v>237</v>
      </c>
      <c r="E79" s="2645" t="s">
        <v>237</v>
      </c>
      <c r="F79" s="2646" t="s">
        <v>2756</v>
      </c>
      <c r="G79" s="2647"/>
      <c r="H79" s="2647"/>
      <c r="I79" s="2640" t="str">
        <f t="shared" si="6"/>
        <v>－</v>
      </c>
      <c r="J79" s="2647"/>
      <c r="K79" s="2642" t="str">
        <f t="shared" si="7"/>
        <v>－</v>
      </c>
    </row>
    <row r="80" spans="1:11" ht="18" customHeight="1">
      <c r="A80" s="2644"/>
      <c r="B80" s="2645"/>
      <c r="C80" s="2645" t="s">
        <v>237</v>
      </c>
      <c r="D80" s="2645" t="s">
        <v>237</v>
      </c>
      <c r="E80" s="2645" t="s">
        <v>237</v>
      </c>
      <c r="F80" s="2646" t="s">
        <v>2757</v>
      </c>
      <c r="G80" s="2647"/>
      <c r="H80" s="2647"/>
      <c r="I80" s="2640" t="str">
        <f t="shared" si="6"/>
        <v>－</v>
      </c>
      <c r="J80" s="2647"/>
      <c r="K80" s="2642" t="str">
        <f t="shared" si="7"/>
        <v>－</v>
      </c>
    </row>
    <row r="81" spans="1:11" ht="18" customHeight="1">
      <c r="A81" s="2644"/>
      <c r="B81" s="2645"/>
      <c r="C81" s="2645" t="s">
        <v>237</v>
      </c>
      <c r="D81" s="2645"/>
      <c r="E81" s="2645" t="s">
        <v>237</v>
      </c>
      <c r="F81" s="2646" t="s">
        <v>2758</v>
      </c>
      <c r="G81" s="2647"/>
      <c r="H81" s="2647"/>
      <c r="I81" s="2640" t="str">
        <f t="shared" si="6"/>
        <v>－</v>
      </c>
      <c r="J81" s="2647"/>
      <c r="K81" s="2642" t="str">
        <f t="shared" si="7"/>
        <v>－</v>
      </c>
    </row>
    <row r="82" spans="1:11" ht="18" customHeight="1">
      <c r="A82" s="2644"/>
      <c r="B82" s="2645"/>
      <c r="C82" s="2645"/>
      <c r="D82" s="2645"/>
      <c r="E82" s="2645"/>
      <c r="F82" s="2646"/>
      <c r="G82" s="2647"/>
      <c r="H82" s="2647"/>
      <c r="I82" s="2640" t="str">
        <f t="shared" si="6"/>
        <v>－</v>
      </c>
      <c r="J82" s="2647"/>
      <c r="K82" s="2642" t="str">
        <f t="shared" si="7"/>
        <v>－</v>
      </c>
    </row>
    <row r="83" spans="1:11" ht="18" customHeight="1">
      <c r="A83" s="2644"/>
      <c r="B83" s="2645"/>
      <c r="C83" s="2645"/>
      <c r="D83" s="2645"/>
      <c r="E83" s="2645"/>
      <c r="F83" s="2646"/>
      <c r="G83" s="2647"/>
      <c r="H83" s="2647"/>
      <c r="I83" s="2640" t="str">
        <f t="shared" si="6"/>
        <v>－</v>
      </c>
      <c r="J83" s="2647"/>
      <c r="K83" s="2642" t="str">
        <f t="shared" si="7"/>
        <v>－</v>
      </c>
    </row>
    <row r="84" spans="1:11" ht="18" customHeight="1">
      <c r="A84" s="2648" t="s">
        <v>2270</v>
      </c>
      <c r="B84" s="2648"/>
      <c r="C84" s="2648"/>
      <c r="D84" s="2648"/>
      <c r="E84" s="2648"/>
      <c r="F84" s="2630"/>
    </row>
    <row r="85" spans="1:11" ht="18" customHeight="1">
      <c r="A85" s="2648"/>
      <c r="B85" s="2648"/>
      <c r="C85" s="2648"/>
      <c r="D85" s="2648"/>
      <c r="E85" s="2648"/>
      <c r="F85" s="2630"/>
    </row>
    <row r="86" spans="1:11" ht="18" customHeight="1">
      <c r="A86" s="2631"/>
      <c r="B86" s="2631"/>
      <c r="C86" s="2631"/>
      <c r="D86" s="2631"/>
      <c r="E86" s="2631"/>
      <c r="F86" s="2630"/>
    </row>
    <row r="87" spans="1:11" ht="18" customHeight="1">
      <c r="A87" s="2631" t="s">
        <v>2759</v>
      </c>
      <c r="B87" s="2631"/>
      <c r="C87" s="2631"/>
      <c r="D87" s="2631"/>
      <c r="E87" s="2631"/>
      <c r="F87" s="2630"/>
      <c r="G87" s="2620"/>
      <c r="H87" s="2620"/>
      <c r="I87" s="2620"/>
      <c r="J87" s="2620"/>
    </row>
    <row r="88" spans="1:11" s="2635" customFormat="1" ht="18" customHeight="1">
      <c r="A88" s="4542" t="s">
        <v>2238</v>
      </c>
      <c r="B88" s="4544" t="s">
        <v>2512</v>
      </c>
      <c r="C88" s="4545"/>
      <c r="D88" s="4545"/>
      <c r="E88" s="4546"/>
      <c r="F88" s="4542" t="s">
        <v>2727</v>
      </c>
      <c r="G88" s="4550" t="s">
        <v>2728</v>
      </c>
      <c r="H88" s="4550" t="s">
        <v>2729</v>
      </c>
      <c r="I88" s="4550" t="s">
        <v>1122</v>
      </c>
      <c r="J88" s="4551" t="s">
        <v>2770</v>
      </c>
      <c r="K88" s="4555" t="s">
        <v>1124</v>
      </c>
    </row>
    <row r="89" spans="1:11" s="2635" customFormat="1" ht="135" customHeight="1">
      <c r="A89" s="4543"/>
      <c r="B89" s="2661" t="s">
        <v>2730</v>
      </c>
      <c r="C89" s="2661" t="s">
        <v>2731</v>
      </c>
      <c r="D89" s="2661" t="s">
        <v>2732</v>
      </c>
      <c r="E89" s="2662" t="s">
        <v>2733</v>
      </c>
      <c r="F89" s="4543"/>
      <c r="G89" s="4543"/>
      <c r="H89" s="4543"/>
      <c r="I89" s="4543"/>
      <c r="J89" s="4552"/>
      <c r="K89" s="4556"/>
    </row>
    <row r="90" spans="1:11" ht="30" customHeight="1">
      <c r="A90" s="2644"/>
      <c r="B90" s="2645"/>
      <c r="C90" s="2645" t="s">
        <v>237</v>
      </c>
      <c r="D90" s="2645" t="s">
        <v>237</v>
      </c>
      <c r="E90" s="2645"/>
      <c r="F90" s="2646" t="s">
        <v>2760</v>
      </c>
      <c r="G90" s="2647"/>
      <c r="H90" s="2647"/>
      <c r="I90" s="2640" t="str">
        <f>IF(A90=1,1*G90*H90,"－")</f>
        <v>－</v>
      </c>
      <c r="J90" s="2647"/>
      <c r="K90" s="2642" t="str">
        <f>IF(A90=1,1*G90*2,"－")</f>
        <v>－</v>
      </c>
    </row>
    <row r="91" spans="1:11" ht="18" customHeight="1">
      <c r="A91" s="2644"/>
      <c r="B91" s="2645"/>
      <c r="C91" s="2645" t="s">
        <v>237</v>
      </c>
      <c r="D91" s="2645" t="s">
        <v>237</v>
      </c>
      <c r="E91" s="2645" t="s">
        <v>237</v>
      </c>
      <c r="F91" s="2646" t="s">
        <v>2761</v>
      </c>
      <c r="G91" s="2647"/>
      <c r="H91" s="2647"/>
      <c r="I91" s="2640" t="str">
        <f>IF(A91=1,1*G91*H91,"－")</f>
        <v>－</v>
      </c>
      <c r="J91" s="2647"/>
      <c r="K91" s="2642" t="str">
        <f>IF(A91=1,1*G91*2,"－")</f>
        <v>－</v>
      </c>
    </row>
    <row r="92" spans="1:11" ht="30" customHeight="1">
      <c r="A92" s="2644"/>
      <c r="B92" s="2645"/>
      <c r="C92" s="2645" t="s">
        <v>237</v>
      </c>
      <c r="D92" s="2645" t="s">
        <v>237</v>
      </c>
      <c r="E92" s="2645"/>
      <c r="F92" s="2646" t="s">
        <v>2762</v>
      </c>
      <c r="G92" s="2647"/>
      <c r="H92" s="2647"/>
      <c r="I92" s="2640" t="str">
        <f t="shared" ref="I92:I93" si="8">IF(A92=1,1*G92*H92,"－")</f>
        <v>－</v>
      </c>
      <c r="J92" s="2647"/>
      <c r="K92" s="2642" t="str">
        <f t="shared" ref="K92:K93" si="9">IF(A92=1,1*G92*2,"－")</f>
        <v>－</v>
      </c>
    </row>
    <row r="93" spans="1:11" ht="18" customHeight="1">
      <c r="A93" s="2644"/>
      <c r="B93" s="2645"/>
      <c r="C93" s="2645" t="s">
        <v>237</v>
      </c>
      <c r="D93" s="2645" t="s">
        <v>237</v>
      </c>
      <c r="E93" s="2645"/>
      <c r="F93" s="2646" t="s">
        <v>2763</v>
      </c>
      <c r="G93" s="2647"/>
      <c r="H93" s="2647"/>
      <c r="I93" s="2640" t="str">
        <f t="shared" si="8"/>
        <v>－</v>
      </c>
      <c r="J93" s="2647"/>
      <c r="K93" s="2642" t="str">
        <f t="shared" si="9"/>
        <v>－</v>
      </c>
    </row>
    <row r="94" spans="1:11" ht="18" customHeight="1">
      <c r="A94" s="2636"/>
      <c r="B94" s="2637"/>
      <c r="C94" s="2637"/>
      <c r="D94" s="2637"/>
      <c r="E94" s="2637"/>
      <c r="F94" s="2638"/>
      <c r="G94" s="2639"/>
      <c r="H94" s="2639"/>
      <c r="I94" s="2640" t="str">
        <f>IF(A94=1,1*G94*H94,"－")</f>
        <v>－</v>
      </c>
      <c r="J94" s="2639"/>
      <c r="K94" s="2642" t="str">
        <f>IF(A94=1,1*G94*2,"－")</f>
        <v>－</v>
      </c>
    </row>
    <row r="95" spans="1:11" ht="18" customHeight="1">
      <c r="A95" s="2636"/>
      <c r="B95" s="2637"/>
      <c r="C95" s="2637"/>
      <c r="D95" s="2637"/>
      <c r="E95" s="2637"/>
      <c r="F95" s="2638"/>
      <c r="G95" s="2639"/>
      <c r="H95" s="2639"/>
      <c r="I95" s="2640" t="str">
        <f>IF(A95=1,1*G95*H95,"－")</f>
        <v>－</v>
      </c>
      <c r="J95" s="2639"/>
      <c r="K95" s="2642" t="str">
        <f>IF(A95=1,1*G95*2,"－")</f>
        <v>－</v>
      </c>
    </row>
    <row r="96" spans="1:11" ht="18" customHeight="1">
      <c r="A96" s="2648" t="s">
        <v>2270</v>
      </c>
      <c r="B96" s="2648"/>
      <c r="C96" s="2648"/>
      <c r="D96" s="2648"/>
      <c r="E96" s="2648"/>
      <c r="F96" s="2630"/>
    </row>
    <row r="97" spans="1:11" ht="18" customHeight="1">
      <c r="A97" s="2649"/>
      <c r="B97" s="2649"/>
      <c r="C97" s="2649"/>
      <c r="D97" s="2649"/>
      <c r="E97" s="2649"/>
      <c r="F97" s="2630"/>
    </row>
    <row r="98" spans="1:11" ht="18" customHeight="1">
      <c r="A98" s="2629"/>
      <c r="B98" s="2629"/>
      <c r="C98" s="2629"/>
      <c r="D98" s="2629"/>
      <c r="E98" s="2629"/>
      <c r="F98" s="2630"/>
    </row>
    <row r="99" spans="1:11" ht="18" customHeight="1">
      <c r="A99" s="2656" t="s">
        <v>2764</v>
      </c>
      <c r="B99" s="2656"/>
      <c r="C99" s="2656"/>
      <c r="D99" s="2656"/>
      <c r="E99" s="2656"/>
      <c r="F99" s="2630"/>
      <c r="G99" s="2620"/>
      <c r="H99" s="2620"/>
      <c r="I99" s="2620"/>
      <c r="J99" s="2620"/>
    </row>
    <row r="100" spans="1:11" s="2635" customFormat="1" ht="18" customHeight="1">
      <c r="A100" s="4560" t="s">
        <v>2238</v>
      </c>
      <c r="B100" s="4562" t="s">
        <v>2512</v>
      </c>
      <c r="C100" s="4563"/>
      <c r="D100" s="4563"/>
      <c r="E100" s="4564"/>
      <c r="F100" s="4560" t="s">
        <v>2727</v>
      </c>
      <c r="G100" s="4565" t="s">
        <v>2728</v>
      </c>
      <c r="H100" s="4565" t="s">
        <v>2729</v>
      </c>
      <c r="I100" s="4565" t="s">
        <v>1122</v>
      </c>
      <c r="J100" s="4558" t="s">
        <v>2770</v>
      </c>
      <c r="K100" s="4555" t="s">
        <v>1124</v>
      </c>
    </row>
    <row r="101" spans="1:11" s="2635" customFormat="1" ht="135" customHeight="1">
      <c r="A101" s="4561"/>
      <c r="B101" s="2659" t="s">
        <v>2730</v>
      </c>
      <c r="C101" s="2659" t="s">
        <v>2731</v>
      </c>
      <c r="D101" s="2659" t="s">
        <v>2732</v>
      </c>
      <c r="E101" s="2660" t="s">
        <v>2733</v>
      </c>
      <c r="F101" s="4561"/>
      <c r="G101" s="4561"/>
      <c r="H101" s="4561"/>
      <c r="I101" s="4561"/>
      <c r="J101" s="4559"/>
      <c r="K101" s="4556"/>
    </row>
    <row r="102" spans="1:11" ht="30" customHeight="1">
      <c r="A102" s="2644"/>
      <c r="B102" s="2645"/>
      <c r="C102" s="2645" t="s">
        <v>237</v>
      </c>
      <c r="D102" s="2645" t="s">
        <v>237</v>
      </c>
      <c r="E102" s="2645"/>
      <c r="F102" s="2646" t="s">
        <v>2765</v>
      </c>
      <c r="G102" s="2647"/>
      <c r="H102" s="2647"/>
      <c r="I102" s="2640" t="str">
        <f t="shared" ref="I102:I108" si="10">IF(A102=1,1*G102*H102,"－")</f>
        <v>－</v>
      </c>
      <c r="J102" s="2647"/>
      <c r="K102" s="2642" t="str">
        <f t="shared" ref="K102:K108" si="11">IF(A102=1,1*G102*2,"－")</f>
        <v>－</v>
      </c>
    </row>
    <row r="103" spans="1:11" ht="18" customHeight="1">
      <c r="A103" s="2636"/>
      <c r="B103" s="2637"/>
      <c r="C103" s="2637" t="s">
        <v>237</v>
      </c>
      <c r="D103" s="2637" t="s">
        <v>237</v>
      </c>
      <c r="E103" s="2637"/>
      <c r="F103" s="2638" t="s">
        <v>2766</v>
      </c>
      <c r="G103" s="2639"/>
      <c r="H103" s="2639"/>
      <c r="I103" s="2640" t="str">
        <f t="shared" si="10"/>
        <v>－</v>
      </c>
      <c r="J103" s="2639"/>
      <c r="K103" s="2642" t="str">
        <f t="shared" si="11"/>
        <v>－</v>
      </c>
    </row>
    <row r="104" spans="1:11" ht="18" customHeight="1">
      <c r="A104" s="2644"/>
      <c r="B104" s="2645"/>
      <c r="C104" s="2645" t="s">
        <v>237</v>
      </c>
      <c r="D104" s="2645" t="s">
        <v>237</v>
      </c>
      <c r="E104" s="2645" t="s">
        <v>237</v>
      </c>
      <c r="F104" s="2646" t="s">
        <v>2767</v>
      </c>
      <c r="G104" s="2647"/>
      <c r="H104" s="2647"/>
      <c r="I104" s="2640" t="str">
        <f t="shared" si="10"/>
        <v>－</v>
      </c>
      <c r="J104" s="2647"/>
      <c r="K104" s="2642" t="str">
        <f t="shared" si="11"/>
        <v>－</v>
      </c>
    </row>
    <row r="105" spans="1:11" ht="18" customHeight="1">
      <c r="A105" s="2644"/>
      <c r="B105" s="2645"/>
      <c r="C105" s="2645" t="s">
        <v>237</v>
      </c>
      <c r="D105" s="2645" t="s">
        <v>237</v>
      </c>
      <c r="E105" s="2645" t="s">
        <v>237</v>
      </c>
      <c r="F105" s="2646" t="s">
        <v>2768</v>
      </c>
      <c r="G105" s="2647"/>
      <c r="H105" s="2647"/>
      <c r="I105" s="2640" t="str">
        <f t="shared" si="10"/>
        <v>－</v>
      </c>
      <c r="J105" s="2647"/>
      <c r="K105" s="2642" t="str">
        <f t="shared" si="11"/>
        <v>－</v>
      </c>
    </row>
    <row r="106" spans="1:11" ht="18" customHeight="1">
      <c r="A106" s="2644"/>
      <c r="B106" s="2645"/>
      <c r="C106" s="2645" t="s">
        <v>237</v>
      </c>
      <c r="D106" s="2645"/>
      <c r="E106" s="2645" t="s">
        <v>237</v>
      </c>
      <c r="F106" s="2646" t="s">
        <v>2769</v>
      </c>
      <c r="G106" s="2647"/>
      <c r="H106" s="2647"/>
      <c r="I106" s="2640" t="str">
        <f t="shared" si="10"/>
        <v>－</v>
      </c>
      <c r="J106" s="2647"/>
      <c r="K106" s="2642" t="str">
        <f t="shared" si="11"/>
        <v>－</v>
      </c>
    </row>
    <row r="107" spans="1:11" ht="18" customHeight="1">
      <c r="A107" s="2644"/>
      <c r="B107" s="2645"/>
      <c r="C107" s="2645"/>
      <c r="D107" s="2645"/>
      <c r="E107" s="2645"/>
      <c r="F107" s="2646"/>
      <c r="G107" s="2647"/>
      <c r="H107" s="2647"/>
      <c r="I107" s="2640" t="str">
        <f t="shared" si="10"/>
        <v>－</v>
      </c>
      <c r="J107" s="2647"/>
      <c r="K107" s="2642" t="str">
        <f t="shared" si="11"/>
        <v>－</v>
      </c>
    </row>
    <row r="108" spans="1:11" ht="18" customHeight="1">
      <c r="A108" s="2644"/>
      <c r="B108" s="2645"/>
      <c r="C108" s="2645"/>
      <c r="D108" s="2645"/>
      <c r="E108" s="2645"/>
      <c r="F108" s="2646"/>
      <c r="G108" s="2647"/>
      <c r="H108" s="2647"/>
      <c r="I108" s="2640" t="str">
        <f t="shared" si="10"/>
        <v>－</v>
      </c>
      <c r="J108" s="2647"/>
      <c r="K108" s="2642" t="str">
        <f t="shared" si="11"/>
        <v>－</v>
      </c>
    </row>
    <row r="109" spans="1:11" ht="18" customHeight="1">
      <c r="A109" s="2648" t="s">
        <v>2270</v>
      </c>
      <c r="B109" s="2648"/>
      <c r="C109" s="2648"/>
      <c r="D109" s="2648"/>
      <c r="E109" s="2648"/>
      <c r="F109" s="2630"/>
    </row>
    <row r="110" spans="1:11" ht="18" customHeight="1">
      <c r="A110" s="2629"/>
      <c r="B110" s="2629"/>
      <c r="C110" s="2629"/>
      <c r="D110" s="2629"/>
      <c r="E110" s="2629"/>
      <c r="F110" s="2630"/>
    </row>
  </sheetData>
  <mergeCells count="73">
    <mergeCell ref="J100:J101"/>
    <mergeCell ref="K100:K101"/>
    <mergeCell ref="A100:A101"/>
    <mergeCell ref="B100:E100"/>
    <mergeCell ref="F100:F101"/>
    <mergeCell ref="G100:G101"/>
    <mergeCell ref="H100:H101"/>
    <mergeCell ref="I100:I101"/>
    <mergeCell ref="I88:I89"/>
    <mergeCell ref="J88:J89"/>
    <mergeCell ref="K88:K89"/>
    <mergeCell ref="A74:A75"/>
    <mergeCell ref="B74:E74"/>
    <mergeCell ref="F74:F75"/>
    <mergeCell ref="G74:G75"/>
    <mergeCell ref="H74:H75"/>
    <mergeCell ref="I74:I75"/>
    <mergeCell ref="A88:A89"/>
    <mergeCell ref="B88:E88"/>
    <mergeCell ref="F88:F89"/>
    <mergeCell ref="G88:G89"/>
    <mergeCell ref="H88:H89"/>
    <mergeCell ref="I61:I62"/>
    <mergeCell ref="J61:J62"/>
    <mergeCell ref="K61:K62"/>
    <mergeCell ref="J74:J75"/>
    <mergeCell ref="K74:K75"/>
    <mergeCell ref="A61:A62"/>
    <mergeCell ref="B61:E61"/>
    <mergeCell ref="F61:F62"/>
    <mergeCell ref="G61:G62"/>
    <mergeCell ref="H61:H62"/>
    <mergeCell ref="I34:I35"/>
    <mergeCell ref="J34:J35"/>
    <mergeCell ref="K34:K35"/>
    <mergeCell ref="A47:A48"/>
    <mergeCell ref="B47:E47"/>
    <mergeCell ref="F47:F48"/>
    <mergeCell ref="G47:G48"/>
    <mergeCell ref="H47:H48"/>
    <mergeCell ref="I47:I48"/>
    <mergeCell ref="J47:J48"/>
    <mergeCell ref="A34:A35"/>
    <mergeCell ref="B34:E34"/>
    <mergeCell ref="F34:F35"/>
    <mergeCell ref="G34:G35"/>
    <mergeCell ref="H34:H35"/>
    <mergeCell ref="K47:K48"/>
    <mergeCell ref="G24:G25"/>
    <mergeCell ref="H24:H25"/>
    <mergeCell ref="I24:I25"/>
    <mergeCell ref="J24:J25"/>
    <mergeCell ref="K24:K25"/>
    <mergeCell ref="A24:A25"/>
    <mergeCell ref="B24:E24"/>
    <mergeCell ref="F24:F25"/>
    <mergeCell ref="B8:F8"/>
    <mergeCell ref="B9:F9"/>
    <mergeCell ref="B10:F10"/>
    <mergeCell ref="B11:F11"/>
    <mergeCell ref="B12:F12"/>
    <mergeCell ref="B13:F13"/>
    <mergeCell ref="B14:F14"/>
    <mergeCell ref="B15:F15"/>
    <mergeCell ref="B16:F16"/>
    <mergeCell ref="B17:F17"/>
    <mergeCell ref="B18:F18"/>
    <mergeCell ref="B7:F7"/>
    <mergeCell ref="H2:I2"/>
    <mergeCell ref="H3:I3"/>
    <mergeCell ref="H4:I4"/>
    <mergeCell ref="B5:F5"/>
    <mergeCell ref="B6:F6"/>
  </mergeCells>
  <phoneticPr fontId="15"/>
  <hyperlinks>
    <hyperlink ref="A1" location="トップ!A1" display="トップへ" xr:uid="{DB2D6B8E-ED06-4F0A-B2CF-1AA30BBB7EC3}"/>
    <hyperlink ref="F1" location="トップ!A1" display="トップへ" xr:uid="{A721C664-71A3-4094-B3A9-B12E9DA03368}"/>
  </hyperlinks>
  <pageMargins left="0.7" right="0.7" top="0.75" bottom="0.75" header="0.3" footer="0.3"/>
  <pageSetup paperSize="9" scale="53" orientation="portrait" r:id="rId1"/>
  <rowBreaks count="2" manualBreakCount="2">
    <brk id="57" max="16383" man="1"/>
    <brk id="97" max="1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E180"/>
  <sheetViews>
    <sheetView view="pageBreakPreview" zoomScaleNormal="146" zoomScaleSheetLayoutView="100" workbookViewId="0"/>
  </sheetViews>
  <sheetFormatPr defaultColWidth="9" defaultRowHeight="13"/>
  <cols>
    <col min="1" max="1" width="10.36328125" style="1480" customWidth="1"/>
    <col min="2" max="2" width="34" style="1480" customWidth="1"/>
    <col min="3" max="3" width="12.90625" style="1480" customWidth="1"/>
    <col min="4" max="4" width="19.453125" style="1480" customWidth="1"/>
    <col min="5" max="5" width="17.7265625" style="1480" customWidth="1"/>
    <col min="6" max="6" width="12.36328125" style="1480" customWidth="1"/>
    <col min="7" max="7" width="5.08984375" style="1480" customWidth="1"/>
    <col min="8" max="8" width="6.6328125" style="1480" customWidth="1"/>
    <col min="9" max="9" width="4.7265625" style="1480" customWidth="1"/>
    <col min="10" max="10" width="9" style="1480"/>
    <col min="11" max="11" width="5.26953125" style="1480" customWidth="1"/>
    <col min="12" max="12" width="13.08984375" style="1480" customWidth="1"/>
    <col min="13" max="13" width="9" style="1480"/>
    <col min="14" max="14" width="4" style="1480" customWidth="1"/>
    <col min="15" max="23" width="9" style="1480"/>
    <col min="24" max="24" width="4" style="1480" customWidth="1"/>
    <col min="25" max="25" width="13.08984375" style="1480" customWidth="1"/>
    <col min="26" max="26" width="9" style="1480"/>
    <col min="27" max="27" width="4.08984375" style="1480" customWidth="1"/>
    <col min="28" max="28" width="13.08984375" style="1480" customWidth="1"/>
    <col min="29" max="16384" width="9" style="1480"/>
  </cols>
  <sheetData>
    <row r="1" spans="1:29">
      <c r="A1" s="1479" t="s">
        <v>807</v>
      </c>
      <c r="E1" s="1479" t="s">
        <v>807</v>
      </c>
      <c r="M1" s="1479" t="s">
        <v>807</v>
      </c>
      <c r="Z1" s="1479" t="s">
        <v>807</v>
      </c>
      <c r="AC1" s="1479" t="s">
        <v>807</v>
      </c>
    </row>
    <row r="2" spans="1:29" ht="14.5" thickBot="1">
      <c r="A2" s="1480" t="s">
        <v>1623</v>
      </c>
      <c r="B2" t="s">
        <v>2219</v>
      </c>
      <c r="D2" t="s">
        <v>2221</v>
      </c>
      <c r="M2" s="1479"/>
      <c r="O2" s="1325" t="s">
        <v>2223</v>
      </c>
      <c r="Y2" s="4613" t="s">
        <v>1669</v>
      </c>
      <c r="Z2" s="4613"/>
      <c r="AB2" s="4613" t="s">
        <v>1670</v>
      </c>
      <c r="AC2" s="4613"/>
    </row>
    <row r="3" spans="1:29" ht="18.75" customHeight="1" thickBot="1">
      <c r="A3" s="4618" t="s">
        <v>2217</v>
      </c>
      <c r="B3" s="4618"/>
      <c r="C3" s="4618"/>
      <c r="D3" s="4618"/>
      <c r="E3" s="4618"/>
      <c r="F3" s="4618"/>
      <c r="G3" s="4618"/>
      <c r="H3" s="4618"/>
      <c r="I3" s="4619"/>
      <c r="J3" s="4620"/>
      <c r="K3" s="4620"/>
      <c r="L3" s="1794" t="s">
        <v>228</v>
      </c>
      <c r="M3" s="2934" t="s">
        <v>229</v>
      </c>
      <c r="O3" s="3581" t="s">
        <v>1737</v>
      </c>
      <c r="P3" s="3581"/>
      <c r="Q3" s="3581"/>
      <c r="R3" s="3581"/>
      <c r="S3" s="3581"/>
      <c r="T3" s="3581"/>
      <c r="U3" s="3581"/>
      <c r="V3" s="3581"/>
      <c r="W3" s="3581"/>
      <c r="Y3" s="1421" t="s">
        <v>228</v>
      </c>
      <c r="Z3" s="1422" t="s">
        <v>229</v>
      </c>
      <c r="AB3" s="1421" t="s">
        <v>228</v>
      </c>
      <c r="AC3" s="1422" t="s">
        <v>229</v>
      </c>
    </row>
    <row r="4" spans="1:29" ht="27" customHeight="1">
      <c r="A4" s="3483" t="s">
        <v>879</v>
      </c>
      <c r="B4" s="3483"/>
      <c r="C4" s="3483"/>
      <c r="D4" s="3483"/>
      <c r="E4" s="3483"/>
      <c r="F4" s="3483"/>
      <c r="G4" s="3483"/>
      <c r="H4" s="3483"/>
      <c r="I4" s="4621" t="s">
        <v>2220</v>
      </c>
      <c r="J4" s="4622"/>
      <c r="K4" s="4622"/>
      <c r="L4" s="1552" t="s">
        <v>704</v>
      </c>
      <c r="M4" s="2933" t="s">
        <v>704</v>
      </c>
      <c r="O4" s="3581"/>
      <c r="P4" s="3581"/>
      <c r="Q4" s="3581"/>
      <c r="R4" s="3581"/>
      <c r="S4" s="3581"/>
      <c r="T4" s="3581"/>
      <c r="U4" s="3581"/>
      <c r="V4" s="3581"/>
      <c r="W4" s="3581"/>
      <c r="Y4" s="182" t="s">
        <v>704</v>
      </c>
      <c r="Z4" s="194" t="s">
        <v>704</v>
      </c>
      <c r="AB4" s="182" t="s">
        <v>704</v>
      </c>
      <c r="AC4" s="194" t="s">
        <v>704</v>
      </c>
    </row>
    <row r="5" spans="1:29" ht="14.25" customHeight="1" thickBot="1">
      <c r="A5" s="86"/>
      <c r="B5" s="87"/>
      <c r="C5" s="584" t="s">
        <v>878</v>
      </c>
      <c r="D5" s="2666" t="s">
        <v>2775</v>
      </c>
      <c r="E5" s="573" t="s">
        <v>841</v>
      </c>
      <c r="F5" s="4636" t="s">
        <v>3475</v>
      </c>
      <c r="G5" s="4636"/>
      <c r="H5" s="4636"/>
      <c r="I5" s="4623"/>
      <c r="J5" s="4624"/>
      <c r="K5" s="4624"/>
      <c r="L5" s="98" t="s">
        <v>230</v>
      </c>
      <c r="M5" s="98" t="s">
        <v>231</v>
      </c>
      <c r="O5" s="3581"/>
      <c r="P5" s="3581"/>
      <c r="Q5" s="3581"/>
      <c r="R5" s="3581"/>
      <c r="S5" s="3581"/>
      <c r="T5" s="3581"/>
      <c r="U5" s="3581"/>
      <c r="V5" s="3581"/>
      <c r="W5" s="3581"/>
      <c r="Y5" s="1423" t="s">
        <v>1668</v>
      </c>
      <c r="Z5" s="1424" t="s">
        <v>231</v>
      </c>
      <c r="AB5" s="1423" t="s">
        <v>1668</v>
      </c>
      <c r="AC5" s="1424" t="s">
        <v>231</v>
      </c>
    </row>
    <row r="6" spans="1:29" ht="30" customHeight="1">
      <c r="A6" s="4640" t="s">
        <v>328</v>
      </c>
      <c r="B6" s="4640"/>
      <c r="C6" s="4640"/>
      <c r="D6" s="4640"/>
      <c r="E6" s="4640"/>
      <c r="F6" s="4640"/>
      <c r="G6" s="4640"/>
      <c r="H6" s="4640"/>
      <c r="I6" s="4638" t="s">
        <v>842</v>
      </c>
      <c r="J6" s="4639"/>
      <c r="K6" s="4639"/>
      <c r="L6" s="1795"/>
      <c r="M6" s="2933"/>
      <c r="O6" s="3581"/>
      <c r="P6" s="3581"/>
      <c r="Q6" s="3581"/>
      <c r="R6" s="3581"/>
      <c r="S6" s="3581"/>
      <c r="T6" s="3581"/>
      <c r="U6" s="3581"/>
      <c r="V6" s="3581"/>
      <c r="W6" s="3581"/>
      <c r="Y6" s="182"/>
      <c r="Z6" s="194"/>
      <c r="AB6" s="182"/>
      <c r="AC6" s="194"/>
    </row>
    <row r="7" spans="1:29" ht="14.5" thickBot="1">
      <c r="A7" s="4641"/>
      <c r="B7" s="4641"/>
      <c r="C7" s="4641"/>
      <c r="D7" s="4641"/>
      <c r="E7" s="4641"/>
      <c r="F7" s="4641"/>
      <c r="G7" s="4641"/>
      <c r="H7" s="4641"/>
      <c r="I7" s="4638"/>
      <c r="J7" s="4639"/>
      <c r="K7" s="4639"/>
      <c r="L7" s="1796" t="s">
        <v>230</v>
      </c>
      <c r="M7" s="1797" t="s">
        <v>705</v>
      </c>
      <c r="O7" s="1326" t="s">
        <v>1537</v>
      </c>
      <c r="P7" s="1481"/>
      <c r="Q7" s="1481"/>
      <c r="R7" s="1481"/>
      <c r="S7" s="1481"/>
      <c r="T7" s="1481"/>
      <c r="U7" s="1481"/>
      <c r="V7" s="1481"/>
      <c r="W7" s="1481"/>
      <c r="Y7" s="1423" t="s">
        <v>1668</v>
      </c>
      <c r="Z7" s="1424" t="s">
        <v>705</v>
      </c>
      <c r="AB7" s="1423" t="s">
        <v>1668</v>
      </c>
      <c r="AC7" s="1424" t="s">
        <v>705</v>
      </c>
    </row>
    <row r="8" spans="1:29" ht="16.5" customHeight="1" thickBot="1">
      <c r="A8" s="4625" t="s">
        <v>232</v>
      </c>
      <c r="B8" s="4625" t="s">
        <v>393</v>
      </c>
      <c r="C8" s="97" t="s">
        <v>493</v>
      </c>
      <c r="D8" s="4625" t="s">
        <v>159</v>
      </c>
      <c r="E8" s="4625" t="s">
        <v>2790</v>
      </c>
      <c r="F8" s="4625" t="s">
        <v>233</v>
      </c>
      <c r="G8" s="4637" t="s">
        <v>55</v>
      </c>
      <c r="H8" s="4637"/>
      <c r="I8" s="4637"/>
      <c r="J8" s="4637"/>
      <c r="K8" s="4625" t="s">
        <v>58</v>
      </c>
      <c r="L8" s="4614" t="s">
        <v>2801</v>
      </c>
      <c r="M8" s="4615"/>
      <c r="O8" s="3582" t="s">
        <v>1822</v>
      </c>
      <c r="P8" s="3583"/>
      <c r="Q8" s="3583"/>
      <c r="R8" s="3583"/>
      <c r="S8" s="3583"/>
      <c r="T8" s="3583"/>
      <c r="U8" s="3583"/>
      <c r="V8" s="3583"/>
      <c r="W8" s="3584"/>
      <c r="Y8" s="1528" t="s">
        <v>1667</v>
      </c>
      <c r="Z8" s="1565">
        <v>42830</v>
      </c>
      <c r="AB8" s="1528" t="s">
        <v>1667</v>
      </c>
      <c r="AC8" s="1565">
        <v>42830</v>
      </c>
    </row>
    <row r="9" spans="1:29" ht="24.75" customHeight="1" thickBot="1">
      <c r="A9" s="4626"/>
      <c r="B9" s="4626"/>
      <c r="C9" s="228" t="s">
        <v>575</v>
      </c>
      <c r="D9" s="4626"/>
      <c r="E9" s="4626"/>
      <c r="F9" s="4626"/>
      <c r="G9" s="3" t="s">
        <v>239</v>
      </c>
      <c r="H9" s="2" t="s">
        <v>377</v>
      </c>
      <c r="I9" s="4" t="s">
        <v>54</v>
      </c>
      <c r="J9" s="1" t="s">
        <v>234</v>
      </c>
      <c r="K9" s="4626"/>
      <c r="L9" s="4" t="s">
        <v>379</v>
      </c>
      <c r="M9" s="1799" t="s">
        <v>378</v>
      </c>
      <c r="O9" s="3585"/>
      <c r="P9" s="3547"/>
      <c r="Q9" s="3547"/>
      <c r="R9" s="3547"/>
      <c r="S9" s="3547"/>
      <c r="T9" s="3547"/>
      <c r="U9" s="3547"/>
      <c r="V9" s="3547"/>
      <c r="W9" s="3586"/>
      <c r="Y9" s="1419" t="s">
        <v>379</v>
      </c>
      <c r="Z9" s="1420" t="s">
        <v>378</v>
      </c>
      <c r="AB9" s="1419" t="s">
        <v>379</v>
      </c>
      <c r="AC9" s="1420" t="s">
        <v>378</v>
      </c>
    </row>
    <row r="10" spans="1:29" ht="30.65" customHeight="1" thickBot="1">
      <c r="A10" s="4630"/>
      <c r="B10" s="2669" t="s">
        <v>494</v>
      </c>
      <c r="C10" s="2670" t="s">
        <v>2634</v>
      </c>
      <c r="D10" s="2671"/>
      <c r="E10" s="2669" t="s">
        <v>1716</v>
      </c>
      <c r="F10" s="2669" t="s">
        <v>240</v>
      </c>
      <c r="G10" s="2672"/>
      <c r="H10" s="2673"/>
      <c r="I10" s="2674"/>
      <c r="J10" s="1696"/>
      <c r="K10" s="2669" t="s">
        <v>235</v>
      </c>
      <c r="L10" s="2675" t="s">
        <v>2794</v>
      </c>
      <c r="M10" s="2663" t="s">
        <v>851</v>
      </c>
      <c r="O10" s="2406"/>
      <c r="P10" s="2406"/>
      <c r="Q10" s="2406"/>
      <c r="R10" s="2406"/>
      <c r="S10" s="2406"/>
      <c r="T10" s="2406"/>
      <c r="U10" s="2406"/>
      <c r="V10" s="2406"/>
      <c r="W10" s="2406"/>
      <c r="Y10" s="1568" t="s">
        <v>706</v>
      </c>
      <c r="Z10" s="1567"/>
      <c r="AB10" s="1568" t="s">
        <v>706</v>
      </c>
      <c r="AC10" s="1567"/>
    </row>
    <row r="11" spans="1:29" ht="46" customHeight="1" thickBot="1">
      <c r="A11" s="4575"/>
      <c r="B11" s="608"/>
      <c r="C11" s="2676"/>
      <c r="D11" s="2721" t="s">
        <v>2773</v>
      </c>
      <c r="E11" s="608"/>
      <c r="F11" s="608"/>
      <c r="G11" s="1590"/>
      <c r="H11" s="1591" t="s">
        <v>2774</v>
      </c>
      <c r="I11" s="1592"/>
      <c r="J11" s="1593"/>
      <c r="K11" s="608" t="s">
        <v>708</v>
      </c>
      <c r="L11" s="2495" t="s">
        <v>2795</v>
      </c>
      <c r="M11" s="1803" t="s">
        <v>851</v>
      </c>
      <c r="O11" s="1481"/>
      <c r="P11" s="1481"/>
      <c r="Q11" s="1481"/>
      <c r="R11" s="1481"/>
      <c r="S11" s="1481"/>
      <c r="T11" s="1481"/>
      <c r="U11" s="1481"/>
      <c r="V11" s="1481"/>
      <c r="W11" s="1481"/>
      <c r="Y11" s="2667"/>
      <c r="Z11" s="2668"/>
      <c r="AB11" s="2667"/>
      <c r="AC11" s="2668"/>
    </row>
    <row r="12" spans="1:29" ht="23.5" customHeight="1">
      <c r="A12" s="4575"/>
      <c r="B12" s="2455" t="s">
        <v>2798</v>
      </c>
      <c r="C12" s="2456" t="s">
        <v>2635</v>
      </c>
      <c r="D12" s="1724"/>
      <c r="E12" s="1724"/>
      <c r="F12" s="1724"/>
      <c r="G12" s="2457"/>
      <c r="H12" s="2458"/>
      <c r="I12" s="2459"/>
      <c r="J12" s="1724"/>
      <c r="K12" s="1724"/>
      <c r="L12" s="2555" t="s">
        <v>2797</v>
      </c>
      <c r="M12" s="1724"/>
      <c r="Y12" s="1699"/>
      <c r="Z12" s="1698"/>
      <c r="AB12" s="1699"/>
      <c r="AC12" s="1698"/>
    </row>
    <row r="13" spans="1:29" ht="15.65" customHeight="1">
      <c r="A13" s="4575"/>
      <c r="B13" s="2417" t="s">
        <v>2799</v>
      </c>
      <c r="C13" s="2418" t="s">
        <v>563</v>
      </c>
      <c r="D13" s="1730"/>
      <c r="E13" s="1730"/>
      <c r="F13" s="1730"/>
      <c r="G13" s="2461"/>
      <c r="H13" s="2462"/>
      <c r="I13" s="2463"/>
      <c r="J13" s="1730"/>
      <c r="K13" s="1730"/>
      <c r="L13" s="2464" t="s">
        <v>2796</v>
      </c>
      <c r="M13" s="1730"/>
      <c r="Y13" s="1706"/>
      <c r="Z13" s="1705"/>
      <c r="AB13" s="1706"/>
      <c r="AC13" s="1705"/>
    </row>
    <row r="14" spans="1:29" ht="28.5" customHeight="1">
      <c r="A14" s="4575"/>
      <c r="B14" s="2417" t="s">
        <v>2636</v>
      </c>
      <c r="C14" s="2418" t="s">
        <v>707</v>
      </c>
      <c r="D14" s="1730"/>
      <c r="E14" s="1730"/>
      <c r="F14" s="1730"/>
      <c r="G14" s="2461"/>
      <c r="H14" s="2462"/>
      <c r="I14" s="2463"/>
      <c r="J14" s="1730"/>
      <c r="K14" s="1730"/>
      <c r="L14" s="2464"/>
      <c r="M14" s="1730"/>
      <c r="Y14" s="1706"/>
      <c r="Z14" s="1705"/>
      <c r="AB14" s="1706"/>
      <c r="AC14" s="1705"/>
    </row>
    <row r="15" spans="1:29" ht="28.5" customHeight="1">
      <c r="A15" s="4575"/>
      <c r="B15" s="2417" t="s">
        <v>2637</v>
      </c>
      <c r="C15" s="2562" t="s">
        <v>2709</v>
      </c>
      <c r="D15" s="1730"/>
      <c r="E15" s="1730"/>
      <c r="F15" s="1730"/>
      <c r="G15" s="2461"/>
      <c r="H15" s="2462"/>
      <c r="I15" s="2463"/>
      <c r="J15" s="1730"/>
      <c r="K15" s="1730"/>
      <c r="L15" s="2464"/>
      <c r="M15" s="1730"/>
      <c r="Y15" s="1706"/>
      <c r="Z15" s="1705"/>
      <c r="AB15" s="1706"/>
      <c r="AC15" s="1705"/>
    </row>
    <row r="16" spans="1:29" ht="28.5" customHeight="1">
      <c r="A16" s="4575"/>
      <c r="B16" s="2417" t="s">
        <v>2638</v>
      </c>
      <c r="C16" s="2419" t="s">
        <v>2639</v>
      </c>
      <c r="D16" s="1730"/>
      <c r="E16" s="1730"/>
      <c r="F16" s="1730"/>
      <c r="G16" s="2461"/>
      <c r="H16" s="2462"/>
      <c r="I16" s="2463"/>
      <c r="J16" s="1730"/>
      <c r="K16" s="1730"/>
      <c r="L16" s="2464"/>
      <c r="M16" s="1730"/>
      <c r="Y16" s="1706"/>
      <c r="Z16" s="1705"/>
      <c r="AB16" s="1706"/>
      <c r="AC16" s="1705"/>
    </row>
    <row r="17" spans="1:29">
      <c r="A17" s="4575"/>
      <c r="B17" s="2420" t="s">
        <v>2640</v>
      </c>
      <c r="C17" s="2421" t="s">
        <v>2641</v>
      </c>
      <c r="D17" s="600"/>
      <c r="E17" s="1730"/>
      <c r="F17" s="1580"/>
      <c r="G17" s="1569"/>
      <c r="H17" s="1570"/>
      <c r="I17" s="1571"/>
      <c r="J17" s="1572"/>
      <c r="K17" s="600"/>
      <c r="L17" s="2422" t="s">
        <v>2642</v>
      </c>
      <c r="M17" s="1800" t="s">
        <v>851</v>
      </c>
      <c r="Y17" s="1426"/>
      <c r="Z17" s="1573"/>
      <c r="AB17" s="1426"/>
      <c r="AC17" s="1573"/>
    </row>
    <row r="18" spans="1:29">
      <c r="A18" s="4575"/>
      <c r="B18" s="2420" t="s">
        <v>2643</v>
      </c>
      <c r="C18" s="2420" t="s">
        <v>573</v>
      </c>
      <c r="D18" s="2417"/>
      <c r="E18" s="1730"/>
      <c r="F18" s="2423"/>
      <c r="G18" s="2424"/>
      <c r="H18" s="2425"/>
      <c r="I18" s="2426"/>
      <c r="J18" s="2427"/>
      <c r="K18" s="2417"/>
      <c r="L18" s="2428"/>
      <c r="M18" s="2429"/>
      <c r="N18" s="2430"/>
      <c r="O18" s="2404"/>
      <c r="P18" s="2404"/>
      <c r="Q18" s="2404"/>
      <c r="R18" s="2404"/>
      <c r="S18" s="2404"/>
      <c r="T18" s="2404"/>
      <c r="U18" s="2404"/>
      <c r="V18" s="2404"/>
      <c r="W18" s="2404"/>
      <c r="X18" s="2430"/>
      <c r="Y18" s="1426"/>
      <c r="Z18" s="1573"/>
      <c r="AB18" s="1426"/>
      <c r="AC18" s="1573"/>
    </row>
    <row r="19" spans="1:29" ht="28.5" customHeight="1">
      <c r="A19" s="4575"/>
      <c r="B19" s="2417" t="s">
        <v>790</v>
      </c>
      <c r="C19" s="2419" t="s">
        <v>2644</v>
      </c>
      <c r="D19" s="1730"/>
      <c r="E19" s="1730"/>
      <c r="F19" s="1730"/>
      <c r="G19" s="2461"/>
      <c r="H19" s="2462"/>
      <c r="I19" s="2463"/>
      <c r="J19" s="1730"/>
      <c r="K19" s="1730"/>
      <c r="L19" s="2464"/>
      <c r="M19" s="1730"/>
      <c r="Y19" s="1706"/>
      <c r="Z19" s="1705"/>
      <c r="AB19" s="1706"/>
      <c r="AC19" s="1705"/>
    </row>
    <row r="20" spans="1:29" ht="15.75" customHeight="1">
      <c r="A20" s="4575"/>
      <c r="B20" s="2465" t="s">
        <v>2645</v>
      </c>
      <c r="C20" s="2466" t="s">
        <v>2646</v>
      </c>
      <c r="D20" s="1736"/>
      <c r="E20" s="1736"/>
      <c r="F20" s="1736"/>
      <c r="G20" s="2467"/>
      <c r="H20" s="2468"/>
      <c r="I20" s="2469"/>
      <c r="J20" s="1736"/>
      <c r="K20" s="1736"/>
      <c r="L20" s="2470"/>
      <c r="M20" s="1736"/>
      <c r="Y20" s="1618"/>
      <c r="Z20" s="1617"/>
      <c r="AB20" s="1618"/>
      <c r="AC20" s="1617"/>
    </row>
    <row r="21" spans="1:29" ht="30.65" customHeight="1">
      <c r="A21" s="4575"/>
      <c r="B21" s="600" t="s">
        <v>2216</v>
      </c>
      <c r="C21" s="2431" t="s">
        <v>2647</v>
      </c>
      <c r="D21" s="2420"/>
      <c r="E21" s="4586" t="s">
        <v>2648</v>
      </c>
      <c r="F21" s="4586" t="s">
        <v>469</v>
      </c>
      <c r="G21" s="1569"/>
      <c r="H21" s="1570"/>
      <c r="I21" s="1571"/>
      <c r="J21" s="1572"/>
      <c r="K21" s="600" t="s">
        <v>708</v>
      </c>
      <c r="L21" s="2432" t="s">
        <v>2793</v>
      </c>
      <c r="M21" s="1800" t="s">
        <v>851</v>
      </c>
      <c r="O21" s="1890" t="s">
        <v>1539</v>
      </c>
      <c r="P21" s="1481"/>
      <c r="Q21" s="1481"/>
      <c r="R21" s="1481"/>
      <c r="S21" s="1481"/>
      <c r="T21" s="1481"/>
      <c r="U21" s="1481"/>
      <c r="V21" s="1481"/>
      <c r="W21" s="1535"/>
      <c r="Y21" s="1426" t="s">
        <v>57</v>
      </c>
      <c r="Z21" s="1573"/>
      <c r="AB21" s="1426" t="s">
        <v>57</v>
      </c>
      <c r="AC21" s="1573"/>
    </row>
    <row r="22" spans="1:29" ht="13.5" customHeight="1">
      <c r="A22" s="4575"/>
      <c r="B22" s="2433" t="s">
        <v>709</v>
      </c>
      <c r="C22" s="2434" t="s">
        <v>2649</v>
      </c>
      <c r="D22" s="2433"/>
      <c r="E22" s="4587"/>
      <c r="F22" s="4654"/>
      <c r="G22" s="2435"/>
      <c r="H22" s="2436"/>
      <c r="I22" s="2437"/>
      <c r="J22" s="2438"/>
      <c r="K22" s="2439"/>
      <c r="L22" s="2440"/>
      <c r="M22" s="4627" t="s">
        <v>851</v>
      </c>
      <c r="O22" s="3543" t="s">
        <v>2650</v>
      </c>
      <c r="P22" s="3544"/>
      <c r="Q22" s="3544"/>
      <c r="R22" s="3544"/>
      <c r="S22" s="3544"/>
      <c r="T22" s="3544"/>
      <c r="U22" s="3544"/>
      <c r="V22" s="3544"/>
      <c r="W22" s="3545"/>
      <c r="Y22" s="1575"/>
      <c r="Z22" s="2412"/>
      <c r="AB22" s="1575"/>
      <c r="AC22" s="2412"/>
    </row>
    <row r="23" spans="1:29">
      <c r="A23" s="4575"/>
      <c r="B23" s="2433" t="s">
        <v>614</v>
      </c>
      <c r="C23" s="2434" t="s">
        <v>574</v>
      </c>
      <c r="D23" s="2433"/>
      <c r="E23" s="4587"/>
      <c r="F23" s="4654"/>
      <c r="G23" s="2435"/>
      <c r="H23" s="2436"/>
      <c r="I23" s="2437"/>
      <c r="J23" s="2438"/>
      <c r="K23" s="2433"/>
      <c r="L23" s="2441"/>
      <c r="M23" s="4628"/>
      <c r="O23" s="3546"/>
      <c r="P23" s="3547"/>
      <c r="Q23" s="3547"/>
      <c r="R23" s="3547"/>
      <c r="S23" s="3547"/>
      <c r="T23" s="3547"/>
      <c r="U23" s="3547"/>
      <c r="V23" s="3547"/>
      <c r="W23" s="3548"/>
      <c r="Y23" s="1576"/>
      <c r="Z23" s="2412"/>
      <c r="AB23" s="1576"/>
      <c r="AC23" s="2412"/>
    </row>
    <row r="24" spans="1:29">
      <c r="A24" s="4575"/>
      <c r="B24" s="2442" t="s">
        <v>1717</v>
      </c>
      <c r="C24" s="2442"/>
      <c r="D24" s="2433"/>
      <c r="E24" s="4587"/>
      <c r="F24" s="4654"/>
      <c r="G24" s="2435"/>
      <c r="H24" s="2436"/>
      <c r="I24" s="2437"/>
      <c r="J24" s="2438"/>
      <c r="K24" s="2433"/>
      <c r="L24" s="2441"/>
      <c r="M24" s="4628"/>
      <c r="O24" s="3546"/>
      <c r="P24" s="3547"/>
      <c r="Q24" s="3547"/>
      <c r="R24" s="3547"/>
      <c r="S24" s="3547"/>
      <c r="T24" s="3547"/>
      <c r="U24" s="3547"/>
      <c r="V24" s="3547"/>
      <c r="W24" s="3548"/>
      <c r="Y24" s="1576"/>
      <c r="Z24" s="2412"/>
      <c r="AB24" s="1576"/>
      <c r="AC24" s="2412"/>
    </row>
    <row r="25" spans="1:29">
      <c r="A25" s="4575"/>
      <c r="B25" s="2443" t="s">
        <v>710</v>
      </c>
      <c r="C25" s="2443"/>
      <c r="D25" s="2443"/>
      <c r="E25" s="4587"/>
      <c r="F25" s="4655"/>
      <c r="G25" s="2444"/>
      <c r="H25" s="2445"/>
      <c r="I25" s="2446"/>
      <c r="J25" s="2447"/>
      <c r="K25" s="2443"/>
      <c r="L25" s="2448"/>
      <c r="M25" s="4629"/>
      <c r="O25" s="3546"/>
      <c r="P25" s="3547"/>
      <c r="Q25" s="3547"/>
      <c r="R25" s="3547"/>
      <c r="S25" s="3547"/>
      <c r="T25" s="3547"/>
      <c r="U25" s="3547"/>
      <c r="V25" s="3547"/>
      <c r="W25" s="3548"/>
      <c r="Y25" s="1578"/>
      <c r="Z25" s="1577"/>
      <c r="AB25" s="1578"/>
      <c r="AC25" s="1577"/>
    </row>
    <row r="26" spans="1:29" ht="53.25" customHeight="1">
      <c r="A26" s="4575"/>
      <c r="B26" s="2414" t="s">
        <v>711</v>
      </c>
      <c r="C26" s="2449" t="s">
        <v>2651</v>
      </c>
      <c r="D26" s="2450"/>
      <c r="E26" s="4587"/>
      <c r="F26" s="2414" t="s">
        <v>712</v>
      </c>
      <c r="G26" s="88"/>
      <c r="H26" s="89" t="s">
        <v>13</v>
      </c>
      <c r="I26" s="1574"/>
      <c r="J26" s="2414" t="s">
        <v>416</v>
      </c>
      <c r="K26" s="2414" t="s">
        <v>235</v>
      </c>
      <c r="L26" s="2451" t="s">
        <v>160</v>
      </c>
      <c r="M26" s="1801" t="s">
        <v>851</v>
      </c>
      <c r="O26" s="3546"/>
      <c r="P26" s="3547"/>
      <c r="Q26" s="3547"/>
      <c r="R26" s="3547"/>
      <c r="S26" s="3547"/>
      <c r="T26" s="3547"/>
      <c r="U26" s="3547"/>
      <c r="V26" s="3547"/>
      <c r="W26" s="3548"/>
      <c r="Y26" s="1576" t="s">
        <v>160</v>
      </c>
      <c r="Z26" s="1579"/>
      <c r="AB26" s="1576" t="s">
        <v>160</v>
      </c>
      <c r="AC26" s="1579"/>
    </row>
    <row r="27" spans="1:29" ht="37.5">
      <c r="A27" s="4575"/>
      <c r="B27" s="600" t="s">
        <v>2652</v>
      </c>
      <c r="C27" s="2431" t="s">
        <v>2653</v>
      </c>
      <c r="D27" s="600"/>
      <c r="E27" s="600"/>
      <c r="F27" s="1580"/>
      <c r="G27" s="1569"/>
      <c r="H27" s="1570" t="s">
        <v>851</v>
      </c>
      <c r="I27" s="1571"/>
      <c r="J27" s="1572"/>
      <c r="K27" s="600"/>
      <c r="L27" s="2422" t="s">
        <v>2792</v>
      </c>
      <c r="M27" s="1800"/>
      <c r="O27" s="3546"/>
      <c r="P27" s="3547"/>
      <c r="Q27" s="3547"/>
      <c r="R27" s="3547"/>
      <c r="S27" s="3547"/>
      <c r="T27" s="3547"/>
      <c r="U27" s="3547"/>
      <c r="V27" s="3547"/>
      <c r="W27" s="3548"/>
      <c r="Y27" s="1426"/>
      <c r="Z27" s="1573"/>
      <c r="AB27" s="1426"/>
      <c r="AC27" s="1573"/>
    </row>
    <row r="28" spans="1:29" ht="25.5" customHeight="1">
      <c r="A28" s="4575"/>
      <c r="B28" s="600" t="s">
        <v>467</v>
      </c>
      <c r="C28" s="2421" t="s">
        <v>2654</v>
      </c>
      <c r="D28" s="600"/>
      <c r="E28" s="600"/>
      <c r="F28" s="1580" t="s">
        <v>390</v>
      </c>
      <c r="G28" s="1569"/>
      <c r="H28" s="1570" t="s">
        <v>851</v>
      </c>
      <c r="I28" s="1571"/>
      <c r="J28" s="1572" t="s">
        <v>416</v>
      </c>
      <c r="K28" s="600"/>
      <c r="L28" s="2422" t="s">
        <v>2792</v>
      </c>
      <c r="M28" s="1800" t="s">
        <v>851</v>
      </c>
      <c r="O28" s="3546"/>
      <c r="P28" s="3547"/>
      <c r="Q28" s="3547"/>
      <c r="R28" s="3547"/>
      <c r="S28" s="3547"/>
      <c r="T28" s="3547"/>
      <c r="U28" s="3547"/>
      <c r="V28" s="3547"/>
      <c r="W28" s="3548"/>
      <c r="Y28" s="1426" t="s">
        <v>311</v>
      </c>
      <c r="Z28" s="1573"/>
      <c r="AB28" s="1426" t="s">
        <v>311</v>
      </c>
      <c r="AC28" s="1573"/>
    </row>
    <row r="29" spans="1:29" ht="36.75" customHeight="1">
      <c r="A29" s="4575"/>
      <c r="B29" s="1581" t="s">
        <v>995</v>
      </c>
      <c r="C29" s="2452" t="s">
        <v>2655</v>
      </c>
      <c r="D29" s="1581"/>
      <c r="E29" s="1581"/>
      <c r="F29" s="1582"/>
      <c r="G29" s="1583"/>
      <c r="H29" s="1584" t="s">
        <v>13</v>
      </c>
      <c r="I29" s="1585"/>
      <c r="J29" s="1586" t="s">
        <v>416</v>
      </c>
      <c r="K29" s="1581"/>
      <c r="L29" s="2453" t="s">
        <v>876</v>
      </c>
      <c r="M29" s="1802"/>
      <c r="O29" s="3549"/>
      <c r="P29" s="3550"/>
      <c r="Q29" s="3550"/>
      <c r="R29" s="3550"/>
      <c r="S29" s="3550"/>
      <c r="T29" s="3550"/>
      <c r="U29" s="3550"/>
      <c r="V29" s="3550"/>
      <c r="W29" s="3551"/>
      <c r="Y29" s="1588" t="s">
        <v>876</v>
      </c>
      <c r="Z29" s="1587"/>
      <c r="AB29" s="1588" t="s">
        <v>876</v>
      </c>
      <c r="AC29" s="1587"/>
    </row>
    <row r="30" spans="1:29" ht="17.25" customHeight="1">
      <c r="A30" s="4575"/>
      <c r="B30" s="2454" t="s">
        <v>873</v>
      </c>
      <c r="C30" s="2452" t="s">
        <v>2656</v>
      </c>
      <c r="D30" s="1581"/>
      <c r="E30" s="1581"/>
      <c r="F30" s="1582"/>
      <c r="G30" s="1583"/>
      <c r="H30" s="1584"/>
      <c r="I30" s="1585"/>
      <c r="J30" s="1586"/>
      <c r="K30" s="1581"/>
      <c r="L30" s="2453"/>
      <c r="M30" s="1802"/>
      <c r="O30" s="1481"/>
      <c r="P30" s="1481"/>
      <c r="Q30" s="1481"/>
      <c r="R30" s="1481"/>
      <c r="S30" s="1481"/>
      <c r="T30" s="1481"/>
      <c r="U30" s="1481"/>
      <c r="V30" s="1481"/>
      <c r="W30" s="1481"/>
      <c r="Y30" s="1588"/>
      <c r="Z30" s="1587"/>
      <c r="AB30" s="1588"/>
      <c r="AC30" s="1587"/>
    </row>
    <row r="31" spans="1:29" ht="18.75" customHeight="1">
      <c r="A31" s="4576"/>
      <c r="B31" s="608" t="s">
        <v>466</v>
      </c>
      <c r="C31" s="1668" t="s">
        <v>572</v>
      </c>
      <c r="D31" s="608"/>
      <c r="E31" s="608"/>
      <c r="F31" s="1589"/>
      <c r="G31" s="1590"/>
      <c r="H31" s="1591"/>
      <c r="I31" s="1592"/>
      <c r="J31" s="1593"/>
      <c r="K31" s="608"/>
      <c r="L31" s="609"/>
      <c r="M31" s="1803"/>
      <c r="O31" s="1325" t="s">
        <v>1536</v>
      </c>
      <c r="Y31" s="1427"/>
      <c r="Z31" s="1594"/>
      <c r="AB31" s="1427"/>
      <c r="AC31" s="1594"/>
    </row>
    <row r="32" spans="1:29" ht="56.25" customHeight="1">
      <c r="A32" s="4631" t="s">
        <v>489</v>
      </c>
      <c r="B32" s="2471" t="s">
        <v>854</v>
      </c>
      <c r="C32" s="2455" t="s">
        <v>2657</v>
      </c>
      <c r="D32" s="2472"/>
      <c r="E32" s="4634" t="s">
        <v>858</v>
      </c>
      <c r="F32" s="2473"/>
      <c r="G32" s="2474"/>
      <c r="H32" s="2475"/>
      <c r="I32" s="2476"/>
      <c r="J32" s="2473"/>
      <c r="K32" s="2473"/>
      <c r="L32" s="2473"/>
      <c r="M32" s="2473"/>
      <c r="Y32" s="1649"/>
      <c r="Z32" s="1648"/>
      <c r="AB32" s="1649"/>
      <c r="AC32" s="1648"/>
    </row>
    <row r="33" spans="1:29" ht="36.75" customHeight="1">
      <c r="A33" s="4632"/>
      <c r="B33" s="2477" t="s">
        <v>856</v>
      </c>
      <c r="C33" s="2417" t="s">
        <v>2658</v>
      </c>
      <c r="D33" s="2478"/>
      <c r="E33" s="4635"/>
      <c r="F33" s="2479"/>
      <c r="G33" s="2480"/>
      <c r="H33" s="2481" t="s">
        <v>13</v>
      </c>
      <c r="I33" s="2482"/>
      <c r="J33" s="2479" t="s">
        <v>860</v>
      </c>
      <c r="K33" s="2479"/>
      <c r="L33" s="2479" t="s">
        <v>311</v>
      </c>
      <c r="M33" s="2479"/>
      <c r="Y33" s="1735" t="s">
        <v>311</v>
      </c>
      <c r="Z33" s="1734"/>
      <c r="AB33" s="1735" t="s">
        <v>311</v>
      </c>
      <c r="AC33" s="1734"/>
    </row>
    <row r="34" spans="1:29" ht="81.75" customHeight="1">
      <c r="A34" s="4633"/>
      <c r="B34" s="2483" t="s">
        <v>288</v>
      </c>
      <c r="C34" s="2484"/>
      <c r="D34" s="2485"/>
      <c r="E34" s="2486"/>
      <c r="F34" s="2486"/>
      <c r="G34" s="2487"/>
      <c r="H34" s="2488"/>
      <c r="I34" s="2489"/>
      <c r="J34" s="2486"/>
      <c r="K34" s="2486"/>
      <c r="L34" s="2486"/>
      <c r="M34" s="2486"/>
      <c r="Y34" s="1618"/>
      <c r="Z34" s="1617"/>
      <c r="AB34" s="1618"/>
      <c r="AC34" s="1617"/>
    </row>
    <row r="35" spans="1:29" ht="15.75" customHeight="1">
      <c r="A35" s="4656" t="s">
        <v>305</v>
      </c>
      <c r="B35" s="1619" t="s">
        <v>571</v>
      </c>
      <c r="C35" s="2416" t="s">
        <v>568</v>
      </c>
      <c r="D35" s="4659" t="s">
        <v>2811</v>
      </c>
      <c r="E35" s="4586" t="s">
        <v>198</v>
      </c>
      <c r="F35" s="4662" t="s">
        <v>155</v>
      </c>
      <c r="G35" s="1620"/>
      <c r="H35" s="1621" t="s">
        <v>13</v>
      </c>
      <c r="I35" s="4665"/>
      <c r="J35" s="4668" t="s">
        <v>416</v>
      </c>
      <c r="K35" s="4586"/>
      <c r="L35" s="2490" t="s">
        <v>468</v>
      </c>
      <c r="M35" s="2407"/>
      <c r="Y35" s="1622" t="s">
        <v>468</v>
      </c>
      <c r="Z35" s="2411"/>
      <c r="AB35" s="1622" t="s">
        <v>468</v>
      </c>
      <c r="AC35" s="2411"/>
    </row>
    <row r="36" spans="1:29" ht="15.75" customHeight="1">
      <c r="A36" s="4657"/>
      <c r="B36" s="2414" t="s">
        <v>2812</v>
      </c>
      <c r="C36" s="2449" t="s">
        <v>563</v>
      </c>
      <c r="D36" s="4660"/>
      <c r="E36" s="4587"/>
      <c r="F36" s="4663"/>
      <c r="G36" s="88"/>
      <c r="H36" s="89" t="s">
        <v>851</v>
      </c>
      <c r="I36" s="4666"/>
      <c r="J36" s="4669"/>
      <c r="K36" s="4587"/>
      <c r="L36" s="2451" t="s">
        <v>152</v>
      </c>
      <c r="M36" s="2408"/>
      <c r="Y36" s="1576"/>
      <c r="Z36" s="2412"/>
      <c r="AB36" s="1576"/>
      <c r="AC36" s="2412"/>
    </row>
    <row r="37" spans="1:29" ht="35.25" customHeight="1">
      <c r="A37" s="4658"/>
      <c r="B37" s="1623" t="s">
        <v>154</v>
      </c>
      <c r="C37" s="2491" t="s">
        <v>2659</v>
      </c>
      <c r="D37" s="4661"/>
      <c r="E37" s="4646"/>
      <c r="F37" s="4664"/>
      <c r="G37" s="736"/>
      <c r="H37" s="90"/>
      <c r="I37" s="4667"/>
      <c r="J37" s="4670"/>
      <c r="K37" s="4588"/>
      <c r="L37" s="2492" t="s">
        <v>152</v>
      </c>
      <c r="M37" s="2742"/>
      <c r="Y37" s="1625" t="s">
        <v>152</v>
      </c>
      <c r="Z37" s="2413"/>
      <c r="AB37" s="1625" t="s">
        <v>152</v>
      </c>
      <c r="AC37" s="2413"/>
    </row>
    <row r="38" spans="1:29" ht="14.25" customHeight="1">
      <c r="A38" s="4656" t="s">
        <v>306</v>
      </c>
      <c r="B38" s="595" t="s">
        <v>571</v>
      </c>
      <c r="C38" s="2456" t="s">
        <v>568</v>
      </c>
      <c r="D38" s="4671" t="s">
        <v>2813</v>
      </c>
      <c r="E38" s="4673" t="s">
        <v>5</v>
      </c>
      <c r="F38" s="4662" t="s">
        <v>155</v>
      </c>
      <c r="G38" s="1631"/>
      <c r="H38" s="1632" t="s">
        <v>13</v>
      </c>
      <c r="I38" s="4675"/>
      <c r="J38" s="4677" t="s">
        <v>416</v>
      </c>
      <c r="K38" s="4673"/>
      <c r="L38" s="2490" t="s">
        <v>468</v>
      </c>
      <c r="M38" s="1804"/>
      <c r="Y38" s="1622" t="s">
        <v>468</v>
      </c>
      <c r="Z38" s="2413"/>
      <c r="AB38" s="1622" t="s">
        <v>468</v>
      </c>
      <c r="AC38" s="2413"/>
    </row>
    <row r="39" spans="1:29" ht="15.75" customHeight="1">
      <c r="A39" s="4657"/>
      <c r="B39" s="2414" t="s">
        <v>2812</v>
      </c>
      <c r="C39" s="2449" t="s">
        <v>563</v>
      </c>
      <c r="D39" s="4660"/>
      <c r="E39" s="4587"/>
      <c r="F39" s="4663"/>
      <c r="G39" s="88"/>
      <c r="H39" s="89" t="s">
        <v>851</v>
      </c>
      <c r="I39" s="4666"/>
      <c r="J39" s="4669"/>
      <c r="K39" s="4587"/>
      <c r="L39" s="2451" t="s">
        <v>152</v>
      </c>
      <c r="M39" s="2408"/>
      <c r="Y39" s="1576"/>
      <c r="Z39" s="2412"/>
      <c r="AB39" s="1576"/>
      <c r="AC39" s="2412"/>
    </row>
    <row r="40" spans="1:29" ht="19.5" customHeight="1">
      <c r="A40" s="4658"/>
      <c r="B40" s="608" t="s">
        <v>307</v>
      </c>
      <c r="C40" s="2494" t="s">
        <v>2660</v>
      </c>
      <c r="D40" s="4672"/>
      <c r="E40" s="4674"/>
      <c r="F40" s="4664"/>
      <c r="G40" s="1640"/>
      <c r="H40" s="1591"/>
      <c r="I40" s="4676"/>
      <c r="J40" s="4678"/>
      <c r="K40" s="4679"/>
      <c r="L40" s="2495" t="s">
        <v>2791</v>
      </c>
      <c r="M40" s="1803"/>
      <c r="Y40" s="1625" t="s">
        <v>152</v>
      </c>
      <c r="Z40" s="2413"/>
      <c r="AB40" s="1625" t="s">
        <v>152</v>
      </c>
      <c r="AC40" s="2413"/>
    </row>
    <row r="41" spans="1:29" ht="15.65" customHeight="1">
      <c r="A41" s="4604" t="s">
        <v>153</v>
      </c>
      <c r="B41" s="2496" t="s">
        <v>387</v>
      </c>
      <c r="C41" s="2497" t="s">
        <v>2661</v>
      </c>
      <c r="D41" s="595" t="s">
        <v>2662</v>
      </c>
      <c r="E41" s="595" t="s">
        <v>386</v>
      </c>
      <c r="F41" s="1630"/>
      <c r="G41" s="1631"/>
      <c r="H41" s="1632" t="s">
        <v>13</v>
      </c>
      <c r="I41" s="1633"/>
      <c r="J41" s="1667"/>
      <c r="K41" s="595"/>
      <c r="L41" s="2493" t="s">
        <v>389</v>
      </c>
      <c r="M41" s="1804"/>
      <c r="Y41" s="1625" t="s">
        <v>389</v>
      </c>
      <c r="Z41" s="2413"/>
      <c r="AB41" s="1625" t="s">
        <v>389</v>
      </c>
      <c r="AC41" s="2413"/>
    </row>
    <row r="42" spans="1:29" ht="21" customHeight="1">
      <c r="A42" s="4605"/>
      <c r="B42" s="608" t="s">
        <v>388</v>
      </c>
      <c r="C42" s="2494" t="s">
        <v>2663</v>
      </c>
      <c r="D42" s="608" t="s">
        <v>2664</v>
      </c>
      <c r="E42" s="608"/>
      <c r="F42" s="1639"/>
      <c r="G42" s="1640"/>
      <c r="H42" s="1591"/>
      <c r="I42" s="1641"/>
      <c r="J42" s="1593"/>
      <c r="K42" s="608"/>
      <c r="L42" s="2495" t="s">
        <v>304</v>
      </c>
      <c r="M42" s="1803"/>
      <c r="Y42" s="1625" t="s">
        <v>304</v>
      </c>
      <c r="Z42" s="2413"/>
      <c r="AB42" s="1625" t="s">
        <v>304</v>
      </c>
      <c r="AC42" s="2413"/>
    </row>
    <row r="43" spans="1:29" ht="27" customHeight="1">
      <c r="A43" s="4604" t="s">
        <v>595</v>
      </c>
      <c r="B43" s="2455" t="s">
        <v>798</v>
      </c>
      <c r="C43" s="2456" t="s">
        <v>2665</v>
      </c>
      <c r="D43" s="1629"/>
      <c r="E43" s="2498" t="s">
        <v>2666</v>
      </c>
      <c r="F43" s="1630"/>
      <c r="G43" s="1631"/>
      <c r="H43" s="1632" t="s">
        <v>2667</v>
      </c>
      <c r="I43" s="1633"/>
      <c r="J43" s="1619" t="s">
        <v>416</v>
      </c>
      <c r="K43" s="595"/>
      <c r="L43" s="2493" t="s">
        <v>158</v>
      </c>
      <c r="M43" s="1804"/>
      <c r="Y43" s="1425" t="s">
        <v>158</v>
      </c>
      <c r="Z43" s="1634"/>
      <c r="AB43" s="1425" t="s">
        <v>158</v>
      </c>
      <c r="AC43" s="1634"/>
    </row>
    <row r="44" spans="1:29" ht="24">
      <c r="A44" s="4606"/>
      <c r="B44" s="2417" t="s">
        <v>799</v>
      </c>
      <c r="C44" s="2419" t="s">
        <v>2668</v>
      </c>
      <c r="D44" s="4607"/>
      <c r="E44" s="4607" t="s">
        <v>2669</v>
      </c>
      <c r="F44" s="2417" t="s">
        <v>492</v>
      </c>
      <c r="G44" s="2499"/>
      <c r="H44" s="2425" t="s">
        <v>13</v>
      </c>
      <c r="I44" s="2500"/>
      <c r="J44" s="1692"/>
      <c r="K44" s="2417"/>
      <c r="L44" s="2428" t="s">
        <v>8</v>
      </c>
      <c r="M44" s="2429"/>
      <c r="N44" s="2430"/>
      <c r="O44" s="2430"/>
      <c r="P44" s="2430"/>
      <c r="Q44" s="2430"/>
      <c r="R44" s="2430"/>
      <c r="S44" s="2430"/>
      <c r="T44" s="2430"/>
      <c r="U44" s="2430"/>
      <c r="V44" s="2430"/>
      <c r="W44" s="2430"/>
      <c r="X44" s="2430"/>
      <c r="Y44" s="2501" t="s">
        <v>8</v>
      </c>
      <c r="Z44" s="2502"/>
      <c r="AA44" s="2430"/>
      <c r="AB44" s="2501" t="s">
        <v>8</v>
      </c>
      <c r="AC44" s="2502"/>
    </row>
    <row r="45" spans="1:29" ht="24">
      <c r="A45" s="4606"/>
      <c r="B45" s="2417" t="s">
        <v>2670</v>
      </c>
      <c r="C45" s="2419" t="s">
        <v>2671</v>
      </c>
      <c r="D45" s="4608"/>
      <c r="E45" s="4608"/>
      <c r="F45" s="2417"/>
      <c r="G45" s="2499"/>
      <c r="H45" s="2425"/>
      <c r="I45" s="2500"/>
      <c r="J45" s="2503"/>
      <c r="K45" s="2417"/>
      <c r="L45" s="2428"/>
      <c r="M45" s="2429"/>
      <c r="N45" s="2430"/>
      <c r="O45" s="2430"/>
      <c r="P45" s="2430"/>
      <c r="Q45" s="2430"/>
      <c r="R45" s="2430"/>
      <c r="S45" s="2430"/>
      <c r="T45" s="2430"/>
      <c r="U45" s="2430"/>
      <c r="V45" s="2430"/>
      <c r="W45" s="2430"/>
      <c r="X45" s="2430"/>
      <c r="Y45" s="2501"/>
      <c r="Z45" s="2502"/>
      <c r="AA45" s="2430"/>
      <c r="AB45" s="2501"/>
      <c r="AC45" s="2502"/>
    </row>
    <row r="46" spans="1:29" ht="24">
      <c r="A46" s="4606"/>
      <c r="B46" s="2417" t="s">
        <v>797</v>
      </c>
      <c r="C46" s="2419" t="s">
        <v>2672</v>
      </c>
      <c r="D46" s="4609"/>
      <c r="E46" s="4609"/>
      <c r="F46" s="2417"/>
      <c r="G46" s="2499"/>
      <c r="H46" s="2425"/>
      <c r="I46" s="2500"/>
      <c r="J46" s="2503"/>
      <c r="K46" s="2417"/>
      <c r="L46" s="2428"/>
      <c r="M46" s="2429"/>
      <c r="N46" s="2430"/>
      <c r="O46" s="2430"/>
      <c r="P46" s="2430"/>
      <c r="Q46" s="2430"/>
      <c r="R46" s="2430"/>
      <c r="S46" s="2430"/>
      <c r="T46" s="2430"/>
      <c r="U46" s="2430"/>
      <c r="V46" s="2430"/>
      <c r="W46" s="2430"/>
      <c r="X46" s="2430"/>
      <c r="Y46" s="2501"/>
      <c r="Z46" s="2502"/>
      <c r="AA46" s="2430"/>
      <c r="AB46" s="2501"/>
      <c r="AC46" s="2502"/>
    </row>
    <row r="47" spans="1:29">
      <c r="A47" s="4606"/>
      <c r="B47" s="2504" t="s">
        <v>2673</v>
      </c>
      <c r="C47" s="2505" t="s">
        <v>2674</v>
      </c>
      <c r="D47" s="1680"/>
      <c r="E47" s="2409" t="s">
        <v>2675</v>
      </c>
      <c r="F47" s="2506"/>
      <c r="G47" s="1681"/>
      <c r="H47" s="1656" t="s">
        <v>851</v>
      </c>
      <c r="I47" s="1657"/>
      <c r="J47" s="1692" t="s">
        <v>416</v>
      </c>
      <c r="K47" s="2409"/>
      <c r="L47" s="2507" t="s">
        <v>8</v>
      </c>
      <c r="M47" s="1807"/>
      <c r="Y47" s="2508"/>
      <c r="Z47" s="1660"/>
      <c r="AB47" s="2508"/>
      <c r="AC47" s="1660"/>
    </row>
    <row r="48" spans="1:29">
      <c r="A48" s="4606"/>
      <c r="B48" s="600" t="s">
        <v>495</v>
      </c>
      <c r="C48" s="2419" t="s">
        <v>496</v>
      </c>
      <c r="D48" s="1635"/>
      <c r="E48" s="600"/>
      <c r="F48" s="600"/>
      <c r="G48" s="1636"/>
      <c r="H48" s="1570"/>
      <c r="I48" s="1637"/>
      <c r="J48" s="1572"/>
      <c r="K48" s="600"/>
      <c r="L48" s="2422" t="s">
        <v>597</v>
      </c>
      <c r="M48" s="1800"/>
      <c r="Y48" s="1426" t="s">
        <v>597</v>
      </c>
      <c r="Z48" s="1573"/>
      <c r="AB48" s="1426" t="s">
        <v>597</v>
      </c>
      <c r="AC48" s="1573"/>
    </row>
    <row r="49" spans="1:29" ht="26.15" customHeight="1">
      <c r="A49" s="4605"/>
      <c r="B49" s="608" t="s">
        <v>714</v>
      </c>
      <c r="C49" s="2494" t="s">
        <v>2676</v>
      </c>
      <c r="D49" s="1638" t="s">
        <v>570</v>
      </c>
      <c r="E49" s="608"/>
      <c r="F49" s="1639"/>
      <c r="G49" s="1640"/>
      <c r="H49" s="1591" t="s">
        <v>13</v>
      </c>
      <c r="I49" s="1641"/>
      <c r="J49" s="1593"/>
      <c r="K49" s="608"/>
      <c r="L49" s="2495" t="s">
        <v>304</v>
      </c>
      <c r="M49" s="1803"/>
      <c r="Y49" s="1427" t="s">
        <v>304</v>
      </c>
      <c r="Z49" s="1594"/>
      <c r="AB49" s="1427" t="s">
        <v>304</v>
      </c>
      <c r="AC49" s="1594"/>
    </row>
    <row r="50" spans="1:29">
      <c r="A50" s="4610" t="s">
        <v>150</v>
      </c>
      <c r="B50" s="595" t="s">
        <v>1466</v>
      </c>
      <c r="C50" s="2456" t="s">
        <v>2677</v>
      </c>
      <c r="D50" s="2509"/>
      <c r="E50" s="4611" t="s">
        <v>151</v>
      </c>
      <c r="F50" s="1665"/>
      <c r="G50" s="2457"/>
      <c r="H50" s="1757" t="s">
        <v>13</v>
      </c>
      <c r="I50" s="2459"/>
      <c r="J50" s="1724"/>
      <c r="K50" s="1724"/>
      <c r="L50" s="2460" t="s">
        <v>152</v>
      </c>
      <c r="M50" s="1724"/>
      <c r="Y50" s="1649" t="s">
        <v>152</v>
      </c>
      <c r="Z50" s="1648"/>
      <c r="AB50" s="1649" t="s">
        <v>152</v>
      </c>
      <c r="AC50" s="1648"/>
    </row>
    <row r="51" spans="1:29">
      <c r="A51" s="4567"/>
      <c r="B51" s="608" t="s">
        <v>611</v>
      </c>
      <c r="C51" s="2494" t="s">
        <v>612</v>
      </c>
      <c r="D51" s="2510"/>
      <c r="E51" s="4612"/>
      <c r="F51" s="1668"/>
      <c r="G51" s="2467"/>
      <c r="H51" s="2468"/>
      <c r="I51" s="2469"/>
      <c r="J51" s="1736"/>
      <c r="K51" s="1736"/>
      <c r="L51" s="2470" t="s">
        <v>613</v>
      </c>
      <c r="M51" s="1736"/>
      <c r="Y51" s="1618" t="s">
        <v>613</v>
      </c>
      <c r="Z51" s="1617"/>
      <c r="AB51" s="1618" t="s">
        <v>613</v>
      </c>
      <c r="AC51" s="1617"/>
    </row>
    <row r="52" spans="1:29" ht="27" customHeight="1">
      <c r="A52" s="4574" t="s">
        <v>596</v>
      </c>
      <c r="B52" s="595" t="s">
        <v>715</v>
      </c>
      <c r="C52" s="2456" t="s">
        <v>2678</v>
      </c>
      <c r="D52" s="1652"/>
      <c r="E52" s="595"/>
      <c r="F52" s="1630"/>
      <c r="G52" s="1631"/>
      <c r="H52" s="1632" t="s">
        <v>2667</v>
      </c>
      <c r="I52" s="1633"/>
      <c r="J52" s="4586" t="s">
        <v>416</v>
      </c>
      <c r="K52" s="595"/>
      <c r="L52" s="2493" t="s">
        <v>158</v>
      </c>
      <c r="M52" s="1804"/>
      <c r="Y52" s="1425" t="s">
        <v>158</v>
      </c>
      <c r="Z52" s="1634"/>
      <c r="AB52" s="1425" t="s">
        <v>158</v>
      </c>
      <c r="AC52" s="1634"/>
    </row>
    <row r="53" spans="1:29" ht="18.75" customHeight="1">
      <c r="A53" s="4575"/>
      <c r="B53" s="2417" t="s">
        <v>2679</v>
      </c>
      <c r="C53" s="2419" t="s">
        <v>2680</v>
      </c>
      <c r="D53" s="1653" t="s">
        <v>491</v>
      </c>
      <c r="E53" s="600" t="s">
        <v>2215</v>
      </c>
      <c r="F53" s="1684" t="s">
        <v>492</v>
      </c>
      <c r="G53" s="1636"/>
      <c r="H53" s="1570" t="s">
        <v>13</v>
      </c>
      <c r="I53" s="1637"/>
      <c r="J53" s="4571"/>
      <c r="K53" s="600"/>
      <c r="L53" s="2422" t="s">
        <v>8</v>
      </c>
      <c r="M53" s="1800"/>
      <c r="Y53" s="1426" t="s">
        <v>8</v>
      </c>
      <c r="Z53" s="1573"/>
      <c r="AB53" s="1426" t="s">
        <v>8</v>
      </c>
      <c r="AC53" s="1573"/>
    </row>
    <row r="54" spans="1:29" ht="16.5" customHeight="1">
      <c r="A54" s="4575"/>
      <c r="B54" s="600" t="s">
        <v>495</v>
      </c>
      <c r="C54" s="2419" t="s">
        <v>2681</v>
      </c>
      <c r="D54" s="1635"/>
      <c r="E54" s="600"/>
      <c r="F54" s="600"/>
      <c r="G54" s="1636"/>
      <c r="H54" s="1570"/>
      <c r="I54" s="1637"/>
      <c r="J54" s="1572"/>
      <c r="K54" s="600"/>
      <c r="L54" s="2422" t="s">
        <v>597</v>
      </c>
      <c r="M54" s="1800"/>
      <c r="Y54" s="1426" t="s">
        <v>597</v>
      </c>
      <c r="Z54" s="1573"/>
      <c r="AB54" s="1426" t="s">
        <v>597</v>
      </c>
      <c r="AC54" s="1573"/>
    </row>
    <row r="55" spans="1:29" ht="26.25" customHeight="1">
      <c r="A55" s="4575"/>
      <c r="B55" s="608" t="s">
        <v>598</v>
      </c>
      <c r="C55" s="2494" t="s">
        <v>2682</v>
      </c>
      <c r="D55" s="1638" t="s">
        <v>570</v>
      </c>
      <c r="E55" s="608"/>
      <c r="F55" s="1639"/>
      <c r="G55" s="1640"/>
      <c r="H55" s="1591" t="s">
        <v>13</v>
      </c>
      <c r="I55" s="1641"/>
      <c r="J55" s="1593"/>
      <c r="K55" s="608"/>
      <c r="L55" s="2495" t="s">
        <v>304</v>
      </c>
      <c r="M55" s="1803"/>
      <c r="Y55" s="1427" t="s">
        <v>304</v>
      </c>
      <c r="Z55" s="1594"/>
      <c r="AB55" s="1427" t="s">
        <v>304</v>
      </c>
      <c r="AC55" s="1594"/>
    </row>
    <row r="56" spans="1:29" customFormat="1" ht="70" customHeight="1">
      <c r="A56" s="4575"/>
      <c r="B56" s="3231" t="s">
        <v>3480</v>
      </c>
      <c r="C56" s="2449" t="s">
        <v>3481</v>
      </c>
      <c r="D56" s="3232"/>
      <c r="E56" s="2414"/>
      <c r="F56" s="3233"/>
      <c r="G56" s="3234"/>
      <c r="H56" s="89"/>
      <c r="I56" s="1663"/>
      <c r="J56" s="1692"/>
      <c r="K56" s="2414"/>
      <c r="L56" s="2451"/>
      <c r="M56" s="2408"/>
      <c r="Y56" s="1576"/>
      <c r="Z56" s="2412"/>
      <c r="AB56" s="1576"/>
      <c r="AC56" s="2412"/>
    </row>
    <row r="57" spans="1:29" customFormat="1">
      <c r="A57" s="4575"/>
      <c r="B57" s="3231" t="s">
        <v>3482</v>
      </c>
      <c r="C57" s="2449" t="s">
        <v>3483</v>
      </c>
      <c r="D57" s="3232"/>
      <c r="E57" s="2414"/>
      <c r="F57" s="3233"/>
      <c r="G57" s="3234"/>
      <c r="H57" s="89"/>
      <c r="I57" s="1663"/>
      <c r="J57" s="1692"/>
      <c r="K57" s="2414"/>
      <c r="L57" s="2451"/>
      <c r="M57" s="2408"/>
      <c r="Y57" s="1576"/>
      <c r="Z57" s="2412"/>
      <c r="AB57" s="1576"/>
      <c r="AC57" s="2412"/>
    </row>
    <row r="58" spans="1:29" customFormat="1">
      <c r="A58" s="4575"/>
      <c r="B58" s="3231" t="s">
        <v>3484</v>
      </c>
      <c r="C58" s="2449" t="s">
        <v>3485</v>
      </c>
      <c r="D58" s="3232"/>
      <c r="E58" s="2414"/>
      <c r="F58" s="3233"/>
      <c r="G58" s="3234"/>
      <c r="H58" s="89"/>
      <c r="I58" s="1663"/>
      <c r="J58" s="1692"/>
      <c r="K58" s="2414"/>
      <c r="L58" s="2451"/>
      <c r="M58" s="2408"/>
      <c r="Y58" s="1576"/>
      <c r="Z58" s="2412"/>
      <c r="AB58" s="1576"/>
      <c r="AC58" s="2412"/>
    </row>
    <row r="59" spans="1:29" customFormat="1" ht="41" customHeight="1">
      <c r="A59" s="4575"/>
      <c r="B59" s="3231" t="s">
        <v>3486</v>
      </c>
      <c r="C59" s="2449" t="s">
        <v>3487</v>
      </c>
      <c r="D59" s="3232"/>
      <c r="E59" s="2414"/>
      <c r="F59" s="3233"/>
      <c r="G59" s="3234"/>
      <c r="H59" s="89"/>
      <c r="I59" s="1663"/>
      <c r="J59" s="1692"/>
      <c r="K59" s="2414"/>
      <c r="L59" s="2451"/>
      <c r="M59" s="2408"/>
      <c r="Y59" s="1576"/>
      <c r="Z59" s="2412"/>
      <c r="AB59" s="1576"/>
      <c r="AC59" s="2412"/>
    </row>
    <row r="60" spans="1:29" customFormat="1" ht="26.25" customHeight="1">
      <c r="A60" s="4575"/>
      <c r="B60" s="3231" t="s">
        <v>3488</v>
      </c>
      <c r="C60" s="2449" t="s">
        <v>3489</v>
      </c>
      <c r="D60" s="3232"/>
      <c r="E60" s="2414" t="s">
        <v>3490</v>
      </c>
      <c r="F60" s="3233"/>
      <c r="G60" s="3234"/>
      <c r="H60" s="89" t="s">
        <v>851</v>
      </c>
      <c r="I60" s="1663"/>
      <c r="J60" s="1692"/>
      <c r="K60" s="2414"/>
      <c r="L60" s="2451"/>
      <c r="M60" s="2408"/>
      <c r="Y60" s="1576"/>
      <c r="Z60" s="2412"/>
      <c r="AB60" s="1576"/>
      <c r="AC60" s="2412"/>
    </row>
    <row r="61" spans="1:29" customFormat="1" ht="25.5" customHeight="1">
      <c r="A61" s="4575"/>
      <c r="B61" s="3231" t="s">
        <v>3491</v>
      </c>
      <c r="C61" s="2449" t="s">
        <v>3492</v>
      </c>
      <c r="D61" s="3232"/>
      <c r="E61" s="2414" t="s">
        <v>3493</v>
      </c>
      <c r="F61" s="3233"/>
      <c r="G61" s="3234"/>
      <c r="H61" s="89" t="s">
        <v>851</v>
      </c>
      <c r="I61" s="1663"/>
      <c r="J61" s="1692"/>
      <c r="K61" s="2414"/>
      <c r="L61" s="2451"/>
      <c r="M61" s="2408"/>
      <c r="Y61" s="1576"/>
      <c r="Z61" s="2412"/>
      <c r="AB61" s="1576"/>
      <c r="AC61" s="2412"/>
    </row>
    <row r="62" spans="1:29" customFormat="1" ht="38" customHeight="1">
      <c r="A62" s="4575"/>
      <c r="B62" s="3231" t="s">
        <v>3494</v>
      </c>
      <c r="C62" s="2449" t="s">
        <v>3495</v>
      </c>
      <c r="D62" s="3232"/>
      <c r="E62" s="2414" t="s">
        <v>3496</v>
      </c>
      <c r="F62" s="3233"/>
      <c r="G62" s="3234"/>
      <c r="H62" s="89"/>
      <c r="I62" s="1663"/>
      <c r="J62" s="1692"/>
      <c r="K62" s="2414"/>
      <c r="L62" s="2451"/>
      <c r="M62" s="2408"/>
      <c r="Y62" s="1576"/>
      <c r="Z62" s="2412"/>
      <c r="AB62" s="1576"/>
      <c r="AC62" s="2412"/>
    </row>
    <row r="63" spans="1:29" customFormat="1" ht="39" customHeight="1">
      <c r="A63" s="4575"/>
      <c r="B63" s="3231" t="s">
        <v>3497</v>
      </c>
      <c r="C63" s="2449" t="s">
        <v>3498</v>
      </c>
      <c r="D63" s="3232"/>
      <c r="E63" s="2414" t="s">
        <v>3499</v>
      </c>
      <c r="F63" s="3233"/>
      <c r="G63" s="3234"/>
      <c r="H63" s="89"/>
      <c r="I63" s="1663"/>
      <c r="J63" s="1692"/>
      <c r="K63" s="2414"/>
      <c r="L63" s="2451"/>
      <c r="M63" s="2408"/>
      <c r="Y63" s="1576"/>
      <c r="Z63" s="2412"/>
      <c r="AB63" s="1576"/>
      <c r="AC63" s="2412"/>
    </row>
    <row r="64" spans="1:29" customFormat="1">
      <c r="A64" s="4576"/>
      <c r="B64" s="3231" t="s">
        <v>3500</v>
      </c>
      <c r="C64" s="2449"/>
      <c r="D64" s="3232"/>
      <c r="E64" s="2414"/>
      <c r="F64" s="3233"/>
      <c r="G64" s="3234"/>
      <c r="H64" s="89"/>
      <c r="I64" s="1663"/>
      <c r="J64" s="1692"/>
      <c r="K64" s="2414"/>
      <c r="L64" s="2451"/>
      <c r="M64" s="2408"/>
      <c r="Y64" s="1576"/>
      <c r="Z64" s="2412"/>
      <c r="AB64" s="1576"/>
      <c r="AC64" s="2412"/>
    </row>
    <row r="65" spans="1:29" ht="18" customHeight="1">
      <c r="A65" s="2511" t="s">
        <v>623</v>
      </c>
      <c r="B65" s="2512" t="s">
        <v>632</v>
      </c>
      <c r="C65" s="2513" t="s">
        <v>2683</v>
      </c>
      <c r="D65" s="1629"/>
      <c r="E65" s="2514" t="s">
        <v>634</v>
      </c>
      <c r="F65" s="1629" t="s">
        <v>728</v>
      </c>
      <c r="G65" s="1756"/>
      <c r="H65" s="1757" t="s">
        <v>13</v>
      </c>
      <c r="I65" s="1758"/>
      <c r="J65" s="426" t="s">
        <v>626</v>
      </c>
      <c r="K65" s="1755"/>
      <c r="L65" s="2515" t="s">
        <v>152</v>
      </c>
      <c r="M65" s="1629"/>
      <c r="Y65" s="1760" t="s">
        <v>152</v>
      </c>
      <c r="Z65" s="1759"/>
      <c r="AB65" s="1760" t="s">
        <v>152</v>
      </c>
      <c r="AC65" s="1759"/>
    </row>
    <row r="66" spans="1:29" ht="27" customHeight="1">
      <c r="A66" s="2516"/>
      <c r="B66" s="1761" t="s">
        <v>628</v>
      </c>
      <c r="C66" s="2517" t="s">
        <v>2684</v>
      </c>
      <c r="D66" s="1763"/>
      <c r="E66" s="2518"/>
      <c r="F66" s="1765" t="s">
        <v>729</v>
      </c>
      <c r="G66" s="1766"/>
      <c r="H66" s="1767" t="s">
        <v>13</v>
      </c>
      <c r="I66" s="1768" t="s">
        <v>13</v>
      </c>
      <c r="J66" s="1764"/>
      <c r="K66" s="1764"/>
      <c r="L66" s="2519" t="s">
        <v>152</v>
      </c>
      <c r="M66" s="1763"/>
      <c r="Y66" s="1770" t="s">
        <v>152</v>
      </c>
      <c r="Z66" s="1769"/>
      <c r="AB66" s="1770" t="s">
        <v>152</v>
      </c>
      <c r="AC66" s="1769"/>
    </row>
    <row r="67" spans="1:29">
      <c r="A67" s="2516"/>
      <c r="B67" s="1761" t="s">
        <v>630</v>
      </c>
      <c r="C67" s="2517" t="s">
        <v>646</v>
      </c>
      <c r="D67" s="1763"/>
      <c r="E67" s="2518"/>
      <c r="F67" s="423" t="s">
        <v>633</v>
      </c>
      <c r="G67" s="1766"/>
      <c r="H67" s="1767" t="s">
        <v>13</v>
      </c>
      <c r="I67" s="1771"/>
      <c r="J67" s="1764"/>
      <c r="K67" s="1764"/>
      <c r="L67" s="2519" t="s">
        <v>311</v>
      </c>
      <c r="M67" s="1763"/>
      <c r="Y67" s="1770" t="s">
        <v>311</v>
      </c>
      <c r="Z67" s="1769"/>
      <c r="AB67" s="1770" t="s">
        <v>311</v>
      </c>
      <c r="AC67" s="1769"/>
    </row>
    <row r="68" spans="1:29">
      <c r="A68" s="2516"/>
      <c r="B68" s="1761" t="s">
        <v>631</v>
      </c>
      <c r="C68" s="2517" t="s">
        <v>647</v>
      </c>
      <c r="D68" s="1763"/>
      <c r="E68" s="2520"/>
      <c r="F68" s="423" t="s">
        <v>633</v>
      </c>
      <c r="G68" s="1766"/>
      <c r="H68" s="1767" t="s">
        <v>13</v>
      </c>
      <c r="I68" s="1771"/>
      <c r="J68" s="1764"/>
      <c r="K68" s="1764"/>
      <c r="L68" s="2519" t="s">
        <v>311</v>
      </c>
      <c r="M68" s="1763"/>
      <c r="Y68" s="1770" t="s">
        <v>311</v>
      </c>
      <c r="Z68" s="1769"/>
      <c r="AB68" s="1770" t="s">
        <v>311</v>
      </c>
      <c r="AC68" s="1769"/>
    </row>
    <row r="69" spans="1:29" ht="44">
      <c r="A69" s="2516"/>
      <c r="B69" s="2521" t="s">
        <v>2685</v>
      </c>
      <c r="C69" s="2522" t="s">
        <v>2686</v>
      </c>
      <c r="D69" s="1774"/>
      <c r="E69" s="1764" t="s">
        <v>641</v>
      </c>
      <c r="F69" s="428"/>
      <c r="G69" s="1775"/>
      <c r="H69" s="1776"/>
      <c r="I69" s="1777"/>
      <c r="J69" s="1764"/>
      <c r="K69" s="1764"/>
      <c r="L69" s="2523"/>
      <c r="M69" s="1774"/>
      <c r="Y69" s="1779"/>
      <c r="Z69" s="1778"/>
      <c r="AB69" s="1779"/>
      <c r="AC69" s="1778"/>
    </row>
    <row r="70" spans="1:29" ht="33">
      <c r="A70" s="4595" t="s">
        <v>2687</v>
      </c>
      <c r="B70" s="2512" t="s">
        <v>2688</v>
      </c>
      <c r="C70" s="2524" t="s">
        <v>2689</v>
      </c>
      <c r="D70" s="2525"/>
      <c r="E70" s="2525" t="s">
        <v>624</v>
      </c>
      <c r="F70" s="2526"/>
      <c r="G70" s="2527"/>
      <c r="H70" s="2528" t="s">
        <v>237</v>
      </c>
      <c r="I70" s="2529"/>
      <c r="J70" s="2530" t="s">
        <v>2690</v>
      </c>
      <c r="K70" s="2525"/>
      <c r="L70" s="2497" t="s">
        <v>2691</v>
      </c>
      <c r="M70" s="2525"/>
      <c r="Y70" s="2531"/>
      <c r="Z70" s="2532"/>
      <c r="AB70" s="2531"/>
      <c r="AC70" s="2532"/>
    </row>
    <row r="71" spans="1:29" ht="22">
      <c r="A71" s="4596"/>
      <c r="B71" s="2533" t="s">
        <v>2692</v>
      </c>
      <c r="C71" s="2534" t="s">
        <v>644</v>
      </c>
      <c r="D71" s="2535"/>
      <c r="E71" s="2535" t="s">
        <v>624</v>
      </c>
      <c r="F71" s="2536" t="s">
        <v>2693</v>
      </c>
      <c r="G71" s="2537"/>
      <c r="H71" s="2538" t="s">
        <v>237</v>
      </c>
      <c r="I71" s="2539"/>
      <c r="J71" s="2540" t="s">
        <v>2690</v>
      </c>
      <c r="K71" s="2535"/>
      <c r="L71" s="2541" t="s">
        <v>2691</v>
      </c>
      <c r="M71" s="2535"/>
      <c r="Y71" s="2531"/>
      <c r="Z71" s="2532"/>
      <c r="AB71" s="2531"/>
      <c r="AC71" s="2532"/>
    </row>
    <row r="72" spans="1:29" ht="19.5" customHeight="1">
      <c r="A72" s="4597" t="s">
        <v>2772</v>
      </c>
      <c r="B72" s="1665" t="s">
        <v>636</v>
      </c>
      <c r="C72" s="2524" t="s">
        <v>2694</v>
      </c>
      <c r="D72" s="4599" t="s">
        <v>1727</v>
      </c>
      <c r="E72" s="4601" t="s">
        <v>3367</v>
      </c>
      <c r="F72" s="1629"/>
      <c r="G72" s="1756"/>
      <c r="H72" s="1757" t="s">
        <v>13</v>
      </c>
      <c r="I72" s="1758"/>
      <c r="J72" s="4602" t="s">
        <v>416</v>
      </c>
      <c r="K72" s="1629"/>
      <c r="L72" s="2515" t="s">
        <v>638</v>
      </c>
      <c r="M72" s="1804"/>
      <c r="Y72" s="1760" t="s">
        <v>638</v>
      </c>
      <c r="Z72" s="1787"/>
      <c r="AB72" s="1760" t="s">
        <v>638</v>
      </c>
      <c r="AC72" s="1787"/>
    </row>
    <row r="73" spans="1:29" ht="22.5" customHeight="1" thickBot="1">
      <c r="A73" s="4598"/>
      <c r="B73" s="1668" t="s">
        <v>637</v>
      </c>
      <c r="C73" s="2542" t="s">
        <v>2695</v>
      </c>
      <c r="D73" s="4600"/>
      <c r="E73" s="4600"/>
      <c r="F73" s="1549"/>
      <c r="G73" s="1781"/>
      <c r="H73" s="1782" t="s">
        <v>13</v>
      </c>
      <c r="I73" s="1783"/>
      <c r="J73" s="4603"/>
      <c r="K73" s="1549"/>
      <c r="L73" s="2543" t="s">
        <v>639</v>
      </c>
      <c r="M73" s="2188"/>
      <c r="Y73" s="1789" t="s">
        <v>639</v>
      </c>
      <c r="Z73" s="1788"/>
      <c r="AB73" s="1789" t="s">
        <v>639</v>
      </c>
      <c r="AC73" s="1788"/>
    </row>
    <row r="74" spans="1:29" ht="24" customHeight="1">
      <c r="A74" s="4574" t="s">
        <v>1294</v>
      </c>
      <c r="B74" s="595" t="s">
        <v>1174</v>
      </c>
      <c r="C74" s="2456" t="s">
        <v>1175</v>
      </c>
      <c r="D74" s="595"/>
      <c r="E74" s="4583" t="s">
        <v>2696</v>
      </c>
      <c r="F74" s="4586" t="s">
        <v>163</v>
      </c>
      <c r="G74" s="1654"/>
      <c r="H74" s="1632"/>
      <c r="I74" s="1633"/>
      <c r="J74" s="595"/>
      <c r="K74" s="4583"/>
      <c r="L74" s="4589" t="s">
        <v>592</v>
      </c>
      <c r="M74" s="4574"/>
      <c r="Y74" s="4577" t="s">
        <v>592</v>
      </c>
      <c r="Z74" s="4580"/>
      <c r="AB74" s="4577" t="s">
        <v>592</v>
      </c>
      <c r="AC74" s="4580"/>
    </row>
    <row r="75" spans="1:29" ht="24" customHeight="1">
      <c r="A75" s="4575"/>
      <c r="B75" s="2409" t="s">
        <v>3454</v>
      </c>
      <c r="C75" s="2505" t="s">
        <v>3455</v>
      </c>
      <c r="D75" s="2409"/>
      <c r="E75" s="4584"/>
      <c r="F75" s="4587"/>
      <c r="G75" s="1655"/>
      <c r="H75" s="1656"/>
      <c r="I75" s="1657"/>
      <c r="J75" s="2409"/>
      <c r="K75" s="4584"/>
      <c r="L75" s="4590"/>
      <c r="M75" s="4575"/>
      <c r="Y75" s="4578"/>
      <c r="Z75" s="4581"/>
      <c r="AB75" s="4578"/>
      <c r="AC75" s="4581"/>
    </row>
    <row r="76" spans="1:29" ht="24" customHeight="1">
      <c r="A76" s="4575"/>
      <c r="B76" s="2409" t="s">
        <v>3456</v>
      </c>
      <c r="C76" s="2505" t="s">
        <v>3457</v>
      </c>
      <c r="D76" s="2409"/>
      <c r="E76" s="4584"/>
      <c r="F76" s="4587"/>
      <c r="G76" s="1655"/>
      <c r="H76" s="1656"/>
      <c r="I76" s="1657"/>
      <c r="J76" s="2409"/>
      <c r="K76" s="4584"/>
      <c r="L76" s="4590"/>
      <c r="M76" s="4575"/>
      <c r="Y76" s="4578"/>
      <c r="Z76" s="4581"/>
      <c r="AB76" s="4578"/>
      <c r="AC76" s="4581"/>
    </row>
    <row r="77" spans="1:29" ht="24" customHeight="1">
      <c r="A77" s="4575"/>
      <c r="B77" s="2409" t="s">
        <v>1176</v>
      </c>
      <c r="C77" s="2505" t="s">
        <v>580</v>
      </c>
      <c r="D77" s="2409"/>
      <c r="E77" s="4584"/>
      <c r="F77" s="4587"/>
      <c r="G77" s="1655"/>
      <c r="H77" s="1656"/>
      <c r="I77" s="1657"/>
      <c r="J77" s="2409"/>
      <c r="K77" s="4584"/>
      <c r="L77" s="4590"/>
      <c r="M77" s="4575"/>
      <c r="Y77" s="4578"/>
      <c r="Z77" s="4581"/>
      <c r="AB77" s="4578"/>
      <c r="AC77" s="4581"/>
    </row>
    <row r="78" spans="1:29" ht="28.5" customHeight="1">
      <c r="A78" s="4575"/>
      <c r="B78" s="600" t="s">
        <v>593</v>
      </c>
      <c r="C78" s="2419" t="s">
        <v>2697</v>
      </c>
      <c r="D78" s="600"/>
      <c r="E78" s="4584"/>
      <c r="F78" s="4587"/>
      <c r="G78" s="1658"/>
      <c r="H78" s="1570"/>
      <c r="I78" s="1637"/>
      <c r="J78" s="600"/>
      <c r="K78" s="4584"/>
      <c r="L78" s="4590"/>
      <c r="M78" s="4575"/>
      <c r="Y78" s="4578"/>
      <c r="Z78" s="4581"/>
      <c r="AB78" s="4578"/>
      <c r="AC78" s="4581"/>
    </row>
    <row r="79" spans="1:29" ht="28.5" customHeight="1">
      <c r="A79" s="4575"/>
      <c r="B79" s="608" t="s">
        <v>594</v>
      </c>
      <c r="C79" s="2494" t="s">
        <v>2698</v>
      </c>
      <c r="D79" s="608"/>
      <c r="E79" s="4584"/>
      <c r="F79" s="4588"/>
      <c r="G79" s="1659"/>
      <c r="H79" s="1591" t="s">
        <v>237</v>
      </c>
      <c r="I79" s="1641"/>
      <c r="J79" s="608" t="s">
        <v>416</v>
      </c>
      <c r="K79" s="4585"/>
      <c r="L79" s="4591"/>
      <c r="M79" s="4576"/>
      <c r="Y79" s="4579"/>
      <c r="Z79" s="4582"/>
      <c r="AB79" s="4579"/>
      <c r="AC79" s="4582"/>
    </row>
    <row r="80" spans="1:29" ht="24" customHeight="1">
      <c r="A80" s="4575"/>
      <c r="B80" s="1665" t="s">
        <v>2699</v>
      </c>
      <c r="C80" s="4592" t="s">
        <v>2700</v>
      </c>
      <c r="D80" s="4586"/>
      <c r="E80" s="4584"/>
      <c r="F80" s="595"/>
      <c r="G80" s="2544"/>
      <c r="H80" s="1632"/>
      <c r="I80" s="1633"/>
      <c r="J80" s="1667"/>
      <c r="K80" s="2545"/>
      <c r="L80" s="4589" t="s">
        <v>1302</v>
      </c>
      <c r="M80" s="4574"/>
      <c r="Y80" s="1661" t="s">
        <v>1302</v>
      </c>
      <c r="Z80" s="1660"/>
      <c r="AB80" s="1661" t="s">
        <v>1302</v>
      </c>
      <c r="AC80" s="1660"/>
    </row>
    <row r="81" spans="1:31" ht="67.900000000000006" customHeight="1">
      <c r="A81" s="4575"/>
      <c r="B81" s="1684" t="s">
        <v>2701</v>
      </c>
      <c r="C81" s="4593"/>
      <c r="D81" s="4587"/>
      <c r="E81" s="4584"/>
      <c r="F81" s="600"/>
      <c r="G81" s="2546"/>
      <c r="H81" s="1570"/>
      <c r="I81" s="1637"/>
      <c r="J81" s="1572"/>
      <c r="K81" s="2547"/>
      <c r="L81" s="4590"/>
      <c r="M81" s="4575"/>
      <c r="Y81" s="2410"/>
      <c r="Z81" s="2412"/>
      <c r="AB81" s="2410"/>
      <c r="AC81" s="2412"/>
    </row>
    <row r="82" spans="1:31" ht="15" customHeight="1">
      <c r="A82" s="4575"/>
      <c r="B82" s="1668" t="s">
        <v>2771</v>
      </c>
      <c r="C82" s="4594"/>
      <c r="D82" s="4588"/>
      <c r="E82" s="4584"/>
      <c r="F82" s="608"/>
      <c r="G82" s="2548"/>
      <c r="H82" s="1591"/>
      <c r="I82" s="1641"/>
      <c r="J82" s="1593"/>
      <c r="K82" s="2549"/>
      <c r="L82" s="4591"/>
      <c r="M82" s="4576"/>
      <c r="Y82" s="2410"/>
      <c r="Z82" s="2412"/>
      <c r="AB82" s="2410"/>
      <c r="AC82" s="2412"/>
    </row>
    <row r="83" spans="1:31" ht="24.75" customHeight="1">
      <c r="A83" s="4576"/>
      <c r="B83" s="2414" t="s">
        <v>1468</v>
      </c>
      <c r="C83" s="2449" t="s">
        <v>2702</v>
      </c>
      <c r="D83" s="2414"/>
      <c r="E83" s="4585"/>
      <c r="F83" s="2414"/>
      <c r="G83" s="1662"/>
      <c r="H83" s="89" t="s">
        <v>851</v>
      </c>
      <c r="I83" s="1663"/>
      <c r="J83" s="1664" t="s">
        <v>1469</v>
      </c>
      <c r="K83" s="2415"/>
      <c r="L83" s="2550" t="s">
        <v>311</v>
      </c>
      <c r="M83" s="2408"/>
      <c r="Y83" s="2410" t="s">
        <v>311</v>
      </c>
      <c r="Z83" s="2412"/>
      <c r="AB83" s="2410" t="s">
        <v>311</v>
      </c>
      <c r="AC83" s="2412"/>
    </row>
    <row r="84" spans="1:31" ht="39.75" customHeight="1">
      <c r="A84" s="4566" t="s">
        <v>391</v>
      </c>
      <c r="B84" s="2455" t="s">
        <v>569</v>
      </c>
      <c r="C84" s="2456" t="s">
        <v>2703</v>
      </c>
      <c r="D84" s="1665" t="s">
        <v>567</v>
      </c>
      <c r="E84" s="595" t="s">
        <v>566</v>
      </c>
      <c r="F84" s="595" t="s">
        <v>565</v>
      </c>
      <c r="G84" s="1631"/>
      <c r="H84" s="1666" t="s">
        <v>1718</v>
      </c>
      <c r="I84" s="1633"/>
      <c r="J84" s="1667" t="s">
        <v>564</v>
      </c>
      <c r="K84" s="595"/>
      <c r="L84" s="2493" t="s">
        <v>311</v>
      </c>
      <c r="M84" s="1804"/>
      <c r="Y84" s="1425" t="s">
        <v>311</v>
      </c>
      <c r="Z84" s="1634"/>
      <c r="AB84" s="1425" t="s">
        <v>311</v>
      </c>
      <c r="AC84" s="1634"/>
    </row>
    <row r="85" spans="1:31" ht="26.25" customHeight="1">
      <c r="A85" s="4567"/>
      <c r="B85" s="2551" t="s">
        <v>1286</v>
      </c>
      <c r="C85" s="2494" t="s">
        <v>2704</v>
      </c>
      <c r="D85" s="1639"/>
      <c r="E85" s="608" t="s">
        <v>562</v>
      </c>
      <c r="F85" s="608" t="s">
        <v>1287</v>
      </c>
      <c r="G85" s="1640"/>
      <c r="H85" s="2405"/>
      <c r="I85" s="1641"/>
      <c r="J85" s="2405"/>
      <c r="K85" s="608"/>
      <c r="L85" s="2495" t="s">
        <v>1288</v>
      </c>
      <c r="M85" s="1803"/>
      <c r="Y85" s="1427" t="s">
        <v>1288</v>
      </c>
      <c r="Z85" s="1594"/>
      <c r="AB85" s="1427" t="s">
        <v>1288</v>
      </c>
      <c r="AC85" s="1594"/>
    </row>
    <row r="86" spans="1:31" ht="60.75" customHeight="1">
      <c r="A86" s="1674" t="s">
        <v>1289</v>
      </c>
      <c r="B86" s="760" t="s">
        <v>3471</v>
      </c>
      <c r="C86" s="2552" t="s">
        <v>3472</v>
      </c>
      <c r="D86" s="1669"/>
      <c r="E86" s="3230" t="s">
        <v>1798</v>
      </c>
      <c r="F86" s="1566" t="s">
        <v>1290</v>
      </c>
      <c r="G86" s="1670"/>
      <c r="H86" s="1671"/>
      <c r="I86" s="1672"/>
      <c r="J86" s="1673"/>
      <c r="K86" s="1674"/>
      <c r="L86" s="2553" t="s">
        <v>1291</v>
      </c>
      <c r="M86" s="759"/>
      <c r="Y86" s="1677" t="s">
        <v>1291</v>
      </c>
      <c r="Z86" s="1676"/>
      <c r="AB86" s="1677" t="s">
        <v>1291</v>
      </c>
      <c r="AC86" s="1676"/>
    </row>
    <row r="87" spans="1:31" ht="44.25" customHeight="1">
      <c r="A87" s="1811" t="s">
        <v>349</v>
      </c>
      <c r="B87" s="1623" t="s">
        <v>552</v>
      </c>
      <c r="C87" s="2491" t="s">
        <v>551</v>
      </c>
      <c r="D87" s="1623"/>
      <c r="E87" s="1627" t="s">
        <v>550</v>
      </c>
      <c r="F87" s="1623" t="s">
        <v>347</v>
      </c>
      <c r="G87" s="1716"/>
      <c r="H87" s="1717" t="s">
        <v>549</v>
      </c>
      <c r="I87" s="1718"/>
      <c r="J87" s="1628"/>
      <c r="K87" s="1623"/>
      <c r="L87" s="2492" t="s">
        <v>717</v>
      </c>
      <c r="M87" s="1566"/>
      <c r="Y87" s="1720" t="s">
        <v>717</v>
      </c>
      <c r="Z87" s="1719"/>
      <c r="AB87" s="1720" t="s">
        <v>717</v>
      </c>
      <c r="AC87" s="1719"/>
    </row>
    <row r="88" spans="1:31" ht="28.5" customHeight="1">
      <c r="A88" s="760" t="s">
        <v>2705</v>
      </c>
      <c r="B88" s="2554" t="s">
        <v>197</v>
      </c>
      <c r="C88" s="2552" t="s">
        <v>2706</v>
      </c>
      <c r="D88" s="1623"/>
      <c r="E88" s="1566" t="s">
        <v>2000</v>
      </c>
      <c r="F88" s="1566"/>
      <c r="G88" s="1678"/>
      <c r="H88" s="1671"/>
      <c r="I88" s="1679"/>
      <c r="J88" s="1673"/>
      <c r="K88" s="1566"/>
      <c r="L88" s="2553" t="s">
        <v>2001</v>
      </c>
      <c r="M88" s="759"/>
      <c r="Y88" s="1677" t="s">
        <v>392</v>
      </c>
      <c r="Z88" s="1676"/>
      <c r="AB88" s="1677" t="s">
        <v>392</v>
      </c>
      <c r="AC88" s="1676"/>
    </row>
    <row r="89" spans="1:31" s="1682" customFormat="1" ht="38.25" customHeight="1">
      <c r="A89" s="4568" t="s">
        <v>238</v>
      </c>
      <c r="B89" s="2504" t="s">
        <v>2707</v>
      </c>
      <c r="C89" s="2555" t="s">
        <v>2708</v>
      </c>
      <c r="D89" s="1680"/>
      <c r="E89" s="2409" t="s">
        <v>3368</v>
      </c>
      <c r="F89" s="2409"/>
      <c r="G89" s="1681" t="s">
        <v>13</v>
      </c>
      <c r="H89" s="1656"/>
      <c r="I89" s="1657" t="s">
        <v>13</v>
      </c>
      <c r="J89" s="4571" t="s">
        <v>165</v>
      </c>
      <c r="K89" s="4571"/>
      <c r="L89" s="2556" t="s">
        <v>56</v>
      </c>
      <c r="M89" s="1807"/>
      <c r="O89" s="1480"/>
      <c r="P89" s="1480"/>
      <c r="Q89" s="1480"/>
      <c r="R89" s="1480"/>
      <c r="S89" s="1480"/>
      <c r="T89" s="1480"/>
      <c r="U89" s="1480"/>
      <c r="V89" s="1480"/>
      <c r="W89" s="1480"/>
      <c r="Y89" s="1683" t="s">
        <v>56</v>
      </c>
      <c r="Z89" s="1660"/>
      <c r="AB89" s="1683" t="s">
        <v>56</v>
      </c>
      <c r="AC89" s="1660"/>
    </row>
    <row r="90" spans="1:31" s="1547" customFormat="1" ht="41.25" customHeight="1">
      <c r="A90" s="4569"/>
      <c r="B90" s="1684" t="s">
        <v>561</v>
      </c>
      <c r="C90" s="2432" t="s">
        <v>716</v>
      </c>
      <c r="D90" s="1685" t="s">
        <v>560</v>
      </c>
      <c r="E90" s="600" t="s">
        <v>3369</v>
      </c>
      <c r="F90" s="600"/>
      <c r="G90" s="1636"/>
      <c r="H90" s="1570" t="s">
        <v>13</v>
      </c>
      <c r="I90" s="1571"/>
      <c r="J90" s="4572"/>
      <c r="K90" s="4572"/>
      <c r="L90" s="2557" t="s">
        <v>162</v>
      </c>
      <c r="M90" s="1800"/>
      <c r="O90" s="1480"/>
      <c r="P90" s="1480"/>
      <c r="Q90" s="1480"/>
      <c r="R90" s="1480"/>
      <c r="S90" s="1480"/>
      <c r="T90" s="1480"/>
      <c r="U90" s="1480"/>
      <c r="V90" s="1480"/>
      <c r="W90" s="1480"/>
      <c r="Y90" s="1686" t="s">
        <v>162</v>
      </c>
      <c r="Z90" s="1573"/>
      <c r="AB90" s="1686" t="s">
        <v>162</v>
      </c>
      <c r="AC90" s="1573"/>
    </row>
    <row r="91" spans="1:31" s="1688" customFormat="1" ht="42.75" customHeight="1">
      <c r="A91" s="4570"/>
      <c r="B91" s="2558" t="s">
        <v>559</v>
      </c>
      <c r="C91" s="2559" t="s">
        <v>716</v>
      </c>
      <c r="D91" s="1687" t="s">
        <v>558</v>
      </c>
      <c r="E91" s="1668" t="s">
        <v>618</v>
      </c>
      <c r="F91" s="608"/>
      <c r="G91" s="1640"/>
      <c r="H91" s="1591" t="s">
        <v>13</v>
      </c>
      <c r="I91" s="1592"/>
      <c r="J91" s="4573"/>
      <c r="K91" s="4573"/>
      <c r="L91" s="2470" t="s">
        <v>717</v>
      </c>
      <c r="M91" s="1803"/>
      <c r="O91" s="1480"/>
      <c r="P91" s="1480"/>
      <c r="Q91" s="1480"/>
      <c r="R91" s="1480"/>
      <c r="S91" s="1480"/>
      <c r="T91" s="1480"/>
      <c r="U91" s="1480"/>
      <c r="V91" s="1480"/>
      <c r="W91" s="1480"/>
      <c r="Y91" s="1689" t="s">
        <v>717</v>
      </c>
      <c r="Z91" s="1594"/>
      <c r="AB91" s="1689" t="s">
        <v>717</v>
      </c>
      <c r="AC91" s="1594"/>
    </row>
    <row r="92" spans="1:31" ht="37.5" customHeight="1">
      <c r="A92" s="2722" t="s">
        <v>991</v>
      </c>
      <c r="B92" s="1619" t="s">
        <v>992</v>
      </c>
      <c r="C92" s="1619" t="s">
        <v>990</v>
      </c>
      <c r="D92" s="2723"/>
      <c r="E92" s="1619" t="s">
        <v>989</v>
      </c>
      <c r="F92" s="2665"/>
      <c r="G92" s="2724"/>
      <c r="H92" s="2725"/>
      <c r="I92" s="2726"/>
      <c r="J92" s="2727"/>
      <c r="K92" s="2727"/>
      <c r="L92" s="2728" t="s">
        <v>2789</v>
      </c>
      <c r="M92" s="2723"/>
      <c r="N92" s="2729"/>
      <c r="O92" s="2723"/>
      <c r="AA92" s="1649"/>
      <c r="AB92" s="1648"/>
      <c r="AD92" s="1649"/>
      <c r="AE92" s="1648"/>
    </row>
    <row r="93" spans="1:31" ht="25.15" customHeight="1">
      <c r="A93" s="1674" t="s">
        <v>579</v>
      </c>
      <c r="B93" s="1619" t="s">
        <v>718</v>
      </c>
      <c r="C93" s="2560" t="s">
        <v>580</v>
      </c>
      <c r="D93" s="1690"/>
      <c r="E93" s="1619" t="s">
        <v>581</v>
      </c>
      <c r="F93" s="1619"/>
      <c r="G93" s="1626"/>
      <c r="H93" s="1621"/>
      <c r="I93" s="1691"/>
      <c r="J93" s="1692"/>
      <c r="K93" s="2414"/>
      <c r="L93" s="2561"/>
      <c r="M93" s="2407"/>
      <c r="Y93" s="1693"/>
      <c r="Z93" s="2411"/>
      <c r="AB93" s="1693"/>
      <c r="AC93" s="2411"/>
    </row>
    <row r="94" spans="1:31" ht="34.5" customHeight="1" thickBot="1">
      <c r="A94" s="1808" t="s">
        <v>396</v>
      </c>
      <c r="B94" s="1566" t="s">
        <v>1480</v>
      </c>
      <c r="C94" s="1566"/>
      <c r="D94" s="1809"/>
      <c r="E94" s="1566" t="s">
        <v>488</v>
      </c>
      <c r="F94" s="1566"/>
      <c r="G94" s="1670"/>
      <c r="H94" s="1671"/>
      <c r="I94" s="1679"/>
      <c r="J94" s="1673"/>
      <c r="K94" s="1566"/>
      <c r="L94" s="1675"/>
      <c r="M94" s="759"/>
      <c r="O94" s="1682"/>
      <c r="P94" s="1682"/>
      <c r="Q94" s="1682"/>
      <c r="R94" s="1682"/>
      <c r="S94" s="1682"/>
      <c r="T94" s="1682"/>
      <c r="U94" s="1682"/>
      <c r="V94" s="1682"/>
      <c r="W94" s="1682"/>
      <c r="Y94" s="1694"/>
      <c r="Z94" s="1695"/>
      <c r="AB94" s="1694"/>
      <c r="AC94" s="1695"/>
    </row>
    <row r="95" spans="1:31" ht="12.75" customHeight="1">
      <c r="A95" s="1798" t="s">
        <v>142</v>
      </c>
      <c r="B95" s="1692" t="s">
        <v>231</v>
      </c>
      <c r="C95" s="1692"/>
      <c r="D95" s="1480" t="s">
        <v>622</v>
      </c>
      <c r="E95" s="1692"/>
      <c r="G95" s="761"/>
      <c r="H95" s="761"/>
      <c r="I95" s="761"/>
      <c r="J95" s="1692"/>
      <c r="K95" s="1692"/>
      <c r="L95" s="1692"/>
      <c r="M95" s="1692"/>
      <c r="O95" s="1547"/>
      <c r="P95" s="1547"/>
      <c r="Q95" s="1547"/>
      <c r="R95" s="1547"/>
      <c r="S95" s="1547"/>
      <c r="T95" s="1547"/>
      <c r="U95" s="1547"/>
      <c r="V95" s="1547"/>
      <c r="W95" s="1547"/>
      <c r="Y95" s="1696"/>
      <c r="Z95" s="1696"/>
      <c r="AB95" s="1696"/>
      <c r="AC95" s="1696"/>
    </row>
    <row r="96" spans="1:31">
      <c r="A96" s="430" t="s">
        <v>394</v>
      </c>
      <c r="B96" s="1692" t="s">
        <v>395</v>
      </c>
      <c r="C96" s="1692"/>
      <c r="D96" s="1697"/>
      <c r="E96" s="1692"/>
      <c r="O96" s="1688"/>
      <c r="P96" s="1688"/>
      <c r="Q96" s="1688"/>
      <c r="R96" s="1688"/>
      <c r="S96" s="1688"/>
      <c r="T96" s="1688"/>
      <c r="U96" s="1688"/>
      <c r="V96" s="1688"/>
      <c r="W96" s="1688"/>
    </row>
    <row r="97" spans="1:29">
      <c r="A97" s="1479" t="s">
        <v>807</v>
      </c>
      <c r="B97" s="1530"/>
      <c r="C97" s="1530"/>
      <c r="D97" s="1530"/>
      <c r="E97" s="1530"/>
      <c r="F97" s="1530"/>
      <c r="G97" s="1530"/>
      <c r="H97" s="1530"/>
      <c r="I97" s="1530"/>
      <c r="J97" s="1530"/>
      <c r="K97" s="1530"/>
      <c r="L97" s="1530"/>
      <c r="M97" s="1530"/>
      <c r="Y97" s="1530"/>
      <c r="Z97" s="1530"/>
      <c r="AB97" s="1530"/>
      <c r="AC97" s="1530"/>
    </row>
    <row r="98" spans="1:29">
      <c r="B98" s="1530"/>
      <c r="C98" s="1530"/>
      <c r="D98" s="1530"/>
      <c r="E98" s="1530"/>
      <c r="F98" s="1530"/>
      <c r="G98" s="1530"/>
      <c r="H98" s="1530"/>
      <c r="I98" s="1530"/>
      <c r="J98" s="1530"/>
      <c r="K98" s="1530"/>
      <c r="L98" s="1530"/>
      <c r="M98" s="1530"/>
      <c r="Y98" s="1530"/>
      <c r="Z98" s="1530"/>
      <c r="AB98" s="1530"/>
      <c r="AC98" s="1530"/>
    </row>
    <row r="99" spans="1:29">
      <c r="B99" s="1530"/>
      <c r="C99" s="1530"/>
      <c r="D99" s="1530"/>
      <c r="E99" s="1530"/>
      <c r="F99" s="1530"/>
      <c r="G99" s="1530"/>
      <c r="H99" s="1530"/>
      <c r="I99" s="1530"/>
      <c r="J99" s="1530"/>
      <c r="K99" s="1530"/>
      <c r="L99" s="1530"/>
      <c r="M99" s="1530"/>
      <c r="Y99" s="1530"/>
      <c r="Z99" s="1530"/>
      <c r="AB99" s="1530"/>
      <c r="AC99" s="1530"/>
    </row>
    <row r="100" spans="1:29" ht="13.5" thickBot="1">
      <c r="B100" s="1530"/>
      <c r="C100" s="1530"/>
      <c r="D100" s="1530"/>
      <c r="E100" s="1530"/>
      <c r="F100" s="1530"/>
      <c r="G100" s="1530"/>
      <c r="H100" s="1530"/>
      <c r="I100" s="1530"/>
      <c r="J100" s="1530"/>
      <c r="K100" s="1530"/>
      <c r="L100" s="1530"/>
      <c r="M100" s="1530"/>
      <c r="Y100" s="1530"/>
      <c r="Z100" s="1530"/>
      <c r="AB100" s="1530"/>
      <c r="AC100" s="1530"/>
    </row>
    <row r="101" spans="1:29" ht="28.5" customHeight="1">
      <c r="A101" s="1755" t="s">
        <v>787</v>
      </c>
      <c r="B101" s="1751" t="s">
        <v>794</v>
      </c>
      <c r="C101" s="1647" t="s">
        <v>793</v>
      </c>
      <c r="D101" s="1647"/>
      <c r="E101" s="1647"/>
      <c r="F101" s="1647"/>
      <c r="G101" s="1644"/>
      <c r="H101" s="1723"/>
      <c r="I101" s="1646"/>
      <c r="J101" s="1647"/>
      <c r="K101" s="1647"/>
      <c r="L101" s="1647"/>
      <c r="M101" s="1647"/>
      <c r="Y101" s="1699"/>
      <c r="Z101" s="1698"/>
      <c r="AB101" s="1699"/>
      <c r="AC101" s="1698"/>
    </row>
    <row r="102" spans="1:29" ht="28.5" customHeight="1">
      <c r="A102" s="4616" t="s">
        <v>792</v>
      </c>
      <c r="B102" s="1700" t="s">
        <v>795</v>
      </c>
      <c r="C102" s="1701" t="s">
        <v>563</v>
      </c>
      <c r="D102" s="1701"/>
      <c r="E102" s="1701"/>
      <c r="F102" s="1701"/>
      <c r="G102" s="1702"/>
      <c r="H102" s="1703"/>
      <c r="I102" s="1704"/>
      <c r="J102" s="1701"/>
      <c r="K102" s="1701"/>
      <c r="L102" s="1701"/>
      <c r="M102" s="1701"/>
      <c r="Y102" s="1706"/>
      <c r="Z102" s="1705"/>
      <c r="AB102" s="1706"/>
      <c r="AC102" s="1705"/>
    </row>
    <row r="103" spans="1:29" ht="28.5" customHeight="1">
      <c r="A103" s="4616"/>
      <c r="B103" s="1700" t="s">
        <v>874</v>
      </c>
      <c r="C103" s="1701" t="s">
        <v>875</v>
      </c>
      <c r="D103" s="1701"/>
      <c r="E103" s="1701"/>
      <c r="F103" s="1701"/>
      <c r="G103" s="1702"/>
      <c r="H103" s="1703"/>
      <c r="I103" s="1704"/>
      <c r="J103" s="1701"/>
      <c r="K103" s="1701"/>
      <c r="L103" s="1701"/>
      <c r="M103" s="1701"/>
      <c r="Y103" s="1706"/>
      <c r="Z103" s="1705"/>
      <c r="AB103" s="1706"/>
      <c r="AC103" s="1705"/>
    </row>
    <row r="104" spans="1:29" ht="28.5" customHeight="1">
      <c r="A104" s="4616"/>
      <c r="B104" s="1700" t="s">
        <v>788</v>
      </c>
      <c r="C104" s="1701"/>
      <c r="D104" s="1701"/>
      <c r="E104" s="1701"/>
      <c r="F104" s="1701"/>
      <c r="G104" s="1702"/>
      <c r="H104" s="1703"/>
      <c r="I104" s="1704"/>
      <c r="J104" s="1701"/>
      <c r="K104" s="1701"/>
      <c r="L104" s="1701"/>
      <c r="M104" s="1701"/>
      <c r="Y104" s="1706"/>
      <c r="Z104" s="1705"/>
      <c r="AB104" s="1706"/>
      <c r="AC104" s="1705"/>
    </row>
    <row r="105" spans="1:29" ht="28.5" customHeight="1">
      <c r="A105" s="4616"/>
      <c r="B105" s="1700" t="s">
        <v>789</v>
      </c>
      <c r="C105" s="1701" t="s">
        <v>796</v>
      </c>
      <c r="D105" s="1701"/>
      <c r="E105" s="1701"/>
      <c r="F105" s="1701"/>
      <c r="G105" s="1702"/>
      <c r="H105" s="1703"/>
      <c r="I105" s="1704"/>
      <c r="J105" s="1701"/>
      <c r="K105" s="1701"/>
      <c r="L105" s="1701"/>
      <c r="M105" s="1701"/>
      <c r="Y105" s="1706"/>
      <c r="Z105" s="1705"/>
      <c r="AB105" s="1706"/>
      <c r="AC105" s="1705"/>
    </row>
    <row r="106" spans="1:29" ht="28.5" customHeight="1">
      <c r="A106" s="4616"/>
      <c r="B106" s="1701" t="s">
        <v>790</v>
      </c>
      <c r="C106" s="1701" t="s">
        <v>796</v>
      </c>
      <c r="D106" s="1701"/>
      <c r="E106" s="1701"/>
      <c r="F106" s="1701"/>
      <c r="G106" s="1702"/>
      <c r="H106" s="1703"/>
      <c r="I106" s="1704"/>
      <c r="J106" s="1701"/>
      <c r="K106" s="1701"/>
      <c r="L106" s="1701"/>
      <c r="M106" s="1701"/>
      <c r="Y106" s="1706"/>
      <c r="Z106" s="1705"/>
      <c r="AB106" s="1706"/>
      <c r="AC106" s="1705"/>
    </row>
    <row r="107" spans="1:29" ht="15.75" customHeight="1">
      <c r="A107" s="4617"/>
      <c r="B107" s="1612" t="s">
        <v>791</v>
      </c>
      <c r="C107" s="1612"/>
      <c r="D107" s="1612"/>
      <c r="E107" s="1612"/>
      <c r="F107" s="1612"/>
      <c r="G107" s="1613"/>
      <c r="H107" s="1651"/>
      <c r="I107" s="1615"/>
      <c r="J107" s="1612"/>
      <c r="K107" s="1612"/>
      <c r="L107" s="1612"/>
      <c r="M107" s="1612"/>
      <c r="Y107" s="1618"/>
      <c r="Z107" s="1617"/>
      <c r="AB107" s="1618"/>
      <c r="AC107" s="1617"/>
    </row>
    <row r="108" spans="1:29" ht="60" customHeight="1">
      <c r="A108" s="1755" t="s">
        <v>787</v>
      </c>
      <c r="B108" s="1701"/>
      <c r="C108" s="1701"/>
      <c r="D108" s="1700" t="s">
        <v>996</v>
      </c>
      <c r="E108" s="1701" t="s">
        <v>997</v>
      </c>
      <c r="F108" s="1701"/>
      <c r="G108" s="1702"/>
      <c r="H108" s="1703"/>
      <c r="I108" s="1704"/>
      <c r="J108" s="1701"/>
      <c r="K108" s="1701"/>
      <c r="L108" s="1701"/>
      <c r="M108" s="1701"/>
      <c r="Y108" s="1706"/>
      <c r="Z108" s="1705"/>
      <c r="AB108" s="1706"/>
      <c r="AC108" s="1705"/>
    </row>
    <row r="109" spans="1:29">
      <c r="A109" s="4610" t="s">
        <v>150</v>
      </c>
      <c r="B109" s="1619" t="s">
        <v>1466</v>
      </c>
      <c r="C109" s="1619" t="s">
        <v>1467</v>
      </c>
      <c r="D109" s="1642"/>
      <c r="E109" s="4642" t="s">
        <v>151</v>
      </c>
      <c r="F109" s="1643"/>
      <c r="G109" s="1644"/>
      <c r="H109" s="1645" t="s">
        <v>713</v>
      </c>
      <c r="I109" s="1646"/>
      <c r="J109" s="1647"/>
      <c r="K109" s="1647"/>
      <c r="L109" s="1647" t="s">
        <v>152</v>
      </c>
      <c r="M109" s="1647"/>
      <c r="Y109" s="1649" t="s">
        <v>152</v>
      </c>
      <c r="Z109" s="1648"/>
      <c r="AB109" s="1649" t="s">
        <v>152</v>
      </c>
      <c r="AC109" s="1648"/>
    </row>
    <row r="110" spans="1:29">
      <c r="A110" s="4567"/>
      <c r="B110" s="1623" t="s">
        <v>611</v>
      </c>
      <c r="C110" s="1623" t="s">
        <v>612</v>
      </c>
      <c r="D110" s="1650"/>
      <c r="E110" s="4643"/>
      <c r="F110" s="1611"/>
      <c r="G110" s="1613"/>
      <c r="H110" s="1651"/>
      <c r="I110" s="1615"/>
      <c r="J110" s="1612"/>
      <c r="K110" s="1612"/>
      <c r="L110" s="1612" t="s">
        <v>613</v>
      </c>
      <c r="M110" s="1612"/>
      <c r="Y110" s="1618" t="s">
        <v>613</v>
      </c>
      <c r="Z110" s="1617"/>
      <c r="AB110" s="1618" t="s">
        <v>613</v>
      </c>
      <c r="AC110" s="1617"/>
    </row>
    <row r="111" spans="1:29" ht="39" customHeight="1">
      <c r="A111" s="759" t="s">
        <v>196</v>
      </c>
      <c r="B111" s="1623" t="s">
        <v>1279</v>
      </c>
      <c r="C111" s="1623" t="s">
        <v>1280</v>
      </c>
      <c r="D111" s="1650"/>
      <c r="E111" s="1611" t="s">
        <v>1281</v>
      </c>
      <c r="F111" s="1611" t="s">
        <v>1282</v>
      </c>
      <c r="G111" s="1613"/>
      <c r="H111" s="1707" t="s">
        <v>1283</v>
      </c>
      <c r="I111" s="1615"/>
      <c r="J111" s="1627" t="s">
        <v>1284</v>
      </c>
      <c r="K111" s="1612"/>
      <c r="L111" s="1612" t="s">
        <v>1285</v>
      </c>
      <c r="M111" s="1612"/>
      <c r="Y111" s="1618" t="s">
        <v>311</v>
      </c>
      <c r="Z111" s="1617"/>
      <c r="AB111" s="1618" t="s">
        <v>311</v>
      </c>
      <c r="AC111" s="1617"/>
    </row>
    <row r="112" spans="1:29" ht="36.75" customHeight="1">
      <c r="A112" s="1810" t="s">
        <v>477</v>
      </c>
      <c r="B112" s="1566" t="s">
        <v>719</v>
      </c>
      <c r="C112" s="1566" t="s">
        <v>557</v>
      </c>
      <c r="D112" s="1708" t="s">
        <v>556</v>
      </c>
      <c r="E112" s="1709" t="s">
        <v>555</v>
      </c>
      <c r="F112" s="1709"/>
      <c r="G112" s="1710"/>
      <c r="H112" s="1711"/>
      <c r="I112" s="1712"/>
      <c r="J112" s="1713"/>
      <c r="K112" s="1713"/>
      <c r="L112" s="1713" t="s">
        <v>9</v>
      </c>
      <c r="M112" s="1713"/>
      <c r="Y112" s="1715" t="s">
        <v>9</v>
      </c>
      <c r="Z112" s="1714"/>
      <c r="AB112" s="1715" t="s">
        <v>9</v>
      </c>
      <c r="AC112" s="1714"/>
    </row>
    <row r="113" spans="1:29" ht="27.75" customHeight="1">
      <c r="A113" s="4644" t="s">
        <v>6</v>
      </c>
      <c r="B113" s="1566" t="s">
        <v>720</v>
      </c>
      <c r="C113" s="1566" t="s">
        <v>554</v>
      </c>
      <c r="D113" s="1713"/>
      <c r="E113" s="4645" t="s">
        <v>7</v>
      </c>
      <c r="F113" s="1713"/>
      <c r="G113" s="1710"/>
      <c r="H113" s="1711"/>
      <c r="I113" s="1712"/>
      <c r="J113" s="1713"/>
      <c r="K113" s="1713"/>
      <c r="L113" s="1713" t="s">
        <v>9</v>
      </c>
      <c r="M113" s="1713"/>
      <c r="Y113" s="1715" t="s">
        <v>9</v>
      </c>
      <c r="Z113" s="1714"/>
      <c r="AB113" s="1715" t="s">
        <v>9</v>
      </c>
      <c r="AC113" s="1714"/>
    </row>
    <row r="114" spans="1:29" ht="31.5" customHeight="1">
      <c r="A114" s="4644"/>
      <c r="B114" s="1566" t="s">
        <v>721</v>
      </c>
      <c r="C114" s="1566" t="s">
        <v>553</v>
      </c>
      <c r="D114" s="1713"/>
      <c r="E114" s="4646"/>
      <c r="F114" s="1713"/>
      <c r="G114" s="1710"/>
      <c r="H114" s="1711"/>
      <c r="I114" s="1712"/>
      <c r="J114" s="1713"/>
      <c r="K114" s="1713"/>
      <c r="L114" s="1713" t="s">
        <v>8</v>
      </c>
      <c r="M114" s="1713"/>
      <c r="Y114" s="1715" t="s">
        <v>8</v>
      </c>
      <c r="Z114" s="1714"/>
      <c r="AB114" s="1715" t="s">
        <v>8</v>
      </c>
      <c r="AC114" s="1714"/>
    </row>
    <row r="115" spans="1:29" ht="44.25" customHeight="1">
      <c r="A115" s="1811" t="s">
        <v>349</v>
      </c>
      <c r="B115" s="1623" t="s">
        <v>552</v>
      </c>
      <c r="C115" s="1623" t="s">
        <v>551</v>
      </c>
      <c r="D115" s="1623"/>
      <c r="E115" s="1627" t="s">
        <v>550</v>
      </c>
      <c r="F115" s="1623" t="s">
        <v>347</v>
      </c>
      <c r="G115" s="1716"/>
      <c r="H115" s="1717" t="s">
        <v>549</v>
      </c>
      <c r="I115" s="1718"/>
      <c r="J115" s="1628"/>
      <c r="K115" s="1623" t="s">
        <v>348</v>
      </c>
      <c r="L115" s="1544" t="s">
        <v>722</v>
      </c>
      <c r="M115" s="1566"/>
      <c r="Y115" s="1720" t="s">
        <v>717</v>
      </c>
      <c r="Z115" s="1719"/>
      <c r="AB115" s="1720" t="s">
        <v>717</v>
      </c>
      <c r="AC115" s="1719"/>
    </row>
    <row r="116" spans="1:29" s="1530" customFormat="1" ht="36">
      <c r="A116" s="1623"/>
      <c r="B116" s="1623" t="s">
        <v>548</v>
      </c>
      <c r="C116" s="1623" t="s">
        <v>547</v>
      </c>
      <c r="D116" s="1623"/>
      <c r="E116" s="1627" t="s">
        <v>546</v>
      </c>
      <c r="F116" s="1623" t="s">
        <v>545</v>
      </c>
      <c r="G116" s="1716" t="s">
        <v>544</v>
      </c>
      <c r="H116" s="1717" t="s">
        <v>543</v>
      </c>
      <c r="I116" s="1718" t="s">
        <v>542</v>
      </c>
      <c r="J116" s="1628" t="s">
        <v>541</v>
      </c>
      <c r="K116" s="1623" t="s">
        <v>540</v>
      </c>
      <c r="L116" s="1624" t="s">
        <v>539</v>
      </c>
      <c r="M116" s="1623"/>
      <c r="O116" s="1480"/>
      <c r="P116" s="1480"/>
      <c r="Q116" s="1480"/>
      <c r="R116" s="1480"/>
      <c r="S116" s="1480"/>
      <c r="T116" s="1480"/>
      <c r="U116" s="1480"/>
      <c r="V116" s="1480"/>
      <c r="W116" s="1480"/>
      <c r="Y116" s="1625" t="s">
        <v>539</v>
      </c>
      <c r="Z116" s="1721"/>
      <c r="AB116" s="1625" t="s">
        <v>539</v>
      </c>
      <c r="AC116" s="1721"/>
    </row>
    <row r="117" spans="1:29" ht="72" customHeight="1">
      <c r="A117" s="1810" t="s">
        <v>723</v>
      </c>
      <c r="B117" s="1709" t="s">
        <v>538</v>
      </c>
      <c r="C117" s="1709" t="s">
        <v>537</v>
      </c>
      <c r="D117" s="1713"/>
      <c r="E117" s="1709" t="s">
        <v>536</v>
      </c>
      <c r="F117" s="1709"/>
      <c r="G117" s="1710"/>
      <c r="H117" s="1711"/>
      <c r="I117" s="1712"/>
      <c r="J117" s="1713"/>
      <c r="K117" s="1713"/>
      <c r="L117" s="1713" t="s">
        <v>9</v>
      </c>
      <c r="M117" s="1713"/>
      <c r="Y117" s="1715" t="s">
        <v>9</v>
      </c>
      <c r="Z117" s="1714"/>
      <c r="AB117" s="1715" t="s">
        <v>9</v>
      </c>
      <c r="AC117" s="1714"/>
    </row>
    <row r="118" spans="1:29" ht="37.5" customHeight="1">
      <c r="A118" s="1805" t="s">
        <v>991</v>
      </c>
      <c r="B118" s="1643" t="s">
        <v>992</v>
      </c>
      <c r="C118" s="1643" t="s">
        <v>990</v>
      </c>
      <c r="D118" s="1647"/>
      <c r="E118" s="1643" t="s">
        <v>989</v>
      </c>
      <c r="F118" s="1722"/>
      <c r="G118" s="1644"/>
      <c r="H118" s="1723"/>
      <c r="I118" s="1646"/>
      <c r="J118" s="1545"/>
      <c r="K118" s="1647"/>
      <c r="L118" s="1546"/>
      <c r="M118" s="1647"/>
      <c r="Y118" s="1649"/>
      <c r="Z118" s="1648"/>
      <c r="AB118" s="1649"/>
      <c r="AC118" s="1648"/>
    </row>
    <row r="119" spans="1:29" ht="24.75" customHeight="1">
      <c r="A119" s="4610" t="s">
        <v>993</v>
      </c>
      <c r="B119" s="1665" t="s">
        <v>1167</v>
      </c>
      <c r="C119" s="1665" t="s">
        <v>1168</v>
      </c>
      <c r="D119" s="1724"/>
      <c r="E119" s="1665" t="s">
        <v>1169</v>
      </c>
      <c r="F119" s="1725"/>
      <c r="G119" s="1726"/>
      <c r="H119" s="1724"/>
      <c r="I119" s="1727"/>
      <c r="J119" s="1726"/>
      <c r="K119" s="1724"/>
      <c r="L119" s="1727"/>
      <c r="M119" s="1724"/>
      <c r="Y119" s="1729"/>
      <c r="Z119" s="1728"/>
      <c r="AB119" s="1729"/>
      <c r="AC119" s="1728"/>
    </row>
    <row r="120" spans="1:29" ht="35.25" customHeight="1">
      <c r="A120" s="4647"/>
      <c r="B120" s="1684" t="s">
        <v>1170</v>
      </c>
      <c r="C120" s="1684" t="s">
        <v>1171</v>
      </c>
      <c r="D120" s="1730"/>
      <c r="E120" s="1684"/>
      <c r="F120" s="1731"/>
      <c r="G120" s="1732"/>
      <c r="H120" s="1730"/>
      <c r="I120" s="1733"/>
      <c r="J120" s="1732"/>
      <c r="K120" s="1730"/>
      <c r="L120" s="1733"/>
      <c r="M120" s="1730"/>
      <c r="O120" s="1530"/>
      <c r="P120" s="1530"/>
      <c r="Q120" s="1530"/>
      <c r="R120" s="1530"/>
      <c r="S120" s="1530"/>
      <c r="T120" s="1530"/>
      <c r="U120" s="1530"/>
      <c r="V120" s="1530"/>
      <c r="W120" s="1530"/>
      <c r="Y120" s="1735"/>
      <c r="Z120" s="1734"/>
      <c r="AB120" s="1735"/>
      <c r="AC120" s="1734"/>
    </row>
    <row r="121" spans="1:29" ht="24.75" customHeight="1">
      <c r="A121" s="4567"/>
      <c r="B121" s="1668" t="s">
        <v>1172</v>
      </c>
      <c r="C121" s="1668" t="s">
        <v>1173</v>
      </c>
      <c r="D121" s="1736"/>
      <c r="E121" s="1668"/>
      <c r="F121" s="1737"/>
      <c r="G121" s="1738"/>
      <c r="H121" s="1736"/>
      <c r="I121" s="1739"/>
      <c r="J121" s="1738"/>
      <c r="K121" s="1736"/>
      <c r="L121" s="1739"/>
      <c r="M121" s="1736"/>
      <c r="Y121" s="1741"/>
      <c r="Z121" s="1740"/>
      <c r="AB121" s="1741"/>
      <c r="AC121" s="1740"/>
    </row>
    <row r="122" spans="1:29">
      <c r="A122" s="4631" t="s">
        <v>893</v>
      </c>
      <c r="B122" s="592" t="s">
        <v>894</v>
      </c>
      <c r="C122" s="592" t="s">
        <v>895</v>
      </c>
      <c r="D122" s="592" t="s">
        <v>896</v>
      </c>
      <c r="E122" s="592" t="s">
        <v>897</v>
      </c>
      <c r="F122" s="593"/>
      <c r="G122" s="737" t="s">
        <v>898</v>
      </c>
      <c r="H122" s="738"/>
      <c r="I122" s="1742"/>
      <c r="J122" s="594"/>
      <c r="K122" s="595"/>
      <c r="L122" s="596"/>
      <c r="M122" s="1647"/>
      <c r="Y122" s="1425"/>
      <c r="Z122" s="1648"/>
      <c r="AB122" s="1425"/>
      <c r="AC122" s="1648"/>
    </row>
    <row r="123" spans="1:29" ht="24">
      <c r="A123" s="4632"/>
      <c r="B123" s="597" t="s">
        <v>899</v>
      </c>
      <c r="C123" s="597" t="s">
        <v>900</v>
      </c>
      <c r="D123" s="597" t="s">
        <v>901</v>
      </c>
      <c r="E123" s="597" t="s">
        <v>902</v>
      </c>
      <c r="F123" s="598"/>
      <c r="G123" s="739" t="s">
        <v>898</v>
      </c>
      <c r="H123" s="1743"/>
      <c r="I123" s="1744"/>
      <c r="J123" s="599"/>
      <c r="K123" s="600"/>
      <c r="L123" s="601"/>
      <c r="M123" s="1647"/>
      <c r="Y123" s="1426"/>
      <c r="Z123" s="1648"/>
      <c r="AB123" s="1426"/>
      <c r="AC123" s="1648"/>
    </row>
    <row r="124" spans="1:29">
      <c r="A124" s="4632"/>
      <c r="B124" s="597" t="s">
        <v>903</v>
      </c>
      <c r="C124" s="597" t="s">
        <v>904</v>
      </c>
      <c r="D124" s="602" t="s">
        <v>905</v>
      </c>
      <c r="E124" s="603" t="s">
        <v>906</v>
      </c>
      <c r="F124" s="604"/>
      <c r="G124" s="739" t="s">
        <v>898</v>
      </c>
      <c r="H124" s="1743"/>
      <c r="I124" s="1744"/>
      <c r="J124" s="599"/>
      <c r="K124" s="600"/>
      <c r="L124" s="601"/>
      <c r="M124" s="1647"/>
      <c r="Y124" s="1426"/>
      <c r="Z124" s="1648"/>
      <c r="AB124" s="1426"/>
      <c r="AC124" s="1648"/>
    </row>
    <row r="125" spans="1:29" ht="27" customHeight="1">
      <c r="A125" s="4633"/>
      <c r="B125" s="605" t="s">
        <v>910</v>
      </c>
      <c r="C125" s="605" t="s">
        <v>907</v>
      </c>
      <c r="D125" s="605" t="s">
        <v>908</v>
      </c>
      <c r="E125" s="605" t="s">
        <v>911</v>
      </c>
      <c r="F125" s="606"/>
      <c r="G125" s="740" t="s">
        <v>898</v>
      </c>
      <c r="H125" s="1745"/>
      <c r="I125" s="1746"/>
      <c r="J125" s="607"/>
      <c r="K125" s="608"/>
      <c r="L125" s="609" t="s">
        <v>909</v>
      </c>
      <c r="M125" s="1713"/>
      <c r="Y125" s="1427" t="s">
        <v>909</v>
      </c>
      <c r="Z125" s="1714"/>
      <c r="AB125" s="1427" t="s">
        <v>909</v>
      </c>
      <c r="AC125" s="1714"/>
    </row>
    <row r="126" spans="1:29" ht="33.75" customHeight="1">
      <c r="A126" s="4631" t="s">
        <v>10</v>
      </c>
      <c r="B126" s="229" t="s">
        <v>490</v>
      </c>
      <c r="C126" s="1595" t="s">
        <v>578</v>
      </c>
      <c r="D126" s="1596"/>
      <c r="E126" s="1595" t="s">
        <v>576</v>
      </c>
      <c r="F126" s="1595"/>
      <c r="G126" s="1597"/>
      <c r="H126" s="1598"/>
      <c r="I126" s="1599"/>
      <c r="J126" s="1600"/>
      <c r="K126" s="1596"/>
      <c r="L126" s="1596"/>
      <c r="M126" s="1596"/>
      <c r="Y126" s="1601"/>
      <c r="Z126" s="1602"/>
      <c r="AB126" s="1601"/>
      <c r="AC126" s="1602"/>
    </row>
    <row r="127" spans="1:29" ht="47.25" customHeight="1">
      <c r="A127" s="4633"/>
      <c r="B127" s="230" t="s">
        <v>577</v>
      </c>
      <c r="C127" s="1603" t="s">
        <v>724</v>
      </c>
      <c r="D127" s="1604"/>
      <c r="E127" s="1603"/>
      <c r="F127" s="1603" t="s">
        <v>1470</v>
      </c>
      <c r="G127" s="1605"/>
      <c r="H127" s="1606" t="s">
        <v>1471</v>
      </c>
      <c r="I127" s="1607"/>
      <c r="J127" s="1608" t="s">
        <v>535</v>
      </c>
      <c r="K127" s="1604"/>
      <c r="L127" s="1604" t="s">
        <v>534</v>
      </c>
      <c r="M127" s="1604"/>
      <c r="Y127" s="1609" t="s">
        <v>534</v>
      </c>
      <c r="Z127" s="1610"/>
      <c r="AB127" s="1609" t="s">
        <v>534</v>
      </c>
      <c r="AC127" s="1610"/>
    </row>
    <row r="128" spans="1:29" ht="26.25" customHeight="1">
      <c r="A128" s="4631" t="s">
        <v>650</v>
      </c>
      <c r="B128" s="429" t="s">
        <v>651</v>
      </c>
      <c r="C128" s="1611" t="s">
        <v>653</v>
      </c>
      <c r="D128" s="1612"/>
      <c r="E128" s="1611" t="s">
        <v>654</v>
      </c>
      <c r="F128" s="1611"/>
      <c r="G128" s="1613"/>
      <c r="H128" s="1614" t="s">
        <v>725</v>
      </c>
      <c r="I128" s="1615"/>
      <c r="J128" s="4583" t="s">
        <v>655</v>
      </c>
      <c r="K128" s="1612"/>
      <c r="L128" s="1611" t="s">
        <v>656</v>
      </c>
      <c r="M128" s="1612"/>
      <c r="Y128" s="1616" t="s">
        <v>656</v>
      </c>
      <c r="Z128" s="1617"/>
      <c r="AB128" s="1616" t="s">
        <v>656</v>
      </c>
      <c r="AC128" s="1617"/>
    </row>
    <row r="129" spans="1:29" ht="26.25" customHeight="1">
      <c r="A129" s="4633"/>
      <c r="B129" s="429" t="s">
        <v>652</v>
      </c>
      <c r="C129" s="1611" t="s">
        <v>557</v>
      </c>
      <c r="D129" s="1612"/>
      <c r="E129" s="1611"/>
      <c r="F129" s="1611"/>
      <c r="G129" s="1613"/>
      <c r="H129" s="1614" t="s">
        <v>725</v>
      </c>
      <c r="I129" s="1615"/>
      <c r="J129" s="4585"/>
      <c r="K129" s="1612"/>
      <c r="L129" s="1612" t="s">
        <v>311</v>
      </c>
      <c r="M129" s="1612"/>
      <c r="Y129" s="1618" t="s">
        <v>311</v>
      </c>
      <c r="Z129" s="1617"/>
      <c r="AB129" s="1618" t="s">
        <v>311</v>
      </c>
      <c r="AC129" s="1617"/>
    </row>
    <row r="130" spans="1:29" ht="56.25" customHeight="1">
      <c r="A130" s="4631" t="s">
        <v>489</v>
      </c>
      <c r="B130" s="1709" t="s">
        <v>854</v>
      </c>
      <c r="C130" s="1709" t="s">
        <v>855</v>
      </c>
      <c r="D130" s="1543"/>
      <c r="E130" s="4642" t="s">
        <v>858</v>
      </c>
      <c r="F130" s="1713"/>
      <c r="G130" s="1710"/>
      <c r="H130" s="1711"/>
      <c r="I130" s="1712"/>
      <c r="J130" s="1713"/>
      <c r="K130" s="1713"/>
      <c r="L130" s="1713"/>
      <c r="M130" s="1713"/>
      <c r="Y130" s="1715"/>
      <c r="Z130" s="1714"/>
      <c r="AB130" s="1715"/>
      <c r="AC130" s="1714"/>
    </row>
    <row r="131" spans="1:29" ht="24.75" customHeight="1">
      <c r="A131" s="4632"/>
      <c r="B131" s="1709" t="s">
        <v>856</v>
      </c>
      <c r="C131" s="1709" t="s">
        <v>857</v>
      </c>
      <c r="D131" s="1543"/>
      <c r="E131" s="4643"/>
      <c r="F131" s="1713"/>
      <c r="G131" s="1710"/>
      <c r="H131" s="1747" t="s">
        <v>859</v>
      </c>
      <c r="I131" s="1712"/>
      <c r="J131" s="1713" t="s">
        <v>860</v>
      </c>
      <c r="K131" s="1713"/>
      <c r="L131" s="1713" t="s">
        <v>311</v>
      </c>
      <c r="M131" s="1713"/>
      <c r="Y131" s="1715" t="s">
        <v>311</v>
      </c>
      <c r="Z131" s="1714"/>
      <c r="AB131" s="1715" t="s">
        <v>311</v>
      </c>
      <c r="AC131" s="1714"/>
    </row>
    <row r="132" spans="1:29" ht="77" hidden="1">
      <c r="A132" s="4633"/>
      <c r="B132" s="1709" t="s">
        <v>288</v>
      </c>
      <c r="C132" s="1709"/>
      <c r="D132" s="1543" t="s">
        <v>853</v>
      </c>
      <c r="E132" s="1713"/>
      <c r="F132" s="1713"/>
      <c r="G132" s="1710"/>
      <c r="H132" s="1711"/>
      <c r="I132" s="1712"/>
      <c r="J132" s="1713"/>
      <c r="K132" s="1713"/>
      <c r="L132" s="1713"/>
      <c r="M132" s="1713"/>
      <c r="Y132" s="1715"/>
      <c r="Z132" s="1714"/>
      <c r="AB132" s="1715"/>
      <c r="AC132" s="1714"/>
    </row>
    <row r="133" spans="1:29" ht="35.25" customHeight="1">
      <c r="A133" s="1810" t="s">
        <v>619</v>
      </c>
      <c r="B133" s="1709" t="s">
        <v>726</v>
      </c>
      <c r="C133" s="1709" t="s">
        <v>643</v>
      </c>
      <c r="D133" s="1543"/>
      <c r="E133" s="1713" t="s">
        <v>727</v>
      </c>
      <c r="F133" s="1713" t="s">
        <v>620</v>
      </c>
      <c r="G133" s="1710"/>
      <c r="H133" s="1711"/>
      <c r="I133" s="1712"/>
      <c r="J133" s="1713"/>
      <c r="K133" s="1713"/>
      <c r="L133" s="1713" t="s">
        <v>621</v>
      </c>
      <c r="M133" s="1713"/>
      <c r="Y133" s="1715" t="s">
        <v>621</v>
      </c>
      <c r="Z133" s="1714"/>
      <c r="AB133" s="1715" t="s">
        <v>621</v>
      </c>
      <c r="AC133" s="1714"/>
    </row>
    <row r="134" spans="1:29" ht="46.5" customHeight="1">
      <c r="A134" s="4610" t="s">
        <v>615</v>
      </c>
      <c r="B134" s="1709" t="s">
        <v>985</v>
      </c>
      <c r="C134" s="1709" t="s">
        <v>984</v>
      </c>
      <c r="D134" s="1543"/>
      <c r="E134" s="1543" t="s">
        <v>616</v>
      </c>
      <c r="F134" s="1713"/>
      <c r="G134" s="1710"/>
      <c r="H134" s="1747" t="s">
        <v>725</v>
      </c>
      <c r="I134" s="1712"/>
      <c r="J134" s="1713" t="s">
        <v>165</v>
      </c>
      <c r="K134" s="1713"/>
      <c r="L134" s="1543" t="s">
        <v>617</v>
      </c>
      <c r="M134" s="1713"/>
      <c r="Y134" s="1748" t="s">
        <v>617</v>
      </c>
      <c r="Z134" s="1714"/>
      <c r="AB134" s="1748" t="s">
        <v>617</v>
      </c>
      <c r="AC134" s="1714"/>
    </row>
    <row r="135" spans="1:29" ht="37.5" customHeight="1">
      <c r="A135" s="4647"/>
      <c r="B135" s="1749" t="s">
        <v>982</v>
      </c>
      <c r="C135" s="1750" t="s">
        <v>983</v>
      </c>
      <c r="D135" s="1751"/>
      <c r="E135" s="1751"/>
      <c r="F135" s="1647"/>
      <c r="G135" s="1644"/>
      <c r="H135" s="1747"/>
      <c r="I135" s="1646"/>
      <c r="J135" s="1713"/>
      <c r="K135" s="1647"/>
      <c r="L135" s="1751"/>
      <c r="M135" s="1647"/>
      <c r="Y135" s="1752"/>
      <c r="Z135" s="1648"/>
      <c r="AB135" s="1752"/>
      <c r="AC135" s="1648"/>
    </row>
    <row r="136" spans="1:29" ht="30" customHeight="1">
      <c r="A136" s="4567"/>
      <c r="B136" s="1749" t="s">
        <v>987</v>
      </c>
      <c r="C136" s="1750" t="s">
        <v>986</v>
      </c>
      <c r="D136" s="1751" t="s">
        <v>988</v>
      </c>
      <c r="E136" s="1751" t="s">
        <v>980</v>
      </c>
      <c r="F136" s="1647"/>
      <c r="G136" s="1644"/>
      <c r="H136" s="1747" t="s">
        <v>13</v>
      </c>
      <c r="I136" s="1646"/>
      <c r="J136" s="1713" t="s">
        <v>165</v>
      </c>
      <c r="K136" s="1647"/>
      <c r="L136" s="1751" t="s">
        <v>981</v>
      </c>
      <c r="M136" s="1647"/>
      <c r="Y136" s="1752" t="s">
        <v>981</v>
      </c>
      <c r="Z136" s="1648"/>
      <c r="AB136" s="1752" t="s">
        <v>981</v>
      </c>
      <c r="AC136" s="1648"/>
    </row>
    <row r="137" spans="1:29" ht="18" customHeight="1">
      <c r="A137" s="1805" t="s">
        <v>623</v>
      </c>
      <c r="B137" s="1753" t="s">
        <v>632</v>
      </c>
      <c r="C137" s="1754" t="s">
        <v>644</v>
      </c>
      <c r="D137" s="1629"/>
      <c r="E137" s="1755" t="s">
        <v>634</v>
      </c>
      <c r="F137" s="1629" t="s">
        <v>728</v>
      </c>
      <c r="G137" s="1756"/>
      <c r="H137" s="1757" t="s">
        <v>725</v>
      </c>
      <c r="I137" s="1758"/>
      <c r="J137" s="426" t="s">
        <v>626</v>
      </c>
      <c r="K137" s="1755"/>
      <c r="L137" s="1629" t="s">
        <v>152</v>
      </c>
      <c r="M137" s="1629"/>
      <c r="Y137" s="1760" t="s">
        <v>152</v>
      </c>
      <c r="Z137" s="1759"/>
      <c r="AB137" s="1760" t="s">
        <v>152</v>
      </c>
      <c r="AC137" s="1759"/>
    </row>
    <row r="138" spans="1:29" ht="27" customHeight="1">
      <c r="A138" s="1806"/>
      <c r="B138" s="1761" t="s">
        <v>628</v>
      </c>
      <c r="C138" s="1762" t="s">
        <v>645</v>
      </c>
      <c r="D138" s="1763"/>
      <c r="E138" s="1764"/>
      <c r="F138" s="1765" t="s">
        <v>729</v>
      </c>
      <c r="G138" s="1766"/>
      <c r="H138" s="1767" t="s">
        <v>725</v>
      </c>
      <c r="I138" s="1768" t="s">
        <v>725</v>
      </c>
      <c r="J138" s="1764"/>
      <c r="K138" s="1764"/>
      <c r="L138" s="1763" t="s">
        <v>152</v>
      </c>
      <c r="M138" s="1763"/>
      <c r="Y138" s="1770" t="s">
        <v>152</v>
      </c>
      <c r="Z138" s="1769"/>
      <c r="AB138" s="1770" t="s">
        <v>152</v>
      </c>
      <c r="AC138" s="1769"/>
    </row>
    <row r="139" spans="1:29" ht="24.75" customHeight="1">
      <c r="A139" s="1806"/>
      <c r="B139" s="1761" t="s">
        <v>629</v>
      </c>
      <c r="C139" s="1762" t="s">
        <v>645</v>
      </c>
      <c r="D139" s="1763"/>
      <c r="E139" s="1764"/>
      <c r="F139" s="1765" t="s">
        <v>729</v>
      </c>
      <c r="G139" s="1766"/>
      <c r="H139" s="1767" t="s">
        <v>725</v>
      </c>
      <c r="I139" s="1768" t="s">
        <v>725</v>
      </c>
      <c r="J139" s="1764"/>
      <c r="K139" s="1764"/>
      <c r="L139" s="1763" t="s">
        <v>152</v>
      </c>
      <c r="M139" s="1763"/>
      <c r="Y139" s="1770" t="s">
        <v>152</v>
      </c>
      <c r="Z139" s="1769"/>
      <c r="AB139" s="1770" t="s">
        <v>152</v>
      </c>
      <c r="AC139" s="1769"/>
    </row>
    <row r="140" spans="1:29">
      <c r="A140" s="1806"/>
      <c r="B140" s="1761" t="s">
        <v>630</v>
      </c>
      <c r="C140" s="1762" t="s">
        <v>646</v>
      </c>
      <c r="D140" s="1763"/>
      <c r="E140" s="1764"/>
      <c r="F140" s="423" t="s">
        <v>633</v>
      </c>
      <c r="G140" s="1766"/>
      <c r="H140" s="1767" t="s">
        <v>725</v>
      </c>
      <c r="I140" s="1771"/>
      <c r="J140" s="1764"/>
      <c r="K140" s="1764"/>
      <c r="L140" s="1763" t="s">
        <v>311</v>
      </c>
      <c r="M140" s="1763"/>
      <c r="Y140" s="1770" t="s">
        <v>311</v>
      </c>
      <c r="Z140" s="1769"/>
      <c r="AB140" s="1770" t="s">
        <v>311</v>
      </c>
      <c r="AC140" s="1769"/>
    </row>
    <row r="141" spans="1:29">
      <c r="A141" s="1806"/>
      <c r="B141" s="1761" t="s">
        <v>631</v>
      </c>
      <c r="C141" s="1762" t="s">
        <v>647</v>
      </c>
      <c r="D141" s="1763"/>
      <c r="E141" s="1680"/>
      <c r="F141" s="423" t="s">
        <v>633</v>
      </c>
      <c r="G141" s="1766"/>
      <c r="H141" s="1767" t="s">
        <v>725</v>
      </c>
      <c r="I141" s="1771"/>
      <c r="J141" s="1764"/>
      <c r="K141" s="1764"/>
      <c r="L141" s="1763" t="s">
        <v>311</v>
      </c>
      <c r="M141" s="1763"/>
      <c r="Y141" s="1770" t="s">
        <v>311</v>
      </c>
      <c r="Z141" s="1769"/>
      <c r="AB141" s="1770" t="s">
        <v>311</v>
      </c>
      <c r="AC141" s="1769"/>
    </row>
    <row r="142" spans="1:29" ht="22">
      <c r="A142" s="1806"/>
      <c r="B142" s="1772" t="s">
        <v>642</v>
      </c>
      <c r="C142" s="1773" t="s">
        <v>648</v>
      </c>
      <c r="D142" s="1774"/>
      <c r="E142" s="1764" t="s">
        <v>641</v>
      </c>
      <c r="F142" s="428"/>
      <c r="G142" s="1775"/>
      <c r="H142" s="1776"/>
      <c r="I142" s="1777"/>
      <c r="J142" s="1764"/>
      <c r="K142" s="1764"/>
      <c r="L142" s="1774"/>
      <c r="M142" s="1774"/>
      <c r="Y142" s="1779"/>
      <c r="Z142" s="1778"/>
      <c r="AB142" s="1779"/>
      <c r="AC142" s="1778"/>
    </row>
    <row r="143" spans="1:29">
      <c r="A143" s="1548"/>
      <c r="B143" s="1780" t="s">
        <v>640</v>
      </c>
      <c r="C143" s="424" t="s">
        <v>649</v>
      </c>
      <c r="D143" s="1549"/>
      <c r="E143" s="1549" t="s">
        <v>624</v>
      </c>
      <c r="F143" s="425" t="s">
        <v>625</v>
      </c>
      <c r="G143" s="1781"/>
      <c r="H143" s="1782" t="s">
        <v>725</v>
      </c>
      <c r="I143" s="1783"/>
      <c r="J143" s="427"/>
      <c r="K143" s="1548"/>
      <c r="L143" s="1549" t="s">
        <v>627</v>
      </c>
      <c r="M143" s="1549"/>
      <c r="Y143" s="1785" t="s">
        <v>627</v>
      </c>
      <c r="Z143" s="1784"/>
      <c r="AB143" s="1785" t="s">
        <v>627</v>
      </c>
      <c r="AC143" s="1784"/>
    </row>
    <row r="144" spans="1:29" ht="19.5" customHeight="1">
      <c r="A144" s="4597" t="s">
        <v>1726</v>
      </c>
      <c r="B144" s="1665" t="s">
        <v>636</v>
      </c>
      <c r="C144" s="1786"/>
      <c r="D144" s="4601" t="s">
        <v>1727</v>
      </c>
      <c r="E144" s="4599" t="s">
        <v>635</v>
      </c>
      <c r="F144" s="1629"/>
      <c r="G144" s="1756"/>
      <c r="H144" s="1757" t="s">
        <v>13</v>
      </c>
      <c r="I144" s="1758"/>
      <c r="J144" s="4602" t="s">
        <v>416</v>
      </c>
      <c r="K144" s="1629"/>
      <c r="L144" s="1629" t="s">
        <v>638</v>
      </c>
      <c r="M144" s="1804"/>
      <c r="Y144" s="1760" t="s">
        <v>638</v>
      </c>
      <c r="Z144" s="1787"/>
      <c r="AB144" s="1760" t="s">
        <v>638</v>
      </c>
      <c r="AC144" s="1787"/>
    </row>
    <row r="145" spans="1:29" ht="22.5" customHeight="1" thickBot="1">
      <c r="A145" s="4598"/>
      <c r="B145" s="1668" t="s">
        <v>637</v>
      </c>
      <c r="C145" s="1812"/>
      <c r="D145" s="4600"/>
      <c r="E145" s="4600"/>
      <c r="F145" s="1549"/>
      <c r="G145" s="1781"/>
      <c r="H145" s="1782" t="s">
        <v>13</v>
      </c>
      <c r="I145" s="1783"/>
      <c r="J145" s="4603"/>
      <c r="K145" s="1549"/>
      <c r="L145" s="1549" t="s">
        <v>639</v>
      </c>
      <c r="M145" s="2188"/>
      <c r="Y145" s="1789" t="s">
        <v>639</v>
      </c>
      <c r="Z145" s="1788"/>
      <c r="AB145" s="1789" t="s">
        <v>639</v>
      </c>
      <c r="AC145" s="1788"/>
    </row>
    <row r="146" spans="1:29" ht="30" customHeight="1"/>
    <row r="147" spans="1:29" ht="30.75" customHeight="1"/>
    <row r="148" spans="1:29" ht="15.75" customHeight="1">
      <c r="B148" s="1790" t="s">
        <v>960</v>
      </c>
    </row>
    <row r="149" spans="1:29" ht="28.5" customHeight="1">
      <c r="B149" s="1791" t="s">
        <v>928</v>
      </c>
      <c r="C149" s="1791" t="s">
        <v>929</v>
      </c>
      <c r="D149" s="1791" t="s">
        <v>930</v>
      </c>
      <c r="E149" s="1791" t="s">
        <v>931</v>
      </c>
    </row>
    <row r="150" spans="1:29" ht="42" customHeight="1">
      <c r="B150" s="1792" t="s">
        <v>932</v>
      </c>
      <c r="C150" s="1791" t="s">
        <v>933</v>
      </c>
      <c r="D150" s="1793" t="s">
        <v>934</v>
      </c>
      <c r="E150" s="1792" t="s">
        <v>935</v>
      </c>
    </row>
    <row r="151" spans="1:29" ht="42" customHeight="1">
      <c r="B151" s="4648" t="s">
        <v>936</v>
      </c>
      <c r="C151" s="1792" t="s">
        <v>937</v>
      </c>
      <c r="D151" s="1793" t="s">
        <v>938</v>
      </c>
      <c r="E151" s="1792" t="s">
        <v>939</v>
      </c>
    </row>
    <row r="152" spans="1:29" ht="42" customHeight="1">
      <c r="B152" s="4649"/>
      <c r="C152" s="1792" t="s">
        <v>940</v>
      </c>
      <c r="D152" s="1793" t="s">
        <v>941</v>
      </c>
      <c r="E152" s="1792" t="s">
        <v>942</v>
      </c>
    </row>
    <row r="153" spans="1:29" ht="32.25" customHeight="1">
      <c r="B153" s="1792" t="s">
        <v>943</v>
      </c>
      <c r="C153" s="1791" t="s">
        <v>933</v>
      </c>
      <c r="D153" s="1793" t="s">
        <v>941</v>
      </c>
      <c r="E153" s="1792" t="s">
        <v>944</v>
      </c>
    </row>
    <row r="154" spans="1:29" ht="33" customHeight="1">
      <c r="B154" s="4648" t="s">
        <v>945</v>
      </c>
      <c r="C154" s="1792" t="s">
        <v>937</v>
      </c>
      <c r="D154" s="1793" t="s">
        <v>946</v>
      </c>
      <c r="E154" s="1792" t="s">
        <v>947</v>
      </c>
    </row>
    <row r="155" spans="1:29" ht="27" customHeight="1">
      <c r="B155" s="4649"/>
      <c r="C155" s="1792" t="s">
        <v>940</v>
      </c>
      <c r="D155" s="1793" t="s">
        <v>948</v>
      </c>
      <c r="E155" s="1792" t="s">
        <v>949</v>
      </c>
    </row>
    <row r="156" spans="1:29" ht="25.5" customHeight="1">
      <c r="B156" s="4648" t="s">
        <v>950</v>
      </c>
      <c r="C156" s="1792" t="s">
        <v>937</v>
      </c>
      <c r="D156" s="1793" t="s">
        <v>948</v>
      </c>
      <c r="E156" s="1792" t="s">
        <v>951</v>
      </c>
    </row>
    <row r="157" spans="1:29" ht="32.25" customHeight="1">
      <c r="B157" s="4649"/>
      <c r="C157" s="1792" t="s">
        <v>940</v>
      </c>
      <c r="D157" s="1793" t="s">
        <v>952</v>
      </c>
      <c r="E157" s="1792" t="s">
        <v>953</v>
      </c>
    </row>
    <row r="158" spans="1:29" ht="43.5" customHeight="1">
      <c r="B158" s="1792" t="s">
        <v>954</v>
      </c>
      <c r="C158" s="1791" t="s">
        <v>933</v>
      </c>
      <c r="D158" s="1793" t="s">
        <v>955</v>
      </c>
      <c r="E158" s="1792" t="s">
        <v>956</v>
      </c>
    </row>
    <row r="159" spans="1:29" ht="15" customHeight="1">
      <c r="B159" s="1792" t="s">
        <v>957</v>
      </c>
      <c r="C159" s="1791" t="s">
        <v>933</v>
      </c>
      <c r="D159" s="1793" t="s">
        <v>958</v>
      </c>
      <c r="E159" s="1792" t="s">
        <v>959</v>
      </c>
    </row>
    <row r="161" spans="2:4">
      <c r="B161" s="1480" t="s">
        <v>979</v>
      </c>
    </row>
    <row r="162" spans="2:4">
      <c r="B162" s="4652" t="s">
        <v>928</v>
      </c>
      <c r="C162" s="4653"/>
      <c r="D162" s="1791" t="s">
        <v>961</v>
      </c>
    </row>
    <row r="163" spans="2:4">
      <c r="B163" s="4650" t="s">
        <v>962</v>
      </c>
      <c r="C163" s="4651"/>
      <c r="D163" s="1793" t="s">
        <v>963</v>
      </c>
    </row>
    <row r="164" spans="2:4">
      <c r="B164" s="4650" t="s">
        <v>964</v>
      </c>
      <c r="C164" s="4651"/>
      <c r="D164" s="1793" t="s">
        <v>965</v>
      </c>
    </row>
    <row r="165" spans="2:4">
      <c r="B165" s="4650" t="s">
        <v>966</v>
      </c>
      <c r="C165" s="4651"/>
      <c r="D165" s="1793" t="s">
        <v>967</v>
      </c>
    </row>
    <row r="166" spans="2:4">
      <c r="B166" s="4650" t="s">
        <v>968</v>
      </c>
      <c r="C166" s="4651"/>
      <c r="D166" s="1793" t="s">
        <v>967</v>
      </c>
    </row>
    <row r="167" spans="2:4">
      <c r="B167" s="4650" t="s">
        <v>969</v>
      </c>
      <c r="C167" s="4651"/>
      <c r="D167" s="1793" t="s">
        <v>967</v>
      </c>
    </row>
    <row r="168" spans="2:4">
      <c r="B168" s="4650" t="s">
        <v>1719</v>
      </c>
      <c r="C168" s="4651"/>
      <c r="D168" s="1793" t="s">
        <v>967</v>
      </c>
    </row>
    <row r="169" spans="2:4">
      <c r="B169" s="4650" t="s">
        <v>970</v>
      </c>
      <c r="C169" s="4651"/>
      <c r="D169" s="1793" t="s">
        <v>971</v>
      </c>
    </row>
    <row r="170" spans="2:4">
      <c r="B170" s="4650" t="s">
        <v>972</v>
      </c>
      <c r="C170" s="4651"/>
      <c r="D170" s="1793" t="s">
        <v>973</v>
      </c>
    </row>
    <row r="171" spans="2:4">
      <c r="B171" s="4650" t="s">
        <v>974</v>
      </c>
      <c r="C171" s="4651"/>
      <c r="D171" s="1793" t="s">
        <v>1720</v>
      </c>
    </row>
    <row r="172" spans="2:4">
      <c r="B172" s="4650" t="s">
        <v>975</v>
      </c>
      <c r="C172" s="4651"/>
      <c r="D172" s="1793" t="s">
        <v>1721</v>
      </c>
    </row>
    <row r="173" spans="2:4">
      <c r="B173" s="4648" t="s">
        <v>976</v>
      </c>
      <c r="C173" s="1792" t="s">
        <v>977</v>
      </c>
      <c r="D173" s="1793" t="s">
        <v>1722</v>
      </c>
    </row>
    <row r="174" spans="2:4">
      <c r="B174" s="4649"/>
      <c r="C174" s="1792" t="s">
        <v>978</v>
      </c>
      <c r="D174" s="1793" t="s">
        <v>971</v>
      </c>
    </row>
    <row r="180" ht="13.5" customHeight="1"/>
  </sheetData>
  <mergeCells count="104">
    <mergeCell ref="A35:A37"/>
    <mergeCell ref="D35:D37"/>
    <mergeCell ref="E35:E37"/>
    <mergeCell ref="F35:F37"/>
    <mergeCell ref="I35:I37"/>
    <mergeCell ref="J35:J37"/>
    <mergeCell ref="K35:K37"/>
    <mergeCell ref="A38:A40"/>
    <mergeCell ref="D38:D40"/>
    <mergeCell ref="E38:E40"/>
    <mergeCell ref="F38:F40"/>
    <mergeCell ref="I38:I40"/>
    <mergeCell ref="J38:J40"/>
    <mergeCell ref="K38:K40"/>
    <mergeCell ref="B173:B174"/>
    <mergeCell ref="B165:C165"/>
    <mergeCell ref="B166:C166"/>
    <mergeCell ref="B167:C167"/>
    <mergeCell ref="B168:C168"/>
    <mergeCell ref="B169:C169"/>
    <mergeCell ref="B170:C170"/>
    <mergeCell ref="B171:C171"/>
    <mergeCell ref="O8:W9"/>
    <mergeCell ref="B172:C172"/>
    <mergeCell ref="B163:C163"/>
    <mergeCell ref="B164:C164"/>
    <mergeCell ref="J128:J129"/>
    <mergeCell ref="B151:B152"/>
    <mergeCell ref="B154:B155"/>
    <mergeCell ref="B156:B157"/>
    <mergeCell ref="B162:C162"/>
    <mergeCell ref="K8:K9"/>
    <mergeCell ref="E21:E26"/>
    <mergeCell ref="F21:F25"/>
    <mergeCell ref="A109:A110"/>
    <mergeCell ref="E109:E110"/>
    <mergeCell ref="A113:A114"/>
    <mergeCell ref="E113:E114"/>
    <mergeCell ref="A126:A127"/>
    <mergeCell ref="A122:A125"/>
    <mergeCell ref="A119:A121"/>
    <mergeCell ref="J144:J145"/>
    <mergeCell ref="A128:A129"/>
    <mergeCell ref="A130:A132"/>
    <mergeCell ref="E130:E131"/>
    <mergeCell ref="A134:A136"/>
    <mergeCell ref="A144:A145"/>
    <mergeCell ref="D144:D145"/>
    <mergeCell ref="E144:E145"/>
    <mergeCell ref="Y2:Z2"/>
    <mergeCell ref="AB2:AC2"/>
    <mergeCell ref="O3:W6"/>
    <mergeCell ref="L8:M8"/>
    <mergeCell ref="A102:A107"/>
    <mergeCell ref="A3:H3"/>
    <mergeCell ref="I3:K3"/>
    <mergeCell ref="A4:H4"/>
    <mergeCell ref="I4:K5"/>
    <mergeCell ref="B8:B9"/>
    <mergeCell ref="D8:D9"/>
    <mergeCell ref="M22:M25"/>
    <mergeCell ref="O22:W29"/>
    <mergeCell ref="A10:A31"/>
    <mergeCell ref="A32:A34"/>
    <mergeCell ref="E32:E33"/>
    <mergeCell ref="F5:H5"/>
    <mergeCell ref="A8:A9"/>
    <mergeCell ref="E8:E9"/>
    <mergeCell ref="F8:F9"/>
    <mergeCell ref="G8:J8"/>
    <mergeCell ref="I6:K7"/>
    <mergeCell ref="A6:H6"/>
    <mergeCell ref="A7:H7"/>
    <mergeCell ref="A70:A71"/>
    <mergeCell ref="A72:A73"/>
    <mergeCell ref="D72:D73"/>
    <mergeCell ref="E72:E73"/>
    <mergeCell ref="J72:J73"/>
    <mergeCell ref="A41:A42"/>
    <mergeCell ref="A43:A49"/>
    <mergeCell ref="D44:D46"/>
    <mergeCell ref="E44:E46"/>
    <mergeCell ref="A50:A51"/>
    <mergeCell ref="E50:E51"/>
    <mergeCell ref="A52:A64"/>
    <mergeCell ref="J52:J53"/>
    <mergeCell ref="A84:A85"/>
    <mergeCell ref="A89:A91"/>
    <mergeCell ref="J89:J91"/>
    <mergeCell ref="K89:K91"/>
    <mergeCell ref="M74:M79"/>
    <mergeCell ref="Y74:Y79"/>
    <mergeCell ref="Z74:Z79"/>
    <mergeCell ref="AB74:AB79"/>
    <mergeCell ref="AC74:AC79"/>
    <mergeCell ref="A74:A83"/>
    <mergeCell ref="E74:E83"/>
    <mergeCell ref="F74:F79"/>
    <mergeCell ref="K74:K79"/>
    <mergeCell ref="L74:L79"/>
    <mergeCell ref="C80:C82"/>
    <mergeCell ref="D80:D82"/>
    <mergeCell ref="L80:L82"/>
    <mergeCell ref="M80:M82"/>
  </mergeCells>
  <phoneticPr fontId="15"/>
  <hyperlinks>
    <hyperlink ref="M1" location="トップ!A1" display="トップへ" xr:uid="{00000000-0004-0000-0D00-000000000000}"/>
    <hyperlink ref="A1" location="トップ!A1" display="トップへ" xr:uid="{00000000-0004-0000-0D00-000001000000}"/>
    <hyperlink ref="E1" location="トップ!A1" display="トップへ" xr:uid="{00000000-0004-0000-0D00-000002000000}"/>
    <hyperlink ref="A97" location="トップ!A1" display="トップへ" xr:uid="{00000000-0004-0000-0D00-000003000000}"/>
    <hyperlink ref="Z1" location="トップ!A1" display="トップへ" xr:uid="{00000000-0004-0000-0D00-000006000000}"/>
    <hyperlink ref="AC1" location="トップ!A1" display="トップへ" xr:uid="{00000000-0004-0000-0D00-000007000000}"/>
  </hyperlinks>
  <pageMargins left="0.31496062992125984" right="0.23622047244094491" top="0.78740157480314965" bottom="0.23622047244094491" header="0.51181102362204722" footer="0.15748031496062992"/>
  <pageSetup paperSize="9" scale="59" orientation="landscape" horizontalDpi="300" verticalDpi="300"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4E03-931D-4E12-83CA-1F4623376A43}">
  <dimension ref="B1:N35"/>
  <sheetViews>
    <sheetView view="pageBreakPreview" zoomScale="75" zoomScaleNormal="75" zoomScaleSheetLayoutView="75" workbookViewId="0"/>
  </sheetViews>
  <sheetFormatPr defaultRowHeight="13"/>
  <cols>
    <col min="1" max="1" width="1.453125" style="2751" customWidth="1"/>
    <col min="2" max="2" width="1.26953125" style="2751" customWidth="1"/>
    <col min="3" max="3" width="6.7265625" style="2751" customWidth="1"/>
    <col min="4" max="4" width="17.36328125" style="2751" customWidth="1"/>
    <col min="5" max="5" width="2.26953125" style="2751" customWidth="1"/>
    <col min="6" max="6" width="11.08984375" style="2751" customWidth="1"/>
    <col min="7" max="7" width="18.36328125" style="2751" bestFit="1" customWidth="1"/>
    <col min="8" max="8" width="17.08984375" style="2751" customWidth="1"/>
    <col min="9" max="9" width="18.36328125" style="2751" bestFit="1" customWidth="1"/>
    <col min="10" max="10" width="19.26953125" style="2751" customWidth="1"/>
    <col min="11" max="11" width="18.26953125" style="2751" customWidth="1"/>
    <col min="12" max="12" width="17.7265625" style="2751" customWidth="1"/>
    <col min="13" max="13" width="18" style="2751" customWidth="1"/>
    <col min="14" max="14" width="1.453125" style="2751" customWidth="1"/>
    <col min="15" max="256" width="8.7265625" style="2751"/>
    <col min="257" max="257" width="1.453125" style="2751" customWidth="1"/>
    <col min="258" max="258" width="1.26953125" style="2751" customWidth="1"/>
    <col min="259" max="259" width="6.7265625" style="2751" customWidth="1"/>
    <col min="260" max="260" width="17.36328125" style="2751" customWidth="1"/>
    <col min="261" max="261" width="2.26953125" style="2751" customWidth="1"/>
    <col min="262" max="262" width="11.08984375" style="2751" customWidth="1"/>
    <col min="263" max="263" width="18.36328125" style="2751" bestFit="1" customWidth="1"/>
    <col min="264" max="264" width="17.08984375" style="2751" customWidth="1"/>
    <col min="265" max="265" width="18.36328125" style="2751" bestFit="1" customWidth="1"/>
    <col min="266" max="266" width="19.26953125" style="2751" customWidth="1"/>
    <col min="267" max="267" width="18.26953125" style="2751" customWidth="1"/>
    <col min="268" max="268" width="17.7265625" style="2751" customWidth="1"/>
    <col min="269" max="269" width="18" style="2751" customWidth="1"/>
    <col min="270" max="270" width="1.453125" style="2751" customWidth="1"/>
    <col min="271" max="512" width="8.7265625" style="2751"/>
    <col min="513" max="513" width="1.453125" style="2751" customWidth="1"/>
    <col min="514" max="514" width="1.26953125" style="2751" customWidth="1"/>
    <col min="515" max="515" width="6.7265625" style="2751" customWidth="1"/>
    <col min="516" max="516" width="17.36328125" style="2751" customWidth="1"/>
    <col min="517" max="517" width="2.26953125" style="2751" customWidth="1"/>
    <col min="518" max="518" width="11.08984375" style="2751" customWidth="1"/>
    <col min="519" max="519" width="18.36328125" style="2751" bestFit="1" customWidth="1"/>
    <col min="520" max="520" width="17.08984375" style="2751" customWidth="1"/>
    <col min="521" max="521" width="18.36328125" style="2751" bestFit="1" customWidth="1"/>
    <col min="522" max="522" width="19.26953125" style="2751" customWidth="1"/>
    <col min="523" max="523" width="18.26953125" style="2751" customWidth="1"/>
    <col min="524" max="524" width="17.7265625" style="2751" customWidth="1"/>
    <col min="525" max="525" width="18" style="2751" customWidth="1"/>
    <col min="526" max="526" width="1.453125" style="2751" customWidth="1"/>
    <col min="527" max="768" width="8.7265625" style="2751"/>
    <col min="769" max="769" width="1.453125" style="2751" customWidth="1"/>
    <col min="770" max="770" width="1.26953125" style="2751" customWidth="1"/>
    <col min="771" max="771" width="6.7265625" style="2751" customWidth="1"/>
    <col min="772" max="772" width="17.36328125" style="2751" customWidth="1"/>
    <col min="773" max="773" width="2.26953125" style="2751" customWidth="1"/>
    <col min="774" max="774" width="11.08984375" style="2751" customWidth="1"/>
    <col min="775" max="775" width="18.36328125" style="2751" bestFit="1" customWidth="1"/>
    <col min="776" max="776" width="17.08984375" style="2751" customWidth="1"/>
    <col min="777" max="777" width="18.36328125" style="2751" bestFit="1" customWidth="1"/>
    <col min="778" max="778" width="19.26953125" style="2751" customWidth="1"/>
    <col min="779" max="779" width="18.26953125" style="2751" customWidth="1"/>
    <col min="780" max="780" width="17.7265625" style="2751" customWidth="1"/>
    <col min="781" max="781" width="18" style="2751" customWidth="1"/>
    <col min="782" max="782" width="1.453125" style="2751" customWidth="1"/>
    <col min="783" max="1024" width="8.7265625" style="2751"/>
    <col min="1025" max="1025" width="1.453125" style="2751" customWidth="1"/>
    <col min="1026" max="1026" width="1.26953125" style="2751" customWidth="1"/>
    <col min="1027" max="1027" width="6.7265625" style="2751" customWidth="1"/>
    <col min="1028" max="1028" width="17.36328125" style="2751" customWidth="1"/>
    <col min="1029" max="1029" width="2.26953125" style="2751" customWidth="1"/>
    <col min="1030" max="1030" width="11.08984375" style="2751" customWidth="1"/>
    <col min="1031" max="1031" width="18.36328125" style="2751" bestFit="1" customWidth="1"/>
    <col min="1032" max="1032" width="17.08984375" style="2751" customWidth="1"/>
    <col min="1033" max="1033" width="18.36328125" style="2751" bestFit="1" customWidth="1"/>
    <col min="1034" max="1034" width="19.26953125" style="2751" customWidth="1"/>
    <col min="1035" max="1035" width="18.26953125" style="2751" customWidth="1"/>
    <col min="1036" max="1036" width="17.7265625" style="2751" customWidth="1"/>
    <col min="1037" max="1037" width="18" style="2751" customWidth="1"/>
    <col min="1038" max="1038" width="1.453125" style="2751" customWidth="1"/>
    <col min="1039" max="1280" width="8.7265625" style="2751"/>
    <col min="1281" max="1281" width="1.453125" style="2751" customWidth="1"/>
    <col min="1282" max="1282" width="1.26953125" style="2751" customWidth="1"/>
    <col min="1283" max="1283" width="6.7265625" style="2751" customWidth="1"/>
    <col min="1284" max="1284" width="17.36328125" style="2751" customWidth="1"/>
    <col min="1285" max="1285" width="2.26953125" style="2751" customWidth="1"/>
    <col min="1286" max="1286" width="11.08984375" style="2751" customWidth="1"/>
    <col min="1287" max="1287" width="18.36328125" style="2751" bestFit="1" customWidth="1"/>
    <col min="1288" max="1288" width="17.08984375" style="2751" customWidth="1"/>
    <col min="1289" max="1289" width="18.36328125" style="2751" bestFit="1" customWidth="1"/>
    <col min="1290" max="1290" width="19.26953125" style="2751" customWidth="1"/>
    <col min="1291" max="1291" width="18.26953125" style="2751" customWidth="1"/>
    <col min="1292" max="1292" width="17.7265625" style="2751" customWidth="1"/>
    <col min="1293" max="1293" width="18" style="2751" customWidth="1"/>
    <col min="1294" max="1294" width="1.453125" style="2751" customWidth="1"/>
    <col min="1295" max="1536" width="8.7265625" style="2751"/>
    <col min="1537" max="1537" width="1.453125" style="2751" customWidth="1"/>
    <col min="1538" max="1538" width="1.26953125" style="2751" customWidth="1"/>
    <col min="1539" max="1539" width="6.7265625" style="2751" customWidth="1"/>
    <col min="1540" max="1540" width="17.36328125" style="2751" customWidth="1"/>
    <col min="1541" max="1541" width="2.26953125" style="2751" customWidth="1"/>
    <col min="1542" max="1542" width="11.08984375" style="2751" customWidth="1"/>
    <col min="1543" max="1543" width="18.36328125" style="2751" bestFit="1" customWidth="1"/>
    <col min="1544" max="1544" width="17.08984375" style="2751" customWidth="1"/>
    <col min="1545" max="1545" width="18.36328125" style="2751" bestFit="1" customWidth="1"/>
    <col min="1546" max="1546" width="19.26953125" style="2751" customWidth="1"/>
    <col min="1547" max="1547" width="18.26953125" style="2751" customWidth="1"/>
    <col min="1548" max="1548" width="17.7265625" style="2751" customWidth="1"/>
    <col min="1549" max="1549" width="18" style="2751" customWidth="1"/>
    <col min="1550" max="1550" width="1.453125" style="2751" customWidth="1"/>
    <col min="1551" max="1792" width="8.7265625" style="2751"/>
    <col min="1793" max="1793" width="1.453125" style="2751" customWidth="1"/>
    <col min="1794" max="1794" width="1.26953125" style="2751" customWidth="1"/>
    <col min="1795" max="1795" width="6.7265625" style="2751" customWidth="1"/>
    <col min="1796" max="1796" width="17.36328125" style="2751" customWidth="1"/>
    <col min="1797" max="1797" width="2.26953125" style="2751" customWidth="1"/>
    <col min="1798" max="1798" width="11.08984375" style="2751" customWidth="1"/>
    <col min="1799" max="1799" width="18.36328125" style="2751" bestFit="1" customWidth="1"/>
    <col min="1800" max="1800" width="17.08984375" style="2751" customWidth="1"/>
    <col min="1801" max="1801" width="18.36328125" style="2751" bestFit="1" customWidth="1"/>
    <col min="1802" max="1802" width="19.26953125" style="2751" customWidth="1"/>
    <col min="1803" max="1803" width="18.26953125" style="2751" customWidth="1"/>
    <col min="1804" max="1804" width="17.7265625" style="2751" customWidth="1"/>
    <col min="1805" max="1805" width="18" style="2751" customWidth="1"/>
    <col min="1806" max="1806" width="1.453125" style="2751" customWidth="1"/>
    <col min="1807" max="2048" width="8.7265625" style="2751"/>
    <col min="2049" max="2049" width="1.453125" style="2751" customWidth="1"/>
    <col min="2050" max="2050" width="1.26953125" style="2751" customWidth="1"/>
    <col min="2051" max="2051" width="6.7265625" style="2751" customWidth="1"/>
    <col min="2052" max="2052" width="17.36328125" style="2751" customWidth="1"/>
    <col min="2053" max="2053" width="2.26953125" style="2751" customWidth="1"/>
    <col min="2054" max="2054" width="11.08984375" style="2751" customWidth="1"/>
    <col min="2055" max="2055" width="18.36328125" style="2751" bestFit="1" customWidth="1"/>
    <col min="2056" max="2056" width="17.08984375" style="2751" customWidth="1"/>
    <col min="2057" max="2057" width="18.36328125" style="2751" bestFit="1" customWidth="1"/>
    <col min="2058" max="2058" width="19.26953125" style="2751" customWidth="1"/>
    <col min="2059" max="2059" width="18.26953125" style="2751" customWidth="1"/>
    <col min="2060" max="2060" width="17.7265625" style="2751" customWidth="1"/>
    <col min="2061" max="2061" width="18" style="2751" customWidth="1"/>
    <col min="2062" max="2062" width="1.453125" style="2751" customWidth="1"/>
    <col min="2063" max="2304" width="8.7265625" style="2751"/>
    <col min="2305" max="2305" width="1.453125" style="2751" customWidth="1"/>
    <col min="2306" max="2306" width="1.26953125" style="2751" customWidth="1"/>
    <col min="2307" max="2307" width="6.7265625" style="2751" customWidth="1"/>
    <col min="2308" max="2308" width="17.36328125" style="2751" customWidth="1"/>
    <col min="2309" max="2309" width="2.26953125" style="2751" customWidth="1"/>
    <col min="2310" max="2310" width="11.08984375" style="2751" customWidth="1"/>
    <col min="2311" max="2311" width="18.36328125" style="2751" bestFit="1" customWidth="1"/>
    <col min="2312" max="2312" width="17.08984375" style="2751" customWidth="1"/>
    <col min="2313" max="2313" width="18.36328125" style="2751" bestFit="1" customWidth="1"/>
    <col min="2314" max="2314" width="19.26953125" style="2751" customWidth="1"/>
    <col min="2315" max="2315" width="18.26953125" style="2751" customWidth="1"/>
    <col min="2316" max="2316" width="17.7265625" style="2751" customWidth="1"/>
    <col min="2317" max="2317" width="18" style="2751" customWidth="1"/>
    <col min="2318" max="2318" width="1.453125" style="2751" customWidth="1"/>
    <col min="2319" max="2560" width="8.7265625" style="2751"/>
    <col min="2561" max="2561" width="1.453125" style="2751" customWidth="1"/>
    <col min="2562" max="2562" width="1.26953125" style="2751" customWidth="1"/>
    <col min="2563" max="2563" width="6.7265625" style="2751" customWidth="1"/>
    <col min="2564" max="2564" width="17.36328125" style="2751" customWidth="1"/>
    <col min="2565" max="2565" width="2.26953125" style="2751" customWidth="1"/>
    <col min="2566" max="2566" width="11.08984375" style="2751" customWidth="1"/>
    <col min="2567" max="2567" width="18.36328125" style="2751" bestFit="1" customWidth="1"/>
    <col min="2568" max="2568" width="17.08984375" style="2751" customWidth="1"/>
    <col min="2569" max="2569" width="18.36328125" style="2751" bestFit="1" customWidth="1"/>
    <col min="2570" max="2570" width="19.26953125" style="2751" customWidth="1"/>
    <col min="2571" max="2571" width="18.26953125" style="2751" customWidth="1"/>
    <col min="2572" max="2572" width="17.7265625" style="2751" customWidth="1"/>
    <col min="2573" max="2573" width="18" style="2751" customWidth="1"/>
    <col min="2574" max="2574" width="1.453125" style="2751" customWidth="1"/>
    <col min="2575" max="2816" width="8.7265625" style="2751"/>
    <col min="2817" max="2817" width="1.453125" style="2751" customWidth="1"/>
    <col min="2818" max="2818" width="1.26953125" style="2751" customWidth="1"/>
    <col min="2819" max="2819" width="6.7265625" style="2751" customWidth="1"/>
    <col min="2820" max="2820" width="17.36328125" style="2751" customWidth="1"/>
    <col min="2821" max="2821" width="2.26953125" style="2751" customWidth="1"/>
    <col min="2822" max="2822" width="11.08984375" style="2751" customWidth="1"/>
    <col min="2823" max="2823" width="18.36328125" style="2751" bestFit="1" customWidth="1"/>
    <col min="2824" max="2824" width="17.08984375" style="2751" customWidth="1"/>
    <col min="2825" max="2825" width="18.36328125" style="2751" bestFit="1" customWidth="1"/>
    <col min="2826" max="2826" width="19.26953125" style="2751" customWidth="1"/>
    <col min="2827" max="2827" width="18.26953125" style="2751" customWidth="1"/>
    <col min="2828" max="2828" width="17.7265625" style="2751" customWidth="1"/>
    <col min="2829" max="2829" width="18" style="2751" customWidth="1"/>
    <col min="2830" max="2830" width="1.453125" style="2751" customWidth="1"/>
    <col min="2831" max="3072" width="8.7265625" style="2751"/>
    <col min="3073" max="3073" width="1.453125" style="2751" customWidth="1"/>
    <col min="3074" max="3074" width="1.26953125" style="2751" customWidth="1"/>
    <col min="3075" max="3075" width="6.7265625" style="2751" customWidth="1"/>
    <col min="3076" max="3076" width="17.36328125" style="2751" customWidth="1"/>
    <col min="3077" max="3077" width="2.26953125" style="2751" customWidth="1"/>
    <col min="3078" max="3078" width="11.08984375" style="2751" customWidth="1"/>
    <col min="3079" max="3079" width="18.36328125" style="2751" bestFit="1" customWidth="1"/>
    <col min="3080" max="3080" width="17.08984375" style="2751" customWidth="1"/>
    <col min="3081" max="3081" width="18.36328125" style="2751" bestFit="1" customWidth="1"/>
    <col min="3082" max="3082" width="19.26953125" style="2751" customWidth="1"/>
    <col min="3083" max="3083" width="18.26953125" style="2751" customWidth="1"/>
    <col min="3084" max="3084" width="17.7265625" style="2751" customWidth="1"/>
    <col min="3085" max="3085" width="18" style="2751" customWidth="1"/>
    <col min="3086" max="3086" width="1.453125" style="2751" customWidth="1"/>
    <col min="3087" max="3328" width="8.7265625" style="2751"/>
    <col min="3329" max="3329" width="1.453125" style="2751" customWidth="1"/>
    <col min="3330" max="3330" width="1.26953125" style="2751" customWidth="1"/>
    <col min="3331" max="3331" width="6.7265625" style="2751" customWidth="1"/>
    <col min="3332" max="3332" width="17.36328125" style="2751" customWidth="1"/>
    <col min="3333" max="3333" width="2.26953125" style="2751" customWidth="1"/>
    <col min="3334" max="3334" width="11.08984375" style="2751" customWidth="1"/>
    <col min="3335" max="3335" width="18.36328125" style="2751" bestFit="1" customWidth="1"/>
    <col min="3336" max="3336" width="17.08984375" style="2751" customWidth="1"/>
    <col min="3337" max="3337" width="18.36328125" style="2751" bestFit="1" customWidth="1"/>
    <col min="3338" max="3338" width="19.26953125" style="2751" customWidth="1"/>
    <col min="3339" max="3339" width="18.26953125" style="2751" customWidth="1"/>
    <col min="3340" max="3340" width="17.7265625" style="2751" customWidth="1"/>
    <col min="3341" max="3341" width="18" style="2751" customWidth="1"/>
    <col min="3342" max="3342" width="1.453125" style="2751" customWidth="1"/>
    <col min="3343" max="3584" width="8.7265625" style="2751"/>
    <col min="3585" max="3585" width="1.453125" style="2751" customWidth="1"/>
    <col min="3586" max="3586" width="1.26953125" style="2751" customWidth="1"/>
    <col min="3587" max="3587" width="6.7265625" style="2751" customWidth="1"/>
    <col min="3588" max="3588" width="17.36328125" style="2751" customWidth="1"/>
    <col min="3589" max="3589" width="2.26953125" style="2751" customWidth="1"/>
    <col min="3590" max="3590" width="11.08984375" style="2751" customWidth="1"/>
    <col min="3591" max="3591" width="18.36328125" style="2751" bestFit="1" customWidth="1"/>
    <col min="3592" max="3592" width="17.08984375" style="2751" customWidth="1"/>
    <col min="3593" max="3593" width="18.36328125" style="2751" bestFit="1" customWidth="1"/>
    <col min="3594" max="3594" width="19.26953125" style="2751" customWidth="1"/>
    <col min="3595" max="3595" width="18.26953125" style="2751" customWidth="1"/>
    <col min="3596" max="3596" width="17.7265625" style="2751" customWidth="1"/>
    <col min="3597" max="3597" width="18" style="2751" customWidth="1"/>
    <col min="3598" max="3598" width="1.453125" style="2751" customWidth="1"/>
    <col min="3599" max="3840" width="8.7265625" style="2751"/>
    <col min="3841" max="3841" width="1.453125" style="2751" customWidth="1"/>
    <col min="3842" max="3842" width="1.26953125" style="2751" customWidth="1"/>
    <col min="3843" max="3843" width="6.7265625" style="2751" customWidth="1"/>
    <col min="3844" max="3844" width="17.36328125" style="2751" customWidth="1"/>
    <col min="3845" max="3845" width="2.26953125" style="2751" customWidth="1"/>
    <col min="3846" max="3846" width="11.08984375" style="2751" customWidth="1"/>
    <col min="3847" max="3847" width="18.36328125" style="2751" bestFit="1" customWidth="1"/>
    <col min="3848" max="3848" width="17.08984375" style="2751" customWidth="1"/>
    <col min="3849" max="3849" width="18.36328125" style="2751" bestFit="1" customWidth="1"/>
    <col min="3850" max="3850" width="19.26953125" style="2751" customWidth="1"/>
    <col min="3851" max="3851" width="18.26953125" style="2751" customWidth="1"/>
    <col min="3852" max="3852" width="17.7265625" style="2751" customWidth="1"/>
    <col min="3853" max="3853" width="18" style="2751" customWidth="1"/>
    <col min="3854" max="3854" width="1.453125" style="2751" customWidth="1"/>
    <col min="3855" max="4096" width="8.7265625" style="2751"/>
    <col min="4097" max="4097" width="1.453125" style="2751" customWidth="1"/>
    <col min="4098" max="4098" width="1.26953125" style="2751" customWidth="1"/>
    <col min="4099" max="4099" width="6.7265625" style="2751" customWidth="1"/>
    <col min="4100" max="4100" width="17.36328125" style="2751" customWidth="1"/>
    <col min="4101" max="4101" width="2.26953125" style="2751" customWidth="1"/>
    <col min="4102" max="4102" width="11.08984375" style="2751" customWidth="1"/>
    <col min="4103" max="4103" width="18.36328125" style="2751" bestFit="1" customWidth="1"/>
    <col min="4104" max="4104" width="17.08984375" style="2751" customWidth="1"/>
    <col min="4105" max="4105" width="18.36328125" style="2751" bestFit="1" customWidth="1"/>
    <col min="4106" max="4106" width="19.26953125" style="2751" customWidth="1"/>
    <col min="4107" max="4107" width="18.26953125" style="2751" customWidth="1"/>
    <col min="4108" max="4108" width="17.7265625" style="2751" customWidth="1"/>
    <col min="4109" max="4109" width="18" style="2751" customWidth="1"/>
    <col min="4110" max="4110" width="1.453125" style="2751" customWidth="1"/>
    <col min="4111" max="4352" width="8.7265625" style="2751"/>
    <col min="4353" max="4353" width="1.453125" style="2751" customWidth="1"/>
    <col min="4354" max="4354" width="1.26953125" style="2751" customWidth="1"/>
    <col min="4355" max="4355" width="6.7265625" style="2751" customWidth="1"/>
    <col min="4356" max="4356" width="17.36328125" style="2751" customWidth="1"/>
    <col min="4357" max="4357" width="2.26953125" style="2751" customWidth="1"/>
    <col min="4358" max="4358" width="11.08984375" style="2751" customWidth="1"/>
    <col min="4359" max="4359" width="18.36328125" style="2751" bestFit="1" customWidth="1"/>
    <col min="4360" max="4360" width="17.08984375" style="2751" customWidth="1"/>
    <col min="4361" max="4361" width="18.36328125" style="2751" bestFit="1" customWidth="1"/>
    <col min="4362" max="4362" width="19.26953125" style="2751" customWidth="1"/>
    <col min="4363" max="4363" width="18.26953125" style="2751" customWidth="1"/>
    <col min="4364" max="4364" width="17.7265625" style="2751" customWidth="1"/>
    <col min="4365" max="4365" width="18" style="2751" customWidth="1"/>
    <col min="4366" max="4366" width="1.453125" style="2751" customWidth="1"/>
    <col min="4367" max="4608" width="8.7265625" style="2751"/>
    <col min="4609" max="4609" width="1.453125" style="2751" customWidth="1"/>
    <col min="4610" max="4610" width="1.26953125" style="2751" customWidth="1"/>
    <col min="4611" max="4611" width="6.7265625" style="2751" customWidth="1"/>
    <col min="4612" max="4612" width="17.36328125" style="2751" customWidth="1"/>
    <col min="4613" max="4613" width="2.26953125" style="2751" customWidth="1"/>
    <col min="4614" max="4614" width="11.08984375" style="2751" customWidth="1"/>
    <col min="4615" max="4615" width="18.36328125" style="2751" bestFit="1" customWidth="1"/>
    <col min="4616" max="4616" width="17.08984375" style="2751" customWidth="1"/>
    <col min="4617" max="4617" width="18.36328125" style="2751" bestFit="1" customWidth="1"/>
    <col min="4618" max="4618" width="19.26953125" style="2751" customWidth="1"/>
    <col min="4619" max="4619" width="18.26953125" style="2751" customWidth="1"/>
    <col min="4620" max="4620" width="17.7265625" style="2751" customWidth="1"/>
    <col min="4621" max="4621" width="18" style="2751" customWidth="1"/>
    <col min="4622" max="4622" width="1.453125" style="2751" customWidth="1"/>
    <col min="4623" max="4864" width="8.7265625" style="2751"/>
    <col min="4865" max="4865" width="1.453125" style="2751" customWidth="1"/>
    <col min="4866" max="4866" width="1.26953125" style="2751" customWidth="1"/>
    <col min="4867" max="4867" width="6.7265625" style="2751" customWidth="1"/>
    <col min="4868" max="4868" width="17.36328125" style="2751" customWidth="1"/>
    <col min="4869" max="4869" width="2.26953125" style="2751" customWidth="1"/>
    <col min="4870" max="4870" width="11.08984375" style="2751" customWidth="1"/>
    <col min="4871" max="4871" width="18.36328125" style="2751" bestFit="1" customWidth="1"/>
    <col min="4872" max="4872" width="17.08984375" style="2751" customWidth="1"/>
    <col min="4873" max="4873" width="18.36328125" style="2751" bestFit="1" customWidth="1"/>
    <col min="4874" max="4874" width="19.26953125" style="2751" customWidth="1"/>
    <col min="4875" max="4875" width="18.26953125" style="2751" customWidth="1"/>
    <col min="4876" max="4876" width="17.7265625" style="2751" customWidth="1"/>
    <col min="4877" max="4877" width="18" style="2751" customWidth="1"/>
    <col min="4878" max="4878" width="1.453125" style="2751" customWidth="1"/>
    <col min="4879" max="5120" width="8.7265625" style="2751"/>
    <col min="5121" max="5121" width="1.453125" style="2751" customWidth="1"/>
    <col min="5122" max="5122" width="1.26953125" style="2751" customWidth="1"/>
    <col min="5123" max="5123" width="6.7265625" style="2751" customWidth="1"/>
    <col min="5124" max="5124" width="17.36328125" style="2751" customWidth="1"/>
    <col min="5125" max="5125" width="2.26953125" style="2751" customWidth="1"/>
    <col min="5126" max="5126" width="11.08984375" style="2751" customWidth="1"/>
    <col min="5127" max="5127" width="18.36328125" style="2751" bestFit="1" customWidth="1"/>
    <col min="5128" max="5128" width="17.08984375" style="2751" customWidth="1"/>
    <col min="5129" max="5129" width="18.36328125" style="2751" bestFit="1" customWidth="1"/>
    <col min="5130" max="5130" width="19.26953125" style="2751" customWidth="1"/>
    <col min="5131" max="5131" width="18.26953125" style="2751" customWidth="1"/>
    <col min="5132" max="5132" width="17.7265625" style="2751" customWidth="1"/>
    <col min="5133" max="5133" width="18" style="2751" customWidth="1"/>
    <col min="5134" max="5134" width="1.453125" style="2751" customWidth="1"/>
    <col min="5135" max="5376" width="8.7265625" style="2751"/>
    <col min="5377" max="5377" width="1.453125" style="2751" customWidth="1"/>
    <col min="5378" max="5378" width="1.26953125" style="2751" customWidth="1"/>
    <col min="5379" max="5379" width="6.7265625" style="2751" customWidth="1"/>
    <col min="5380" max="5380" width="17.36328125" style="2751" customWidth="1"/>
    <col min="5381" max="5381" width="2.26953125" style="2751" customWidth="1"/>
    <col min="5382" max="5382" width="11.08984375" style="2751" customWidth="1"/>
    <col min="5383" max="5383" width="18.36328125" style="2751" bestFit="1" customWidth="1"/>
    <col min="5384" max="5384" width="17.08984375" style="2751" customWidth="1"/>
    <col min="5385" max="5385" width="18.36328125" style="2751" bestFit="1" customWidth="1"/>
    <col min="5386" max="5386" width="19.26953125" style="2751" customWidth="1"/>
    <col min="5387" max="5387" width="18.26953125" style="2751" customWidth="1"/>
    <col min="5388" max="5388" width="17.7265625" style="2751" customWidth="1"/>
    <col min="5389" max="5389" width="18" style="2751" customWidth="1"/>
    <col min="5390" max="5390" width="1.453125" style="2751" customWidth="1"/>
    <col min="5391" max="5632" width="8.7265625" style="2751"/>
    <col min="5633" max="5633" width="1.453125" style="2751" customWidth="1"/>
    <col min="5634" max="5634" width="1.26953125" style="2751" customWidth="1"/>
    <col min="5635" max="5635" width="6.7265625" style="2751" customWidth="1"/>
    <col min="5636" max="5636" width="17.36328125" style="2751" customWidth="1"/>
    <col min="5637" max="5637" width="2.26953125" style="2751" customWidth="1"/>
    <col min="5638" max="5638" width="11.08984375" style="2751" customWidth="1"/>
    <col min="5639" max="5639" width="18.36328125" style="2751" bestFit="1" customWidth="1"/>
    <col min="5640" max="5640" width="17.08984375" style="2751" customWidth="1"/>
    <col min="5641" max="5641" width="18.36328125" style="2751" bestFit="1" customWidth="1"/>
    <col min="5642" max="5642" width="19.26953125" style="2751" customWidth="1"/>
    <col min="5643" max="5643" width="18.26953125" style="2751" customWidth="1"/>
    <col min="5644" max="5644" width="17.7265625" style="2751" customWidth="1"/>
    <col min="5645" max="5645" width="18" style="2751" customWidth="1"/>
    <col min="5646" max="5646" width="1.453125" style="2751" customWidth="1"/>
    <col min="5647" max="5888" width="8.7265625" style="2751"/>
    <col min="5889" max="5889" width="1.453125" style="2751" customWidth="1"/>
    <col min="5890" max="5890" width="1.26953125" style="2751" customWidth="1"/>
    <col min="5891" max="5891" width="6.7265625" style="2751" customWidth="1"/>
    <col min="5892" max="5892" width="17.36328125" style="2751" customWidth="1"/>
    <col min="5893" max="5893" width="2.26953125" style="2751" customWidth="1"/>
    <col min="5894" max="5894" width="11.08984375" style="2751" customWidth="1"/>
    <col min="5895" max="5895" width="18.36328125" style="2751" bestFit="1" customWidth="1"/>
    <col min="5896" max="5896" width="17.08984375" style="2751" customWidth="1"/>
    <col min="5897" max="5897" width="18.36328125" style="2751" bestFit="1" customWidth="1"/>
    <col min="5898" max="5898" width="19.26953125" style="2751" customWidth="1"/>
    <col min="5899" max="5899" width="18.26953125" style="2751" customWidth="1"/>
    <col min="5900" max="5900" width="17.7265625" style="2751" customWidth="1"/>
    <col min="5901" max="5901" width="18" style="2751" customWidth="1"/>
    <col min="5902" max="5902" width="1.453125" style="2751" customWidth="1"/>
    <col min="5903" max="6144" width="8.7265625" style="2751"/>
    <col min="6145" max="6145" width="1.453125" style="2751" customWidth="1"/>
    <col min="6146" max="6146" width="1.26953125" style="2751" customWidth="1"/>
    <col min="6147" max="6147" width="6.7265625" style="2751" customWidth="1"/>
    <col min="6148" max="6148" width="17.36328125" style="2751" customWidth="1"/>
    <col min="6149" max="6149" width="2.26953125" style="2751" customWidth="1"/>
    <col min="6150" max="6150" width="11.08984375" style="2751" customWidth="1"/>
    <col min="6151" max="6151" width="18.36328125" style="2751" bestFit="1" customWidth="1"/>
    <col min="6152" max="6152" width="17.08984375" style="2751" customWidth="1"/>
    <col min="6153" max="6153" width="18.36328125" style="2751" bestFit="1" customWidth="1"/>
    <col min="6154" max="6154" width="19.26953125" style="2751" customWidth="1"/>
    <col min="6155" max="6155" width="18.26953125" style="2751" customWidth="1"/>
    <col min="6156" max="6156" width="17.7265625" style="2751" customWidth="1"/>
    <col min="6157" max="6157" width="18" style="2751" customWidth="1"/>
    <col min="6158" max="6158" width="1.453125" style="2751" customWidth="1"/>
    <col min="6159" max="6400" width="8.7265625" style="2751"/>
    <col min="6401" max="6401" width="1.453125" style="2751" customWidth="1"/>
    <col min="6402" max="6402" width="1.26953125" style="2751" customWidth="1"/>
    <col min="6403" max="6403" width="6.7265625" style="2751" customWidth="1"/>
    <col min="6404" max="6404" width="17.36328125" style="2751" customWidth="1"/>
    <col min="6405" max="6405" width="2.26953125" style="2751" customWidth="1"/>
    <col min="6406" max="6406" width="11.08984375" style="2751" customWidth="1"/>
    <col min="6407" max="6407" width="18.36328125" style="2751" bestFit="1" customWidth="1"/>
    <col min="6408" max="6408" width="17.08984375" style="2751" customWidth="1"/>
    <col min="6409" max="6409" width="18.36328125" style="2751" bestFit="1" customWidth="1"/>
    <col min="6410" max="6410" width="19.26953125" style="2751" customWidth="1"/>
    <col min="6411" max="6411" width="18.26953125" style="2751" customWidth="1"/>
    <col min="6412" max="6412" width="17.7265625" style="2751" customWidth="1"/>
    <col min="6413" max="6413" width="18" style="2751" customWidth="1"/>
    <col min="6414" max="6414" width="1.453125" style="2751" customWidth="1"/>
    <col min="6415" max="6656" width="8.7265625" style="2751"/>
    <col min="6657" max="6657" width="1.453125" style="2751" customWidth="1"/>
    <col min="6658" max="6658" width="1.26953125" style="2751" customWidth="1"/>
    <col min="6659" max="6659" width="6.7265625" style="2751" customWidth="1"/>
    <col min="6660" max="6660" width="17.36328125" style="2751" customWidth="1"/>
    <col min="6661" max="6661" width="2.26953125" style="2751" customWidth="1"/>
    <col min="6662" max="6662" width="11.08984375" style="2751" customWidth="1"/>
    <col min="6663" max="6663" width="18.36328125" style="2751" bestFit="1" customWidth="1"/>
    <col min="6664" max="6664" width="17.08984375" style="2751" customWidth="1"/>
    <col min="6665" max="6665" width="18.36328125" style="2751" bestFit="1" customWidth="1"/>
    <col min="6666" max="6666" width="19.26953125" style="2751" customWidth="1"/>
    <col min="6667" max="6667" width="18.26953125" style="2751" customWidth="1"/>
    <col min="6668" max="6668" width="17.7265625" style="2751" customWidth="1"/>
    <col min="6669" max="6669" width="18" style="2751" customWidth="1"/>
    <col min="6670" max="6670" width="1.453125" style="2751" customWidth="1"/>
    <col min="6671" max="6912" width="8.7265625" style="2751"/>
    <col min="6913" max="6913" width="1.453125" style="2751" customWidth="1"/>
    <col min="6914" max="6914" width="1.26953125" style="2751" customWidth="1"/>
    <col min="6915" max="6915" width="6.7265625" style="2751" customWidth="1"/>
    <col min="6916" max="6916" width="17.36328125" style="2751" customWidth="1"/>
    <col min="6917" max="6917" width="2.26953125" style="2751" customWidth="1"/>
    <col min="6918" max="6918" width="11.08984375" style="2751" customWidth="1"/>
    <col min="6919" max="6919" width="18.36328125" style="2751" bestFit="1" customWidth="1"/>
    <col min="6920" max="6920" width="17.08984375" style="2751" customWidth="1"/>
    <col min="6921" max="6921" width="18.36328125" style="2751" bestFit="1" customWidth="1"/>
    <col min="6922" max="6922" width="19.26953125" style="2751" customWidth="1"/>
    <col min="6923" max="6923" width="18.26953125" style="2751" customWidth="1"/>
    <col min="6924" max="6924" width="17.7265625" style="2751" customWidth="1"/>
    <col min="6925" max="6925" width="18" style="2751" customWidth="1"/>
    <col min="6926" max="6926" width="1.453125" style="2751" customWidth="1"/>
    <col min="6927" max="7168" width="8.7265625" style="2751"/>
    <col min="7169" max="7169" width="1.453125" style="2751" customWidth="1"/>
    <col min="7170" max="7170" width="1.26953125" style="2751" customWidth="1"/>
    <col min="7171" max="7171" width="6.7265625" style="2751" customWidth="1"/>
    <col min="7172" max="7172" width="17.36328125" style="2751" customWidth="1"/>
    <col min="7173" max="7173" width="2.26953125" style="2751" customWidth="1"/>
    <col min="7174" max="7174" width="11.08984375" style="2751" customWidth="1"/>
    <col min="7175" max="7175" width="18.36328125" style="2751" bestFit="1" customWidth="1"/>
    <col min="7176" max="7176" width="17.08984375" style="2751" customWidth="1"/>
    <col min="7177" max="7177" width="18.36328125" style="2751" bestFit="1" customWidth="1"/>
    <col min="7178" max="7178" width="19.26953125" style="2751" customWidth="1"/>
    <col min="7179" max="7179" width="18.26953125" style="2751" customWidth="1"/>
    <col min="7180" max="7180" width="17.7265625" style="2751" customWidth="1"/>
    <col min="7181" max="7181" width="18" style="2751" customWidth="1"/>
    <col min="7182" max="7182" width="1.453125" style="2751" customWidth="1"/>
    <col min="7183" max="7424" width="8.7265625" style="2751"/>
    <col min="7425" max="7425" width="1.453125" style="2751" customWidth="1"/>
    <col min="7426" max="7426" width="1.26953125" style="2751" customWidth="1"/>
    <col min="7427" max="7427" width="6.7265625" style="2751" customWidth="1"/>
    <col min="7428" max="7428" width="17.36328125" style="2751" customWidth="1"/>
    <col min="7429" max="7429" width="2.26953125" style="2751" customWidth="1"/>
    <col min="7430" max="7430" width="11.08984375" style="2751" customWidth="1"/>
    <col min="7431" max="7431" width="18.36328125" style="2751" bestFit="1" customWidth="1"/>
    <col min="7432" max="7432" width="17.08984375" style="2751" customWidth="1"/>
    <col min="7433" max="7433" width="18.36328125" style="2751" bestFit="1" customWidth="1"/>
    <col min="7434" max="7434" width="19.26953125" style="2751" customWidth="1"/>
    <col min="7435" max="7435" width="18.26953125" style="2751" customWidth="1"/>
    <col min="7436" max="7436" width="17.7265625" style="2751" customWidth="1"/>
    <col min="7437" max="7437" width="18" style="2751" customWidth="1"/>
    <col min="7438" max="7438" width="1.453125" style="2751" customWidth="1"/>
    <col min="7439" max="7680" width="8.7265625" style="2751"/>
    <col min="7681" max="7681" width="1.453125" style="2751" customWidth="1"/>
    <col min="7682" max="7682" width="1.26953125" style="2751" customWidth="1"/>
    <col min="7683" max="7683" width="6.7265625" style="2751" customWidth="1"/>
    <col min="7684" max="7684" width="17.36328125" style="2751" customWidth="1"/>
    <col min="7685" max="7685" width="2.26953125" style="2751" customWidth="1"/>
    <col min="7686" max="7686" width="11.08984375" style="2751" customWidth="1"/>
    <col min="7687" max="7687" width="18.36328125" style="2751" bestFit="1" customWidth="1"/>
    <col min="7688" max="7688" width="17.08984375" style="2751" customWidth="1"/>
    <col min="7689" max="7689" width="18.36328125" style="2751" bestFit="1" customWidth="1"/>
    <col min="7690" max="7690" width="19.26953125" style="2751" customWidth="1"/>
    <col min="7691" max="7691" width="18.26953125" style="2751" customWidth="1"/>
    <col min="7692" max="7692" width="17.7265625" style="2751" customWidth="1"/>
    <col min="7693" max="7693" width="18" style="2751" customWidth="1"/>
    <col min="7694" max="7694" width="1.453125" style="2751" customWidth="1"/>
    <col min="7695" max="7936" width="8.7265625" style="2751"/>
    <col min="7937" max="7937" width="1.453125" style="2751" customWidth="1"/>
    <col min="7938" max="7938" width="1.26953125" style="2751" customWidth="1"/>
    <col min="7939" max="7939" width="6.7265625" style="2751" customWidth="1"/>
    <col min="7940" max="7940" width="17.36328125" style="2751" customWidth="1"/>
    <col min="7941" max="7941" width="2.26953125" style="2751" customWidth="1"/>
    <col min="7942" max="7942" width="11.08984375" style="2751" customWidth="1"/>
    <col min="7943" max="7943" width="18.36328125" style="2751" bestFit="1" customWidth="1"/>
    <col min="7944" max="7944" width="17.08984375" style="2751" customWidth="1"/>
    <col min="7945" max="7945" width="18.36328125" style="2751" bestFit="1" customWidth="1"/>
    <col min="7946" max="7946" width="19.26953125" style="2751" customWidth="1"/>
    <col min="7947" max="7947" width="18.26953125" style="2751" customWidth="1"/>
    <col min="7948" max="7948" width="17.7265625" style="2751" customWidth="1"/>
    <col min="7949" max="7949" width="18" style="2751" customWidth="1"/>
    <col min="7950" max="7950" width="1.453125" style="2751" customWidth="1"/>
    <col min="7951" max="8192" width="8.7265625" style="2751"/>
    <col min="8193" max="8193" width="1.453125" style="2751" customWidth="1"/>
    <col min="8194" max="8194" width="1.26953125" style="2751" customWidth="1"/>
    <col min="8195" max="8195" width="6.7265625" style="2751" customWidth="1"/>
    <col min="8196" max="8196" width="17.36328125" style="2751" customWidth="1"/>
    <col min="8197" max="8197" width="2.26953125" style="2751" customWidth="1"/>
    <col min="8198" max="8198" width="11.08984375" style="2751" customWidth="1"/>
    <col min="8199" max="8199" width="18.36328125" style="2751" bestFit="1" customWidth="1"/>
    <col min="8200" max="8200" width="17.08984375" style="2751" customWidth="1"/>
    <col min="8201" max="8201" width="18.36328125" style="2751" bestFit="1" customWidth="1"/>
    <col min="8202" max="8202" width="19.26953125" style="2751" customWidth="1"/>
    <col min="8203" max="8203" width="18.26953125" style="2751" customWidth="1"/>
    <col min="8204" max="8204" width="17.7265625" style="2751" customWidth="1"/>
    <col min="8205" max="8205" width="18" style="2751" customWidth="1"/>
    <col min="8206" max="8206" width="1.453125" style="2751" customWidth="1"/>
    <col min="8207" max="8448" width="8.7265625" style="2751"/>
    <col min="8449" max="8449" width="1.453125" style="2751" customWidth="1"/>
    <col min="8450" max="8450" width="1.26953125" style="2751" customWidth="1"/>
    <col min="8451" max="8451" width="6.7265625" style="2751" customWidth="1"/>
    <col min="8452" max="8452" width="17.36328125" style="2751" customWidth="1"/>
    <col min="8453" max="8453" width="2.26953125" style="2751" customWidth="1"/>
    <col min="8454" max="8454" width="11.08984375" style="2751" customWidth="1"/>
    <col min="8455" max="8455" width="18.36328125" style="2751" bestFit="1" customWidth="1"/>
    <col min="8456" max="8456" width="17.08984375" style="2751" customWidth="1"/>
    <col min="8457" max="8457" width="18.36328125" style="2751" bestFit="1" customWidth="1"/>
    <col min="8458" max="8458" width="19.26953125" style="2751" customWidth="1"/>
    <col min="8459" max="8459" width="18.26953125" style="2751" customWidth="1"/>
    <col min="8460" max="8460" width="17.7265625" style="2751" customWidth="1"/>
    <col min="8461" max="8461" width="18" style="2751" customWidth="1"/>
    <col min="8462" max="8462" width="1.453125" style="2751" customWidth="1"/>
    <col min="8463" max="8704" width="8.7265625" style="2751"/>
    <col min="8705" max="8705" width="1.453125" style="2751" customWidth="1"/>
    <col min="8706" max="8706" width="1.26953125" style="2751" customWidth="1"/>
    <col min="8707" max="8707" width="6.7265625" style="2751" customWidth="1"/>
    <col min="8708" max="8708" width="17.36328125" style="2751" customWidth="1"/>
    <col min="8709" max="8709" width="2.26953125" style="2751" customWidth="1"/>
    <col min="8710" max="8710" width="11.08984375" style="2751" customWidth="1"/>
    <col min="8711" max="8711" width="18.36328125" style="2751" bestFit="1" customWidth="1"/>
    <col min="8712" max="8712" width="17.08984375" style="2751" customWidth="1"/>
    <col min="8713" max="8713" width="18.36328125" style="2751" bestFit="1" customWidth="1"/>
    <col min="8714" max="8714" width="19.26953125" style="2751" customWidth="1"/>
    <col min="8715" max="8715" width="18.26953125" style="2751" customWidth="1"/>
    <col min="8716" max="8716" width="17.7265625" style="2751" customWidth="1"/>
    <col min="8717" max="8717" width="18" style="2751" customWidth="1"/>
    <col min="8718" max="8718" width="1.453125" style="2751" customWidth="1"/>
    <col min="8719" max="8960" width="8.7265625" style="2751"/>
    <col min="8961" max="8961" width="1.453125" style="2751" customWidth="1"/>
    <col min="8962" max="8962" width="1.26953125" style="2751" customWidth="1"/>
    <col min="8963" max="8963" width="6.7265625" style="2751" customWidth="1"/>
    <col min="8964" max="8964" width="17.36328125" style="2751" customWidth="1"/>
    <col min="8965" max="8965" width="2.26953125" style="2751" customWidth="1"/>
    <col min="8966" max="8966" width="11.08984375" style="2751" customWidth="1"/>
    <col min="8967" max="8967" width="18.36328125" style="2751" bestFit="1" customWidth="1"/>
    <col min="8968" max="8968" width="17.08984375" style="2751" customWidth="1"/>
    <col min="8969" max="8969" width="18.36328125" style="2751" bestFit="1" customWidth="1"/>
    <col min="8970" max="8970" width="19.26953125" style="2751" customWidth="1"/>
    <col min="8971" max="8971" width="18.26953125" style="2751" customWidth="1"/>
    <col min="8972" max="8972" width="17.7265625" style="2751" customWidth="1"/>
    <col min="8973" max="8973" width="18" style="2751" customWidth="1"/>
    <col min="8974" max="8974" width="1.453125" style="2751" customWidth="1"/>
    <col min="8975" max="9216" width="8.7265625" style="2751"/>
    <col min="9217" max="9217" width="1.453125" style="2751" customWidth="1"/>
    <col min="9218" max="9218" width="1.26953125" style="2751" customWidth="1"/>
    <col min="9219" max="9219" width="6.7265625" style="2751" customWidth="1"/>
    <col min="9220" max="9220" width="17.36328125" style="2751" customWidth="1"/>
    <col min="9221" max="9221" width="2.26953125" style="2751" customWidth="1"/>
    <col min="9222" max="9222" width="11.08984375" style="2751" customWidth="1"/>
    <col min="9223" max="9223" width="18.36328125" style="2751" bestFit="1" customWidth="1"/>
    <col min="9224" max="9224" width="17.08984375" style="2751" customWidth="1"/>
    <col min="9225" max="9225" width="18.36328125" style="2751" bestFit="1" customWidth="1"/>
    <col min="9226" max="9226" width="19.26953125" style="2751" customWidth="1"/>
    <col min="9227" max="9227" width="18.26953125" style="2751" customWidth="1"/>
    <col min="9228" max="9228" width="17.7265625" style="2751" customWidth="1"/>
    <col min="9229" max="9229" width="18" style="2751" customWidth="1"/>
    <col min="9230" max="9230" width="1.453125" style="2751" customWidth="1"/>
    <col min="9231" max="9472" width="8.7265625" style="2751"/>
    <col min="9473" max="9473" width="1.453125" style="2751" customWidth="1"/>
    <col min="9474" max="9474" width="1.26953125" style="2751" customWidth="1"/>
    <col min="9475" max="9475" width="6.7265625" style="2751" customWidth="1"/>
    <col min="9476" max="9476" width="17.36328125" style="2751" customWidth="1"/>
    <col min="9477" max="9477" width="2.26953125" style="2751" customWidth="1"/>
    <col min="9478" max="9478" width="11.08984375" style="2751" customWidth="1"/>
    <col min="9479" max="9479" width="18.36328125" style="2751" bestFit="1" customWidth="1"/>
    <col min="9480" max="9480" width="17.08984375" style="2751" customWidth="1"/>
    <col min="9481" max="9481" width="18.36328125" style="2751" bestFit="1" customWidth="1"/>
    <col min="9482" max="9482" width="19.26953125" style="2751" customWidth="1"/>
    <col min="9483" max="9483" width="18.26953125" style="2751" customWidth="1"/>
    <col min="9484" max="9484" width="17.7265625" style="2751" customWidth="1"/>
    <col min="9485" max="9485" width="18" style="2751" customWidth="1"/>
    <col min="9486" max="9486" width="1.453125" style="2751" customWidth="1"/>
    <col min="9487" max="9728" width="8.7265625" style="2751"/>
    <col min="9729" max="9729" width="1.453125" style="2751" customWidth="1"/>
    <col min="9730" max="9730" width="1.26953125" style="2751" customWidth="1"/>
    <col min="9731" max="9731" width="6.7265625" style="2751" customWidth="1"/>
    <col min="9732" max="9732" width="17.36328125" style="2751" customWidth="1"/>
    <col min="9733" max="9733" width="2.26953125" style="2751" customWidth="1"/>
    <col min="9734" max="9734" width="11.08984375" style="2751" customWidth="1"/>
    <col min="9735" max="9735" width="18.36328125" style="2751" bestFit="1" customWidth="1"/>
    <col min="9736" max="9736" width="17.08984375" style="2751" customWidth="1"/>
    <col min="9737" max="9737" width="18.36328125" style="2751" bestFit="1" customWidth="1"/>
    <col min="9738" max="9738" width="19.26953125" style="2751" customWidth="1"/>
    <col min="9739" max="9739" width="18.26953125" style="2751" customWidth="1"/>
    <col min="9740" max="9740" width="17.7265625" style="2751" customWidth="1"/>
    <col min="9741" max="9741" width="18" style="2751" customWidth="1"/>
    <col min="9742" max="9742" width="1.453125" style="2751" customWidth="1"/>
    <col min="9743" max="9984" width="8.7265625" style="2751"/>
    <col min="9985" max="9985" width="1.453125" style="2751" customWidth="1"/>
    <col min="9986" max="9986" width="1.26953125" style="2751" customWidth="1"/>
    <col min="9987" max="9987" width="6.7265625" style="2751" customWidth="1"/>
    <col min="9988" max="9988" width="17.36328125" style="2751" customWidth="1"/>
    <col min="9989" max="9989" width="2.26953125" style="2751" customWidth="1"/>
    <col min="9990" max="9990" width="11.08984375" style="2751" customWidth="1"/>
    <col min="9991" max="9991" width="18.36328125" style="2751" bestFit="1" customWidth="1"/>
    <col min="9992" max="9992" width="17.08984375" style="2751" customWidth="1"/>
    <col min="9993" max="9993" width="18.36328125" style="2751" bestFit="1" customWidth="1"/>
    <col min="9994" max="9994" width="19.26953125" style="2751" customWidth="1"/>
    <col min="9995" max="9995" width="18.26953125" style="2751" customWidth="1"/>
    <col min="9996" max="9996" width="17.7265625" style="2751" customWidth="1"/>
    <col min="9997" max="9997" width="18" style="2751" customWidth="1"/>
    <col min="9998" max="9998" width="1.453125" style="2751" customWidth="1"/>
    <col min="9999" max="10240" width="8.7265625" style="2751"/>
    <col min="10241" max="10241" width="1.453125" style="2751" customWidth="1"/>
    <col min="10242" max="10242" width="1.26953125" style="2751" customWidth="1"/>
    <col min="10243" max="10243" width="6.7265625" style="2751" customWidth="1"/>
    <col min="10244" max="10244" width="17.36328125" style="2751" customWidth="1"/>
    <col min="10245" max="10245" width="2.26953125" style="2751" customWidth="1"/>
    <col min="10246" max="10246" width="11.08984375" style="2751" customWidth="1"/>
    <col min="10247" max="10247" width="18.36328125" style="2751" bestFit="1" customWidth="1"/>
    <col min="10248" max="10248" width="17.08984375" style="2751" customWidth="1"/>
    <col min="10249" max="10249" width="18.36328125" style="2751" bestFit="1" customWidth="1"/>
    <col min="10250" max="10250" width="19.26953125" style="2751" customWidth="1"/>
    <col min="10251" max="10251" width="18.26953125" style="2751" customWidth="1"/>
    <col min="10252" max="10252" width="17.7265625" style="2751" customWidth="1"/>
    <col min="10253" max="10253" width="18" style="2751" customWidth="1"/>
    <col min="10254" max="10254" width="1.453125" style="2751" customWidth="1"/>
    <col min="10255" max="10496" width="8.7265625" style="2751"/>
    <col min="10497" max="10497" width="1.453125" style="2751" customWidth="1"/>
    <col min="10498" max="10498" width="1.26953125" style="2751" customWidth="1"/>
    <col min="10499" max="10499" width="6.7265625" style="2751" customWidth="1"/>
    <col min="10500" max="10500" width="17.36328125" style="2751" customWidth="1"/>
    <col min="10501" max="10501" width="2.26953125" style="2751" customWidth="1"/>
    <col min="10502" max="10502" width="11.08984375" style="2751" customWidth="1"/>
    <col min="10503" max="10503" width="18.36328125" style="2751" bestFit="1" customWidth="1"/>
    <col min="10504" max="10504" width="17.08984375" style="2751" customWidth="1"/>
    <col min="10505" max="10505" width="18.36328125" style="2751" bestFit="1" customWidth="1"/>
    <col min="10506" max="10506" width="19.26953125" style="2751" customWidth="1"/>
    <col min="10507" max="10507" width="18.26953125" style="2751" customWidth="1"/>
    <col min="10508" max="10508" width="17.7265625" style="2751" customWidth="1"/>
    <col min="10509" max="10509" width="18" style="2751" customWidth="1"/>
    <col min="10510" max="10510" width="1.453125" style="2751" customWidth="1"/>
    <col min="10511" max="10752" width="8.7265625" style="2751"/>
    <col min="10753" max="10753" width="1.453125" style="2751" customWidth="1"/>
    <col min="10754" max="10754" width="1.26953125" style="2751" customWidth="1"/>
    <col min="10755" max="10755" width="6.7265625" style="2751" customWidth="1"/>
    <col min="10756" max="10756" width="17.36328125" style="2751" customWidth="1"/>
    <col min="10757" max="10757" width="2.26953125" style="2751" customWidth="1"/>
    <col min="10758" max="10758" width="11.08984375" style="2751" customWidth="1"/>
    <col min="10759" max="10759" width="18.36328125" style="2751" bestFit="1" customWidth="1"/>
    <col min="10760" max="10760" width="17.08984375" style="2751" customWidth="1"/>
    <col min="10761" max="10761" width="18.36328125" style="2751" bestFit="1" customWidth="1"/>
    <col min="10762" max="10762" width="19.26953125" style="2751" customWidth="1"/>
    <col min="10763" max="10763" width="18.26953125" style="2751" customWidth="1"/>
    <col min="10764" max="10764" width="17.7265625" style="2751" customWidth="1"/>
    <col min="10765" max="10765" width="18" style="2751" customWidth="1"/>
    <col min="10766" max="10766" width="1.453125" style="2751" customWidth="1"/>
    <col min="10767" max="11008" width="8.7265625" style="2751"/>
    <col min="11009" max="11009" width="1.453125" style="2751" customWidth="1"/>
    <col min="11010" max="11010" width="1.26953125" style="2751" customWidth="1"/>
    <col min="11011" max="11011" width="6.7265625" style="2751" customWidth="1"/>
    <col min="11012" max="11012" width="17.36328125" style="2751" customWidth="1"/>
    <col min="11013" max="11013" width="2.26953125" style="2751" customWidth="1"/>
    <col min="11014" max="11014" width="11.08984375" style="2751" customWidth="1"/>
    <col min="11015" max="11015" width="18.36328125" style="2751" bestFit="1" customWidth="1"/>
    <col min="11016" max="11016" width="17.08984375" style="2751" customWidth="1"/>
    <col min="11017" max="11017" width="18.36328125" style="2751" bestFit="1" customWidth="1"/>
    <col min="11018" max="11018" width="19.26953125" style="2751" customWidth="1"/>
    <col min="11019" max="11019" width="18.26953125" style="2751" customWidth="1"/>
    <col min="11020" max="11020" width="17.7265625" style="2751" customWidth="1"/>
    <col min="11021" max="11021" width="18" style="2751" customWidth="1"/>
    <col min="11022" max="11022" width="1.453125" style="2751" customWidth="1"/>
    <col min="11023" max="11264" width="8.7265625" style="2751"/>
    <col min="11265" max="11265" width="1.453125" style="2751" customWidth="1"/>
    <col min="11266" max="11266" width="1.26953125" style="2751" customWidth="1"/>
    <col min="11267" max="11267" width="6.7265625" style="2751" customWidth="1"/>
    <col min="11268" max="11268" width="17.36328125" style="2751" customWidth="1"/>
    <col min="11269" max="11269" width="2.26953125" style="2751" customWidth="1"/>
    <col min="11270" max="11270" width="11.08984375" style="2751" customWidth="1"/>
    <col min="11271" max="11271" width="18.36328125" style="2751" bestFit="1" customWidth="1"/>
    <col min="11272" max="11272" width="17.08984375" style="2751" customWidth="1"/>
    <col min="11273" max="11273" width="18.36328125" style="2751" bestFit="1" customWidth="1"/>
    <col min="11274" max="11274" width="19.26953125" style="2751" customWidth="1"/>
    <col min="11275" max="11275" width="18.26953125" style="2751" customWidth="1"/>
    <col min="11276" max="11276" width="17.7265625" style="2751" customWidth="1"/>
    <col min="11277" max="11277" width="18" style="2751" customWidth="1"/>
    <col min="11278" max="11278" width="1.453125" style="2751" customWidth="1"/>
    <col min="11279" max="11520" width="8.7265625" style="2751"/>
    <col min="11521" max="11521" width="1.453125" style="2751" customWidth="1"/>
    <col min="11522" max="11522" width="1.26953125" style="2751" customWidth="1"/>
    <col min="11523" max="11523" width="6.7265625" style="2751" customWidth="1"/>
    <col min="11524" max="11524" width="17.36328125" style="2751" customWidth="1"/>
    <col min="11525" max="11525" width="2.26953125" style="2751" customWidth="1"/>
    <col min="11526" max="11526" width="11.08984375" style="2751" customWidth="1"/>
    <col min="11527" max="11527" width="18.36328125" style="2751" bestFit="1" customWidth="1"/>
    <col min="11528" max="11528" width="17.08984375" style="2751" customWidth="1"/>
    <col min="11529" max="11529" width="18.36328125" style="2751" bestFit="1" customWidth="1"/>
    <col min="11530" max="11530" width="19.26953125" style="2751" customWidth="1"/>
    <col min="11531" max="11531" width="18.26953125" style="2751" customWidth="1"/>
    <col min="11532" max="11532" width="17.7265625" style="2751" customWidth="1"/>
    <col min="11533" max="11533" width="18" style="2751" customWidth="1"/>
    <col min="11534" max="11534" width="1.453125" style="2751" customWidth="1"/>
    <col min="11535" max="11776" width="8.7265625" style="2751"/>
    <col min="11777" max="11777" width="1.453125" style="2751" customWidth="1"/>
    <col min="11778" max="11778" width="1.26953125" style="2751" customWidth="1"/>
    <col min="11779" max="11779" width="6.7265625" style="2751" customWidth="1"/>
    <col min="11780" max="11780" width="17.36328125" style="2751" customWidth="1"/>
    <col min="11781" max="11781" width="2.26953125" style="2751" customWidth="1"/>
    <col min="11782" max="11782" width="11.08984375" style="2751" customWidth="1"/>
    <col min="11783" max="11783" width="18.36328125" style="2751" bestFit="1" customWidth="1"/>
    <col min="11784" max="11784" width="17.08984375" style="2751" customWidth="1"/>
    <col min="11785" max="11785" width="18.36328125" style="2751" bestFit="1" customWidth="1"/>
    <col min="11786" max="11786" width="19.26953125" style="2751" customWidth="1"/>
    <col min="11787" max="11787" width="18.26953125" style="2751" customWidth="1"/>
    <col min="11788" max="11788" width="17.7265625" style="2751" customWidth="1"/>
    <col min="11789" max="11789" width="18" style="2751" customWidth="1"/>
    <col min="11790" max="11790" width="1.453125" style="2751" customWidth="1"/>
    <col min="11791" max="12032" width="8.7265625" style="2751"/>
    <col min="12033" max="12033" width="1.453125" style="2751" customWidth="1"/>
    <col min="12034" max="12034" width="1.26953125" style="2751" customWidth="1"/>
    <col min="12035" max="12035" width="6.7265625" style="2751" customWidth="1"/>
    <col min="12036" max="12036" width="17.36328125" style="2751" customWidth="1"/>
    <col min="12037" max="12037" width="2.26953125" style="2751" customWidth="1"/>
    <col min="12038" max="12038" width="11.08984375" style="2751" customWidth="1"/>
    <col min="12039" max="12039" width="18.36328125" style="2751" bestFit="1" customWidth="1"/>
    <col min="12040" max="12040" width="17.08984375" style="2751" customWidth="1"/>
    <col min="12041" max="12041" width="18.36328125" style="2751" bestFit="1" customWidth="1"/>
    <col min="12042" max="12042" width="19.26953125" style="2751" customWidth="1"/>
    <col min="12043" max="12043" width="18.26953125" style="2751" customWidth="1"/>
    <col min="12044" max="12044" width="17.7265625" style="2751" customWidth="1"/>
    <col min="12045" max="12045" width="18" style="2751" customWidth="1"/>
    <col min="12046" max="12046" width="1.453125" style="2751" customWidth="1"/>
    <col min="12047" max="12288" width="8.7265625" style="2751"/>
    <col min="12289" max="12289" width="1.453125" style="2751" customWidth="1"/>
    <col min="12290" max="12290" width="1.26953125" style="2751" customWidth="1"/>
    <col min="12291" max="12291" width="6.7265625" style="2751" customWidth="1"/>
    <col min="12292" max="12292" width="17.36328125" style="2751" customWidth="1"/>
    <col min="12293" max="12293" width="2.26953125" style="2751" customWidth="1"/>
    <col min="12294" max="12294" width="11.08984375" style="2751" customWidth="1"/>
    <col min="12295" max="12295" width="18.36328125" style="2751" bestFit="1" customWidth="1"/>
    <col min="12296" max="12296" width="17.08984375" style="2751" customWidth="1"/>
    <col min="12297" max="12297" width="18.36328125" style="2751" bestFit="1" customWidth="1"/>
    <col min="12298" max="12298" width="19.26953125" style="2751" customWidth="1"/>
    <col min="12299" max="12299" width="18.26953125" style="2751" customWidth="1"/>
    <col min="12300" max="12300" width="17.7265625" style="2751" customWidth="1"/>
    <col min="12301" max="12301" width="18" style="2751" customWidth="1"/>
    <col min="12302" max="12302" width="1.453125" style="2751" customWidth="1"/>
    <col min="12303" max="12544" width="8.7265625" style="2751"/>
    <col min="12545" max="12545" width="1.453125" style="2751" customWidth="1"/>
    <col min="12546" max="12546" width="1.26953125" style="2751" customWidth="1"/>
    <col min="12547" max="12547" width="6.7265625" style="2751" customWidth="1"/>
    <col min="12548" max="12548" width="17.36328125" style="2751" customWidth="1"/>
    <col min="12549" max="12549" width="2.26953125" style="2751" customWidth="1"/>
    <col min="12550" max="12550" width="11.08984375" style="2751" customWidth="1"/>
    <col min="12551" max="12551" width="18.36328125" style="2751" bestFit="1" customWidth="1"/>
    <col min="12552" max="12552" width="17.08984375" style="2751" customWidth="1"/>
    <col min="12553" max="12553" width="18.36328125" style="2751" bestFit="1" customWidth="1"/>
    <col min="12554" max="12554" width="19.26953125" style="2751" customWidth="1"/>
    <col min="12555" max="12555" width="18.26953125" style="2751" customWidth="1"/>
    <col min="12556" max="12556" width="17.7265625" style="2751" customWidth="1"/>
    <col min="12557" max="12557" width="18" style="2751" customWidth="1"/>
    <col min="12558" max="12558" width="1.453125" style="2751" customWidth="1"/>
    <col min="12559" max="12800" width="8.7265625" style="2751"/>
    <col min="12801" max="12801" width="1.453125" style="2751" customWidth="1"/>
    <col min="12802" max="12802" width="1.26953125" style="2751" customWidth="1"/>
    <col min="12803" max="12803" width="6.7265625" style="2751" customWidth="1"/>
    <col min="12804" max="12804" width="17.36328125" style="2751" customWidth="1"/>
    <col min="12805" max="12805" width="2.26953125" style="2751" customWidth="1"/>
    <col min="12806" max="12806" width="11.08984375" style="2751" customWidth="1"/>
    <col min="12807" max="12807" width="18.36328125" style="2751" bestFit="1" customWidth="1"/>
    <col min="12808" max="12808" width="17.08984375" style="2751" customWidth="1"/>
    <col min="12809" max="12809" width="18.36328125" style="2751" bestFit="1" customWidth="1"/>
    <col min="12810" max="12810" width="19.26953125" style="2751" customWidth="1"/>
    <col min="12811" max="12811" width="18.26953125" style="2751" customWidth="1"/>
    <col min="12812" max="12812" width="17.7265625" style="2751" customWidth="1"/>
    <col min="12813" max="12813" width="18" style="2751" customWidth="1"/>
    <col min="12814" max="12814" width="1.453125" style="2751" customWidth="1"/>
    <col min="12815" max="13056" width="8.7265625" style="2751"/>
    <col min="13057" max="13057" width="1.453125" style="2751" customWidth="1"/>
    <col min="13058" max="13058" width="1.26953125" style="2751" customWidth="1"/>
    <col min="13059" max="13059" width="6.7265625" style="2751" customWidth="1"/>
    <col min="13060" max="13060" width="17.36328125" style="2751" customWidth="1"/>
    <col min="13061" max="13061" width="2.26953125" style="2751" customWidth="1"/>
    <col min="13062" max="13062" width="11.08984375" style="2751" customWidth="1"/>
    <col min="13063" max="13063" width="18.36328125" style="2751" bestFit="1" customWidth="1"/>
    <col min="13064" max="13064" width="17.08984375" style="2751" customWidth="1"/>
    <col min="13065" max="13065" width="18.36328125" style="2751" bestFit="1" customWidth="1"/>
    <col min="13066" max="13066" width="19.26953125" style="2751" customWidth="1"/>
    <col min="13067" max="13067" width="18.26953125" style="2751" customWidth="1"/>
    <col min="13068" max="13068" width="17.7265625" style="2751" customWidth="1"/>
    <col min="13069" max="13069" width="18" style="2751" customWidth="1"/>
    <col min="13070" max="13070" width="1.453125" style="2751" customWidth="1"/>
    <col min="13071" max="13312" width="8.7265625" style="2751"/>
    <col min="13313" max="13313" width="1.453125" style="2751" customWidth="1"/>
    <col min="13314" max="13314" width="1.26953125" style="2751" customWidth="1"/>
    <col min="13315" max="13315" width="6.7265625" style="2751" customWidth="1"/>
    <col min="13316" max="13316" width="17.36328125" style="2751" customWidth="1"/>
    <col min="13317" max="13317" width="2.26953125" style="2751" customWidth="1"/>
    <col min="13318" max="13318" width="11.08984375" style="2751" customWidth="1"/>
    <col min="13319" max="13319" width="18.36328125" style="2751" bestFit="1" customWidth="1"/>
    <col min="13320" max="13320" width="17.08984375" style="2751" customWidth="1"/>
    <col min="13321" max="13321" width="18.36328125" style="2751" bestFit="1" customWidth="1"/>
    <col min="13322" max="13322" width="19.26953125" style="2751" customWidth="1"/>
    <col min="13323" max="13323" width="18.26953125" style="2751" customWidth="1"/>
    <col min="13324" max="13324" width="17.7265625" style="2751" customWidth="1"/>
    <col min="13325" max="13325" width="18" style="2751" customWidth="1"/>
    <col min="13326" max="13326" width="1.453125" style="2751" customWidth="1"/>
    <col min="13327" max="13568" width="8.7265625" style="2751"/>
    <col min="13569" max="13569" width="1.453125" style="2751" customWidth="1"/>
    <col min="13570" max="13570" width="1.26953125" style="2751" customWidth="1"/>
    <col min="13571" max="13571" width="6.7265625" style="2751" customWidth="1"/>
    <col min="13572" max="13572" width="17.36328125" style="2751" customWidth="1"/>
    <col min="13573" max="13573" width="2.26953125" style="2751" customWidth="1"/>
    <col min="13574" max="13574" width="11.08984375" style="2751" customWidth="1"/>
    <col min="13575" max="13575" width="18.36328125" style="2751" bestFit="1" customWidth="1"/>
    <col min="13576" max="13576" width="17.08984375" style="2751" customWidth="1"/>
    <col min="13577" max="13577" width="18.36328125" style="2751" bestFit="1" customWidth="1"/>
    <col min="13578" max="13578" width="19.26953125" style="2751" customWidth="1"/>
    <col min="13579" max="13579" width="18.26953125" style="2751" customWidth="1"/>
    <col min="13580" max="13580" width="17.7265625" style="2751" customWidth="1"/>
    <col min="13581" max="13581" width="18" style="2751" customWidth="1"/>
    <col min="13582" max="13582" width="1.453125" style="2751" customWidth="1"/>
    <col min="13583" max="13824" width="8.7265625" style="2751"/>
    <col min="13825" max="13825" width="1.453125" style="2751" customWidth="1"/>
    <col min="13826" max="13826" width="1.26953125" style="2751" customWidth="1"/>
    <col min="13827" max="13827" width="6.7265625" style="2751" customWidth="1"/>
    <col min="13828" max="13828" width="17.36328125" style="2751" customWidth="1"/>
    <col min="13829" max="13829" width="2.26953125" style="2751" customWidth="1"/>
    <col min="13830" max="13830" width="11.08984375" style="2751" customWidth="1"/>
    <col min="13831" max="13831" width="18.36328125" style="2751" bestFit="1" customWidth="1"/>
    <col min="13832" max="13832" width="17.08984375" style="2751" customWidth="1"/>
    <col min="13833" max="13833" width="18.36328125" style="2751" bestFit="1" customWidth="1"/>
    <col min="13834" max="13834" width="19.26953125" style="2751" customWidth="1"/>
    <col min="13835" max="13835" width="18.26953125" style="2751" customWidth="1"/>
    <col min="13836" max="13836" width="17.7265625" style="2751" customWidth="1"/>
    <col min="13837" max="13837" width="18" style="2751" customWidth="1"/>
    <col min="13838" max="13838" width="1.453125" style="2751" customWidth="1"/>
    <col min="13839" max="14080" width="8.7265625" style="2751"/>
    <col min="14081" max="14081" width="1.453125" style="2751" customWidth="1"/>
    <col min="14082" max="14082" width="1.26953125" style="2751" customWidth="1"/>
    <col min="14083" max="14083" width="6.7265625" style="2751" customWidth="1"/>
    <col min="14084" max="14084" width="17.36328125" style="2751" customWidth="1"/>
    <col min="14085" max="14085" width="2.26953125" style="2751" customWidth="1"/>
    <col min="14086" max="14086" width="11.08984375" style="2751" customWidth="1"/>
    <col min="14087" max="14087" width="18.36328125" style="2751" bestFit="1" customWidth="1"/>
    <col min="14088" max="14088" width="17.08984375" style="2751" customWidth="1"/>
    <col min="14089" max="14089" width="18.36328125" style="2751" bestFit="1" customWidth="1"/>
    <col min="14090" max="14090" width="19.26953125" style="2751" customWidth="1"/>
    <col min="14091" max="14091" width="18.26953125" style="2751" customWidth="1"/>
    <col min="14092" max="14092" width="17.7265625" style="2751" customWidth="1"/>
    <col min="14093" max="14093" width="18" style="2751" customWidth="1"/>
    <col min="14094" max="14094" width="1.453125" style="2751" customWidth="1"/>
    <col min="14095" max="14336" width="8.7265625" style="2751"/>
    <col min="14337" max="14337" width="1.453125" style="2751" customWidth="1"/>
    <col min="14338" max="14338" width="1.26953125" style="2751" customWidth="1"/>
    <col min="14339" max="14339" width="6.7265625" style="2751" customWidth="1"/>
    <col min="14340" max="14340" width="17.36328125" style="2751" customWidth="1"/>
    <col min="14341" max="14341" width="2.26953125" style="2751" customWidth="1"/>
    <col min="14342" max="14342" width="11.08984375" style="2751" customWidth="1"/>
    <col min="14343" max="14343" width="18.36328125" style="2751" bestFit="1" customWidth="1"/>
    <col min="14344" max="14344" width="17.08984375" style="2751" customWidth="1"/>
    <col min="14345" max="14345" width="18.36328125" style="2751" bestFit="1" customWidth="1"/>
    <col min="14346" max="14346" width="19.26953125" style="2751" customWidth="1"/>
    <col min="14347" max="14347" width="18.26953125" style="2751" customWidth="1"/>
    <col min="14348" max="14348" width="17.7265625" style="2751" customWidth="1"/>
    <col min="14349" max="14349" width="18" style="2751" customWidth="1"/>
    <col min="14350" max="14350" width="1.453125" style="2751" customWidth="1"/>
    <col min="14351" max="14592" width="8.7265625" style="2751"/>
    <col min="14593" max="14593" width="1.453125" style="2751" customWidth="1"/>
    <col min="14594" max="14594" width="1.26953125" style="2751" customWidth="1"/>
    <col min="14595" max="14595" width="6.7265625" style="2751" customWidth="1"/>
    <col min="14596" max="14596" width="17.36328125" style="2751" customWidth="1"/>
    <col min="14597" max="14597" width="2.26953125" style="2751" customWidth="1"/>
    <col min="14598" max="14598" width="11.08984375" style="2751" customWidth="1"/>
    <col min="14599" max="14599" width="18.36328125" style="2751" bestFit="1" customWidth="1"/>
    <col min="14600" max="14600" width="17.08984375" style="2751" customWidth="1"/>
    <col min="14601" max="14601" width="18.36328125" style="2751" bestFit="1" customWidth="1"/>
    <col min="14602" max="14602" width="19.26953125" style="2751" customWidth="1"/>
    <col min="14603" max="14603" width="18.26953125" style="2751" customWidth="1"/>
    <col min="14604" max="14604" width="17.7265625" style="2751" customWidth="1"/>
    <col min="14605" max="14605" width="18" style="2751" customWidth="1"/>
    <col min="14606" max="14606" width="1.453125" style="2751" customWidth="1"/>
    <col min="14607" max="14848" width="8.7265625" style="2751"/>
    <col min="14849" max="14849" width="1.453125" style="2751" customWidth="1"/>
    <col min="14850" max="14850" width="1.26953125" style="2751" customWidth="1"/>
    <col min="14851" max="14851" width="6.7265625" style="2751" customWidth="1"/>
    <col min="14852" max="14852" width="17.36328125" style="2751" customWidth="1"/>
    <col min="14853" max="14853" width="2.26953125" style="2751" customWidth="1"/>
    <col min="14854" max="14854" width="11.08984375" style="2751" customWidth="1"/>
    <col min="14855" max="14855" width="18.36328125" style="2751" bestFit="1" customWidth="1"/>
    <col min="14856" max="14856" width="17.08984375" style="2751" customWidth="1"/>
    <col min="14857" max="14857" width="18.36328125" style="2751" bestFit="1" customWidth="1"/>
    <col min="14858" max="14858" width="19.26953125" style="2751" customWidth="1"/>
    <col min="14859" max="14859" width="18.26953125" style="2751" customWidth="1"/>
    <col min="14860" max="14860" width="17.7265625" style="2751" customWidth="1"/>
    <col min="14861" max="14861" width="18" style="2751" customWidth="1"/>
    <col min="14862" max="14862" width="1.453125" style="2751" customWidth="1"/>
    <col min="14863" max="15104" width="8.7265625" style="2751"/>
    <col min="15105" max="15105" width="1.453125" style="2751" customWidth="1"/>
    <col min="15106" max="15106" width="1.26953125" style="2751" customWidth="1"/>
    <col min="15107" max="15107" width="6.7265625" style="2751" customWidth="1"/>
    <col min="15108" max="15108" width="17.36328125" style="2751" customWidth="1"/>
    <col min="15109" max="15109" width="2.26953125" style="2751" customWidth="1"/>
    <col min="15110" max="15110" width="11.08984375" style="2751" customWidth="1"/>
    <col min="15111" max="15111" width="18.36328125" style="2751" bestFit="1" customWidth="1"/>
    <col min="15112" max="15112" width="17.08984375" style="2751" customWidth="1"/>
    <col min="15113" max="15113" width="18.36328125" style="2751" bestFit="1" customWidth="1"/>
    <col min="15114" max="15114" width="19.26953125" style="2751" customWidth="1"/>
    <col min="15115" max="15115" width="18.26953125" style="2751" customWidth="1"/>
    <col min="15116" max="15116" width="17.7265625" style="2751" customWidth="1"/>
    <col min="15117" max="15117" width="18" style="2751" customWidth="1"/>
    <col min="15118" max="15118" width="1.453125" style="2751" customWidth="1"/>
    <col min="15119" max="15360" width="8.7265625" style="2751"/>
    <col min="15361" max="15361" width="1.453125" style="2751" customWidth="1"/>
    <col min="15362" max="15362" width="1.26953125" style="2751" customWidth="1"/>
    <col min="15363" max="15363" width="6.7265625" style="2751" customWidth="1"/>
    <col min="15364" max="15364" width="17.36328125" style="2751" customWidth="1"/>
    <col min="15365" max="15365" width="2.26953125" style="2751" customWidth="1"/>
    <col min="15366" max="15366" width="11.08984375" style="2751" customWidth="1"/>
    <col min="15367" max="15367" width="18.36328125" style="2751" bestFit="1" customWidth="1"/>
    <col min="15368" max="15368" width="17.08984375" style="2751" customWidth="1"/>
    <col min="15369" max="15369" width="18.36328125" style="2751" bestFit="1" customWidth="1"/>
    <col min="15370" max="15370" width="19.26953125" style="2751" customWidth="1"/>
    <col min="15371" max="15371" width="18.26953125" style="2751" customWidth="1"/>
    <col min="15372" max="15372" width="17.7265625" style="2751" customWidth="1"/>
    <col min="15373" max="15373" width="18" style="2751" customWidth="1"/>
    <col min="15374" max="15374" width="1.453125" style="2751" customWidth="1"/>
    <col min="15375" max="15616" width="8.7265625" style="2751"/>
    <col min="15617" max="15617" width="1.453125" style="2751" customWidth="1"/>
    <col min="15618" max="15618" width="1.26953125" style="2751" customWidth="1"/>
    <col min="15619" max="15619" width="6.7265625" style="2751" customWidth="1"/>
    <col min="15620" max="15620" width="17.36328125" style="2751" customWidth="1"/>
    <col min="15621" max="15621" width="2.26953125" style="2751" customWidth="1"/>
    <col min="15622" max="15622" width="11.08984375" style="2751" customWidth="1"/>
    <col min="15623" max="15623" width="18.36328125" style="2751" bestFit="1" customWidth="1"/>
    <col min="15624" max="15624" width="17.08984375" style="2751" customWidth="1"/>
    <col min="15625" max="15625" width="18.36328125" style="2751" bestFit="1" customWidth="1"/>
    <col min="15626" max="15626" width="19.26953125" style="2751" customWidth="1"/>
    <col min="15627" max="15627" width="18.26953125" style="2751" customWidth="1"/>
    <col min="15628" max="15628" width="17.7265625" style="2751" customWidth="1"/>
    <col min="15629" max="15629" width="18" style="2751" customWidth="1"/>
    <col min="15630" max="15630" width="1.453125" style="2751" customWidth="1"/>
    <col min="15631" max="15872" width="8.7265625" style="2751"/>
    <col min="15873" max="15873" width="1.453125" style="2751" customWidth="1"/>
    <col min="15874" max="15874" width="1.26953125" style="2751" customWidth="1"/>
    <col min="15875" max="15875" width="6.7265625" style="2751" customWidth="1"/>
    <col min="15876" max="15876" width="17.36328125" style="2751" customWidth="1"/>
    <col min="15877" max="15877" width="2.26953125" style="2751" customWidth="1"/>
    <col min="15878" max="15878" width="11.08984375" style="2751" customWidth="1"/>
    <col min="15879" max="15879" width="18.36328125" style="2751" bestFit="1" customWidth="1"/>
    <col min="15880" max="15880" width="17.08984375" style="2751" customWidth="1"/>
    <col min="15881" max="15881" width="18.36328125" style="2751" bestFit="1" customWidth="1"/>
    <col min="15882" max="15882" width="19.26953125" style="2751" customWidth="1"/>
    <col min="15883" max="15883" width="18.26953125" style="2751" customWidth="1"/>
    <col min="15884" max="15884" width="17.7265625" style="2751" customWidth="1"/>
    <col min="15885" max="15885" width="18" style="2751" customWidth="1"/>
    <col min="15886" max="15886" width="1.453125" style="2751" customWidth="1"/>
    <col min="15887" max="16128" width="8.7265625" style="2751"/>
    <col min="16129" max="16129" width="1.453125" style="2751" customWidth="1"/>
    <col min="16130" max="16130" width="1.26953125" style="2751" customWidth="1"/>
    <col min="16131" max="16131" width="6.7265625" style="2751" customWidth="1"/>
    <col min="16132" max="16132" width="17.36328125" style="2751" customWidth="1"/>
    <col min="16133" max="16133" width="2.26953125" style="2751" customWidth="1"/>
    <col min="16134" max="16134" width="11.08984375" style="2751" customWidth="1"/>
    <col min="16135" max="16135" width="18.36328125" style="2751" bestFit="1" customWidth="1"/>
    <col min="16136" max="16136" width="17.08984375" style="2751" customWidth="1"/>
    <col min="16137" max="16137" width="18.36328125" style="2751" bestFit="1" customWidth="1"/>
    <col min="16138" max="16138" width="19.26953125" style="2751" customWidth="1"/>
    <col min="16139" max="16139" width="18.26953125" style="2751" customWidth="1"/>
    <col min="16140" max="16140" width="17.7265625" style="2751" customWidth="1"/>
    <col min="16141" max="16141" width="18" style="2751" customWidth="1"/>
    <col min="16142" max="16142" width="1.453125" style="2751" customWidth="1"/>
    <col min="16143" max="16384" width="8.7265625" style="2751"/>
  </cols>
  <sheetData>
    <row r="1" spans="2:14">
      <c r="B1" s="2750" t="s">
        <v>2856</v>
      </c>
      <c r="M1" s="2752" t="s">
        <v>2857</v>
      </c>
    </row>
    <row r="2" spans="2:14">
      <c r="B2" s="2753"/>
      <c r="C2" s="2754"/>
      <c r="D2" s="2754"/>
      <c r="E2" s="2754"/>
      <c r="F2" s="2754"/>
      <c r="G2" s="2754"/>
      <c r="H2" s="2754"/>
      <c r="I2" s="2754"/>
      <c r="J2" s="2754"/>
      <c r="K2" s="2754"/>
      <c r="L2" s="2754"/>
      <c r="M2" s="2755"/>
      <c r="N2" s="2756"/>
    </row>
    <row r="3" spans="2:14">
      <c r="B3" s="4697" t="s">
        <v>2858</v>
      </c>
      <c r="C3" s="4698"/>
      <c r="D3" s="4698"/>
      <c r="E3" s="4698"/>
      <c r="F3" s="4698"/>
      <c r="G3" s="4698"/>
      <c r="H3" s="4698"/>
      <c r="I3" s="4698"/>
      <c r="J3" s="4698"/>
      <c r="K3" s="4698"/>
      <c r="L3" s="4698"/>
      <c r="M3" s="4698"/>
      <c r="N3" s="4699"/>
    </row>
    <row r="4" spans="2:14">
      <c r="B4" s="2757"/>
      <c r="L4" s="4700">
        <v>44367</v>
      </c>
      <c r="M4" s="4700"/>
      <c r="N4" s="2758"/>
    </row>
    <row r="5" spans="2:14">
      <c r="B5" s="2757"/>
      <c r="C5" s="2751" t="s">
        <v>2859</v>
      </c>
      <c r="N5" s="2758"/>
    </row>
    <row r="6" spans="2:14">
      <c r="B6" s="2757"/>
      <c r="C6" s="2751" t="s">
        <v>2860</v>
      </c>
      <c r="N6" s="2758"/>
    </row>
    <row r="7" spans="2:14">
      <c r="B7" s="2757"/>
      <c r="J7" s="2751" t="s">
        <v>2861</v>
      </c>
      <c r="N7" s="2758"/>
    </row>
    <row r="8" spans="2:14" ht="21" customHeight="1">
      <c r="B8" s="2757"/>
      <c r="J8" s="2751" t="s">
        <v>2862</v>
      </c>
      <c r="K8" s="2759"/>
      <c r="N8" s="2758"/>
    </row>
    <row r="9" spans="2:14" ht="21" customHeight="1">
      <c r="B9" s="2757"/>
      <c r="J9" s="2751" t="s">
        <v>2863</v>
      </c>
      <c r="K9" s="2759"/>
      <c r="N9" s="2758"/>
    </row>
    <row r="10" spans="2:14">
      <c r="B10" s="2757"/>
      <c r="J10" s="2751" t="s">
        <v>2864</v>
      </c>
      <c r="N10" s="2758"/>
    </row>
    <row r="11" spans="2:14">
      <c r="B11" s="2757"/>
      <c r="N11" s="2758"/>
    </row>
    <row r="12" spans="2:14" ht="14">
      <c r="B12" s="2757"/>
      <c r="J12" s="2751" t="s">
        <v>2865</v>
      </c>
      <c r="K12" s="2759"/>
      <c r="N12" s="2758"/>
    </row>
    <row r="13" spans="2:14">
      <c r="B13" s="2757"/>
      <c r="N13" s="2758"/>
    </row>
    <row r="14" spans="2:14" ht="22.5" customHeight="1">
      <c r="B14" s="2757"/>
      <c r="C14" s="2751" t="s">
        <v>2866</v>
      </c>
      <c r="N14" s="2758"/>
    </row>
    <row r="15" spans="2:14" ht="33" customHeight="1">
      <c r="B15" s="2757"/>
      <c r="C15" s="4701" t="s">
        <v>2867</v>
      </c>
      <c r="D15" s="4701"/>
      <c r="E15" s="4701"/>
      <c r="F15" s="4702"/>
      <c r="G15" s="4703"/>
      <c r="H15" s="4703"/>
      <c r="I15" s="4703"/>
      <c r="J15" s="4703"/>
      <c r="K15" s="2760" t="s">
        <v>2868</v>
      </c>
      <c r="L15" s="2761"/>
      <c r="M15" s="2762" t="s">
        <v>2869</v>
      </c>
      <c r="N15" s="2758"/>
    </row>
    <row r="16" spans="2:14" ht="33" customHeight="1">
      <c r="B16" s="2757"/>
      <c r="C16" s="4701" t="s">
        <v>2870</v>
      </c>
      <c r="D16" s="4701"/>
      <c r="E16" s="4701"/>
      <c r="F16" s="4704"/>
      <c r="G16" s="4705"/>
      <c r="H16" s="4705"/>
      <c r="I16" s="4705"/>
      <c r="J16" s="2763" t="s">
        <v>2871</v>
      </c>
      <c r="K16" s="2764"/>
      <c r="L16" s="2765" t="s">
        <v>2872</v>
      </c>
      <c r="M16" s="2766"/>
      <c r="N16" s="2758"/>
    </row>
    <row r="17" spans="2:14" ht="39.75" customHeight="1">
      <c r="B17" s="2757"/>
      <c r="C17" s="2767" t="s">
        <v>2873</v>
      </c>
      <c r="D17" s="2763" t="s">
        <v>2874</v>
      </c>
      <c r="E17" s="4696" t="s">
        <v>2875</v>
      </c>
      <c r="F17" s="4696"/>
      <c r="G17" s="2765" t="s">
        <v>2876</v>
      </c>
      <c r="H17" s="2763" t="s">
        <v>2877</v>
      </c>
      <c r="I17" s="2763" t="s">
        <v>2878</v>
      </c>
      <c r="J17" s="2763" t="s">
        <v>2879</v>
      </c>
      <c r="K17" s="2763" t="s">
        <v>2880</v>
      </c>
      <c r="L17" s="2763" t="s">
        <v>2881</v>
      </c>
      <c r="M17" s="2763" t="s">
        <v>2882</v>
      </c>
      <c r="N17" s="2758"/>
    </row>
    <row r="18" spans="2:14" ht="36" customHeight="1">
      <c r="B18" s="2757"/>
      <c r="C18" s="4684">
        <v>1</v>
      </c>
      <c r="D18" s="2768" t="s">
        <v>2883</v>
      </c>
      <c r="E18" s="4686">
        <v>10</v>
      </c>
      <c r="F18" s="4687"/>
      <c r="G18" s="4682">
        <v>5</v>
      </c>
      <c r="H18" s="4690"/>
      <c r="I18" s="4682"/>
      <c r="J18" s="2769"/>
      <c r="K18" s="2770"/>
      <c r="L18" s="4694"/>
      <c r="M18" s="2769"/>
      <c r="N18" s="2758"/>
    </row>
    <row r="19" spans="2:14" ht="24" customHeight="1">
      <c r="B19" s="2757"/>
      <c r="C19" s="4685"/>
      <c r="D19" s="2770" t="s">
        <v>2884</v>
      </c>
      <c r="E19" s="4688"/>
      <c r="F19" s="4689"/>
      <c r="G19" s="4683"/>
      <c r="H19" s="4691"/>
      <c r="I19" s="4683"/>
      <c r="J19" s="2768"/>
      <c r="K19" s="2770"/>
      <c r="L19" s="4695"/>
      <c r="M19" s="2768"/>
      <c r="N19" s="2758"/>
    </row>
    <row r="20" spans="2:14" ht="36.75" customHeight="1">
      <c r="B20" s="2757"/>
      <c r="C20" s="4684">
        <v>2</v>
      </c>
      <c r="D20" s="2768" t="s">
        <v>2885</v>
      </c>
      <c r="E20" s="4686">
        <v>10</v>
      </c>
      <c r="F20" s="4687"/>
      <c r="G20" s="4682">
        <v>3</v>
      </c>
      <c r="H20" s="4690"/>
      <c r="I20" s="4682"/>
      <c r="J20" s="2771"/>
      <c r="K20" s="2768"/>
      <c r="L20" s="4682"/>
      <c r="M20" s="2772"/>
      <c r="N20" s="2758"/>
    </row>
    <row r="21" spans="2:14" ht="24" customHeight="1">
      <c r="B21" s="2757"/>
      <c r="C21" s="4685"/>
      <c r="D21" s="2770" t="s">
        <v>2886</v>
      </c>
      <c r="E21" s="4688"/>
      <c r="F21" s="4689"/>
      <c r="G21" s="4683"/>
      <c r="H21" s="4691"/>
      <c r="I21" s="4683"/>
      <c r="J21" s="2768"/>
      <c r="K21" s="2770"/>
      <c r="L21" s="4683"/>
      <c r="M21" s="2772"/>
      <c r="N21" s="2758"/>
    </row>
    <row r="22" spans="2:14" ht="36.75" customHeight="1">
      <c r="B22" s="2757"/>
      <c r="C22" s="4684">
        <v>3</v>
      </c>
      <c r="D22" s="2768" t="s">
        <v>2887</v>
      </c>
      <c r="E22" s="4686">
        <v>0.5</v>
      </c>
      <c r="F22" s="4687"/>
      <c r="G22" s="4682">
        <v>4</v>
      </c>
      <c r="H22" s="4690"/>
      <c r="I22" s="4682"/>
      <c r="J22" s="2771"/>
      <c r="K22" s="2768"/>
      <c r="L22" s="4682"/>
      <c r="M22" s="2772"/>
      <c r="N22" s="2758"/>
    </row>
    <row r="23" spans="2:14" ht="24" customHeight="1">
      <c r="B23" s="2757"/>
      <c r="C23" s="4685"/>
      <c r="D23" s="2768" t="s">
        <v>2888</v>
      </c>
      <c r="E23" s="4688"/>
      <c r="F23" s="4689"/>
      <c r="G23" s="4683"/>
      <c r="H23" s="4691"/>
      <c r="I23" s="4683"/>
      <c r="J23" s="2768"/>
      <c r="K23" s="2770"/>
      <c r="L23" s="4683"/>
      <c r="M23" s="2770"/>
      <c r="N23" s="2758"/>
    </row>
    <row r="24" spans="2:14" ht="36.75" customHeight="1">
      <c r="B24" s="2757"/>
      <c r="C24" s="4684">
        <v>4</v>
      </c>
      <c r="D24" s="2773" t="s">
        <v>2889</v>
      </c>
      <c r="E24" s="4686">
        <v>5</v>
      </c>
      <c r="F24" s="4687"/>
      <c r="G24" s="4682">
        <v>3</v>
      </c>
      <c r="H24" s="4692"/>
      <c r="I24" s="4682"/>
      <c r="J24" s="2771"/>
      <c r="K24" s="2768"/>
      <c r="L24" s="4682"/>
      <c r="M24" s="2774"/>
      <c r="N24" s="2758"/>
    </row>
    <row r="25" spans="2:14" ht="25.5" customHeight="1">
      <c r="B25" s="2757"/>
      <c r="C25" s="4685"/>
      <c r="D25" s="2775" t="s">
        <v>2890</v>
      </c>
      <c r="E25" s="4688"/>
      <c r="F25" s="4689"/>
      <c r="G25" s="4683"/>
      <c r="H25" s="4693"/>
      <c r="I25" s="4683"/>
      <c r="J25" s="2768"/>
      <c r="K25" s="2770"/>
      <c r="L25" s="4683"/>
      <c r="M25" s="2774"/>
      <c r="N25" s="2758"/>
    </row>
    <row r="26" spans="2:14" ht="7.5" customHeight="1">
      <c r="B26" s="2757"/>
      <c r="N26" s="2758"/>
    </row>
    <row r="27" spans="2:14">
      <c r="B27" s="2757" t="s">
        <v>2891</v>
      </c>
      <c r="N27" s="2758"/>
    </row>
    <row r="28" spans="2:14">
      <c r="B28" s="2757"/>
      <c r="C28" s="4680" t="s">
        <v>2892</v>
      </c>
      <c r="D28" s="4680"/>
      <c r="E28" s="4680"/>
      <c r="F28" s="4680"/>
      <c r="G28" s="4680"/>
      <c r="H28" s="4680"/>
      <c r="I28" s="4680"/>
      <c r="J28" s="4680"/>
      <c r="K28" s="4680"/>
      <c r="L28" s="4680"/>
      <c r="M28" s="4680"/>
      <c r="N28" s="2758"/>
    </row>
    <row r="29" spans="2:14">
      <c r="B29" s="2757"/>
      <c r="C29" s="4680" t="s">
        <v>2893</v>
      </c>
      <c r="D29" s="4680"/>
      <c r="E29" s="4680"/>
      <c r="F29" s="4680"/>
      <c r="G29" s="4680"/>
      <c r="H29" s="4680"/>
      <c r="I29" s="4680"/>
      <c r="J29" s="4680"/>
      <c r="K29" s="4680"/>
      <c r="L29" s="4680"/>
      <c r="M29" s="4680"/>
      <c r="N29" s="2758"/>
    </row>
    <row r="30" spans="2:14">
      <c r="B30" s="2757"/>
      <c r="C30" s="4680" t="s">
        <v>2894</v>
      </c>
      <c r="D30" s="4680"/>
      <c r="E30" s="4680"/>
      <c r="F30" s="4680"/>
      <c r="G30" s="4680"/>
      <c r="H30" s="4680"/>
      <c r="I30" s="4680"/>
      <c r="J30" s="4680"/>
      <c r="K30" s="4680"/>
      <c r="L30" s="4680"/>
      <c r="M30" s="4680"/>
      <c r="N30" s="2758"/>
    </row>
    <row r="31" spans="2:14">
      <c r="B31" s="2757"/>
      <c r="C31" s="4680" t="s">
        <v>2895</v>
      </c>
      <c r="D31" s="4680"/>
      <c r="E31" s="4680"/>
      <c r="F31" s="4680"/>
      <c r="G31" s="4680"/>
      <c r="H31" s="4680"/>
      <c r="I31" s="4680"/>
      <c r="J31" s="4680"/>
      <c r="K31" s="4680"/>
      <c r="L31" s="4680"/>
      <c r="M31" s="4680"/>
      <c r="N31" s="2758"/>
    </row>
    <row r="32" spans="2:14" ht="26.25" customHeight="1">
      <c r="B32" s="2757"/>
      <c r="C32" s="4681" t="s">
        <v>2896</v>
      </c>
      <c r="D32" s="4680"/>
      <c r="E32" s="4680"/>
      <c r="F32" s="4680"/>
      <c r="G32" s="4680"/>
      <c r="H32" s="4680"/>
      <c r="I32" s="4680"/>
      <c r="J32" s="4680"/>
      <c r="K32" s="4680"/>
      <c r="L32" s="4680"/>
      <c r="M32" s="4680"/>
      <c r="N32" s="2758"/>
    </row>
    <row r="33" spans="2:14">
      <c r="B33" s="2757"/>
      <c r="C33" s="4680" t="s">
        <v>2897</v>
      </c>
      <c r="D33" s="4680"/>
      <c r="E33" s="4680"/>
      <c r="F33" s="4680"/>
      <c r="G33" s="4680"/>
      <c r="H33" s="4680"/>
      <c r="I33" s="4680"/>
      <c r="J33" s="4680"/>
      <c r="K33" s="4680"/>
      <c r="L33" s="4680"/>
      <c r="M33" s="4680"/>
      <c r="N33" s="2758"/>
    </row>
    <row r="34" spans="2:14">
      <c r="B34" s="2757"/>
      <c r="C34" s="4680" t="s">
        <v>2898</v>
      </c>
      <c r="D34" s="4680"/>
      <c r="E34" s="4680"/>
      <c r="F34" s="4680"/>
      <c r="G34" s="4680"/>
      <c r="H34" s="4680"/>
      <c r="I34" s="4680"/>
      <c r="J34" s="4680"/>
      <c r="K34" s="4680"/>
      <c r="L34" s="4680"/>
      <c r="M34" s="4680"/>
      <c r="N34" s="2758"/>
    </row>
    <row r="35" spans="2:14">
      <c r="B35" s="2776"/>
      <c r="C35" s="2777"/>
      <c r="D35" s="2777"/>
      <c r="E35" s="2777"/>
      <c r="F35" s="2777"/>
      <c r="G35" s="2777"/>
      <c r="H35" s="2777"/>
      <c r="I35" s="2777"/>
      <c r="J35" s="2777"/>
      <c r="K35" s="2777"/>
      <c r="L35" s="2777"/>
      <c r="M35" s="2778" t="s">
        <v>2899</v>
      </c>
      <c r="N35" s="2779"/>
    </row>
  </sheetData>
  <mergeCells count="38">
    <mergeCell ref="B3:N3"/>
    <mergeCell ref="L4:M4"/>
    <mergeCell ref="C15:E15"/>
    <mergeCell ref="F15:J15"/>
    <mergeCell ref="C16:E16"/>
    <mergeCell ref="F16:I16"/>
    <mergeCell ref="E17:F17"/>
    <mergeCell ref="C18:C19"/>
    <mergeCell ref="E18:F19"/>
    <mergeCell ref="G18:G19"/>
    <mergeCell ref="H18:H19"/>
    <mergeCell ref="L18:L19"/>
    <mergeCell ref="C20:C21"/>
    <mergeCell ref="E20:F21"/>
    <mergeCell ref="G20:G21"/>
    <mergeCell ref="H20:H21"/>
    <mergeCell ref="I20:I21"/>
    <mergeCell ref="L20:L21"/>
    <mergeCell ref="I18:I19"/>
    <mergeCell ref="L24:L25"/>
    <mergeCell ref="C22:C23"/>
    <mergeCell ref="E22:F23"/>
    <mergeCell ref="G22:G23"/>
    <mergeCell ref="H22:H23"/>
    <mergeCell ref="I22:I23"/>
    <mergeCell ref="L22:L23"/>
    <mergeCell ref="C24:C25"/>
    <mergeCell ref="E24:F25"/>
    <mergeCell ref="G24:G25"/>
    <mergeCell ref="H24:H25"/>
    <mergeCell ref="I24:I25"/>
    <mergeCell ref="C34:M34"/>
    <mergeCell ref="C28:M28"/>
    <mergeCell ref="C29:M29"/>
    <mergeCell ref="C30:M30"/>
    <mergeCell ref="C31:M31"/>
    <mergeCell ref="C32:M32"/>
    <mergeCell ref="C33:M33"/>
  </mergeCells>
  <phoneticPr fontId="15"/>
  <printOptions horizontalCentered="1" verticalCentered="1"/>
  <pageMargins left="0.15748031496062992" right="0.39370078740157483" top="0.23622047244094491" bottom="0.19685039370078741" header="0.15748031496062992" footer="0.51181102362204722"/>
  <pageSetup paperSize="9" scale="8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941B7-7A3D-4F1B-9C90-12BF7C55695B}">
  <dimension ref="C1:M32"/>
  <sheetViews>
    <sheetView showGridLines="0" view="pageBreakPreview" zoomScaleNormal="100" zoomScaleSheetLayoutView="100" workbookViewId="0"/>
  </sheetViews>
  <sheetFormatPr defaultColWidth="9" defaultRowHeight="13"/>
  <cols>
    <col min="1" max="1" width="2.36328125" style="2780" customWidth="1"/>
    <col min="2" max="2" width="0.90625" style="2780" customWidth="1"/>
    <col min="3" max="3" width="10.7265625" style="2780" customWidth="1"/>
    <col min="4" max="4" width="3.6328125" style="2780" customWidth="1"/>
    <col min="5" max="5" width="3.7265625" style="2780" customWidth="1"/>
    <col min="6" max="6" width="7.26953125" style="2780" customWidth="1"/>
    <col min="7" max="8" width="18.08984375" style="2780" customWidth="1"/>
    <col min="9" max="9" width="18.6328125" style="2780" customWidth="1"/>
    <col min="10" max="11" width="18.08984375" style="2780" customWidth="1"/>
    <col min="12" max="12" width="23.36328125" style="2780" customWidth="1"/>
    <col min="13" max="16384" width="9" style="2780"/>
  </cols>
  <sheetData>
    <row r="1" spans="3:13" ht="16.5">
      <c r="G1" s="4717" t="s">
        <v>2900</v>
      </c>
      <c r="H1" s="4717"/>
      <c r="I1" s="4717"/>
      <c r="J1" s="4717"/>
    </row>
    <row r="2" spans="3:13" ht="5.25" customHeight="1"/>
    <row r="3" spans="3:13" ht="20.25" customHeight="1" thickBot="1">
      <c r="C3" s="2781"/>
      <c r="G3" s="2782"/>
      <c r="H3" s="2783" t="s">
        <v>2817</v>
      </c>
      <c r="I3" s="2784"/>
      <c r="J3" s="2785"/>
    </row>
    <row r="4" spans="3:13">
      <c r="C4" s="4718" t="s">
        <v>2901</v>
      </c>
      <c r="D4" s="4720" t="s">
        <v>2902</v>
      </c>
      <c r="E4" s="4720" t="s">
        <v>2903</v>
      </c>
      <c r="F4" s="4720" t="s">
        <v>2904</v>
      </c>
      <c r="G4" s="4722" t="s">
        <v>2905</v>
      </c>
      <c r="H4" s="4723"/>
      <c r="I4" s="4724"/>
      <c r="J4" s="4722" t="s">
        <v>2906</v>
      </c>
      <c r="K4" s="4724"/>
      <c r="L4" s="2786"/>
    </row>
    <row r="5" spans="3:13" ht="45.75" customHeight="1" thickBot="1">
      <c r="C5" s="4719"/>
      <c r="D5" s="4721"/>
      <c r="E5" s="4721"/>
      <c r="F5" s="4721"/>
      <c r="G5" s="2787" t="s">
        <v>2907</v>
      </c>
      <c r="H5" s="2787" t="s">
        <v>2908</v>
      </c>
      <c r="I5" s="2787" t="s">
        <v>2909</v>
      </c>
      <c r="J5" s="2787" t="s">
        <v>2907</v>
      </c>
      <c r="K5" s="2787" t="s">
        <v>2910</v>
      </c>
      <c r="L5" s="2788" t="s">
        <v>2911</v>
      </c>
      <c r="M5" s="2789"/>
    </row>
    <row r="6" spans="3:13" ht="16.5" customHeight="1">
      <c r="C6" s="2790" t="s">
        <v>2912</v>
      </c>
      <c r="D6" s="2791">
        <v>6</v>
      </c>
      <c r="E6" s="2791"/>
      <c r="F6" s="2792"/>
      <c r="G6" s="2793" t="s">
        <v>2913</v>
      </c>
      <c r="H6" s="2793" t="s">
        <v>2913</v>
      </c>
      <c r="I6" s="2793" t="s">
        <v>2913</v>
      </c>
      <c r="J6" s="2793" t="s">
        <v>2913</v>
      </c>
      <c r="K6" s="2793" t="s">
        <v>2913</v>
      </c>
      <c r="L6" s="4708"/>
    </row>
    <row r="7" spans="3:13" ht="16.5" customHeight="1">
      <c r="C7" s="2794" t="s">
        <v>2914</v>
      </c>
      <c r="D7" s="2795">
        <v>9</v>
      </c>
      <c r="E7" s="2795"/>
      <c r="F7" s="2795"/>
      <c r="G7" s="2796" t="s">
        <v>2913</v>
      </c>
      <c r="H7" s="2796" t="s">
        <v>2913</v>
      </c>
      <c r="I7" s="2796" t="s">
        <v>2913</v>
      </c>
      <c r="J7" s="2796" t="s">
        <v>2913</v>
      </c>
      <c r="K7" s="2796" t="s">
        <v>2913</v>
      </c>
      <c r="L7" s="4709"/>
    </row>
    <row r="8" spans="3:13" ht="16.5" customHeight="1">
      <c r="C8" s="2797" t="s">
        <v>2915</v>
      </c>
      <c r="D8" s="2795">
        <v>12</v>
      </c>
      <c r="E8" s="2795"/>
      <c r="F8" s="2795"/>
      <c r="G8" s="2796" t="s">
        <v>2913</v>
      </c>
      <c r="H8" s="2796" t="s">
        <v>2913</v>
      </c>
      <c r="I8" s="2796" t="s">
        <v>2913</v>
      </c>
      <c r="J8" s="2796" t="s">
        <v>2913</v>
      </c>
      <c r="K8" s="2796" t="s">
        <v>2913</v>
      </c>
      <c r="L8" s="4709"/>
    </row>
    <row r="9" spans="3:13" ht="16.5" customHeight="1" thickBot="1">
      <c r="C9" s="2798"/>
      <c r="D9" s="2799">
        <v>3</v>
      </c>
      <c r="E9" s="2799"/>
      <c r="F9" s="2799"/>
      <c r="G9" s="2800" t="s">
        <v>2913</v>
      </c>
      <c r="H9" s="2800" t="s">
        <v>2913</v>
      </c>
      <c r="I9" s="2800" t="s">
        <v>2913</v>
      </c>
      <c r="J9" s="2800" t="s">
        <v>2913</v>
      </c>
      <c r="K9" s="2800" t="s">
        <v>2913</v>
      </c>
      <c r="L9" s="4710"/>
    </row>
    <row r="10" spans="3:13" ht="16.5" customHeight="1">
      <c r="C10" s="2801" t="s">
        <v>2916</v>
      </c>
      <c r="D10" s="2802">
        <v>6</v>
      </c>
      <c r="E10" s="2803"/>
      <c r="F10" s="2803"/>
      <c r="G10" s="2793" t="s">
        <v>2913</v>
      </c>
      <c r="H10" s="2793" t="s">
        <v>2913</v>
      </c>
      <c r="I10" s="2793" t="s">
        <v>2913</v>
      </c>
      <c r="J10" s="2793" t="s">
        <v>2913</v>
      </c>
      <c r="K10" s="2793" t="s">
        <v>2913</v>
      </c>
      <c r="L10" s="4708"/>
    </row>
    <row r="11" spans="3:13" ht="16.5" customHeight="1">
      <c r="C11" s="2794" t="s">
        <v>2917</v>
      </c>
      <c r="D11" s="2795">
        <v>9</v>
      </c>
      <c r="E11" s="2795"/>
      <c r="F11" s="2795"/>
      <c r="G11" s="2796" t="s">
        <v>2913</v>
      </c>
      <c r="H11" s="2796" t="s">
        <v>2913</v>
      </c>
      <c r="I11" s="2796" t="s">
        <v>2913</v>
      </c>
      <c r="J11" s="2796" t="s">
        <v>2913</v>
      </c>
      <c r="K11" s="2796" t="s">
        <v>2913</v>
      </c>
      <c r="L11" s="4709"/>
    </row>
    <row r="12" spans="3:13" ht="16.5" customHeight="1">
      <c r="C12" s="2797"/>
      <c r="D12" s="2795">
        <v>12</v>
      </c>
      <c r="E12" s="2795"/>
      <c r="F12" s="2795"/>
      <c r="G12" s="2796" t="s">
        <v>2913</v>
      </c>
      <c r="H12" s="2796" t="s">
        <v>2913</v>
      </c>
      <c r="I12" s="2796" t="s">
        <v>2913</v>
      </c>
      <c r="J12" s="2796" t="s">
        <v>2913</v>
      </c>
      <c r="K12" s="2796" t="s">
        <v>2913</v>
      </c>
      <c r="L12" s="4709"/>
    </row>
    <row r="13" spans="3:13" ht="16.5" customHeight="1" thickBot="1">
      <c r="C13" s="2798"/>
      <c r="D13" s="2799">
        <v>3</v>
      </c>
      <c r="E13" s="2804"/>
      <c r="F13" s="2804"/>
      <c r="G13" s="2805" t="s">
        <v>2913</v>
      </c>
      <c r="H13" s="2805" t="s">
        <v>2913</v>
      </c>
      <c r="I13" s="2805" t="s">
        <v>2913</v>
      </c>
      <c r="J13" s="2805" t="s">
        <v>2913</v>
      </c>
      <c r="K13" s="2805" t="s">
        <v>2913</v>
      </c>
      <c r="L13" s="4711"/>
    </row>
    <row r="14" spans="3:13" ht="16.5" customHeight="1">
      <c r="C14" s="2801" t="s">
        <v>2918</v>
      </c>
      <c r="D14" s="2802">
        <v>6</v>
      </c>
      <c r="E14" s="2806"/>
      <c r="F14" s="2806"/>
      <c r="G14" s="2807" t="s">
        <v>2913</v>
      </c>
      <c r="H14" s="2807" t="s">
        <v>2913</v>
      </c>
      <c r="I14" s="2807" t="s">
        <v>2913</v>
      </c>
      <c r="J14" s="2807" t="s">
        <v>2913</v>
      </c>
      <c r="K14" s="2807" t="s">
        <v>2913</v>
      </c>
      <c r="L14" s="4712"/>
    </row>
    <row r="15" spans="3:13" ht="16.5" customHeight="1">
      <c r="C15" s="2794" t="s">
        <v>2919</v>
      </c>
      <c r="D15" s="2795">
        <v>9</v>
      </c>
      <c r="E15" s="2795"/>
      <c r="F15" s="2795"/>
      <c r="G15" s="2796" t="s">
        <v>2913</v>
      </c>
      <c r="H15" s="2796" t="s">
        <v>2913</v>
      </c>
      <c r="I15" s="2796" t="s">
        <v>2913</v>
      </c>
      <c r="J15" s="2796" t="s">
        <v>2913</v>
      </c>
      <c r="K15" s="2796" t="s">
        <v>2913</v>
      </c>
      <c r="L15" s="4709"/>
    </row>
    <row r="16" spans="3:13" ht="16.5" customHeight="1">
      <c r="C16" s="2797"/>
      <c r="D16" s="2795">
        <v>12</v>
      </c>
      <c r="E16" s="2795"/>
      <c r="F16" s="2795"/>
      <c r="G16" s="2796" t="s">
        <v>2913</v>
      </c>
      <c r="H16" s="2796" t="s">
        <v>2913</v>
      </c>
      <c r="I16" s="2796" t="s">
        <v>2913</v>
      </c>
      <c r="J16" s="2796" t="s">
        <v>2913</v>
      </c>
      <c r="K16" s="2796" t="s">
        <v>2913</v>
      </c>
      <c r="L16" s="4709"/>
    </row>
    <row r="17" spans="3:12" ht="16.5" customHeight="1" thickBot="1">
      <c r="C17" s="2798"/>
      <c r="D17" s="2799">
        <v>3</v>
      </c>
      <c r="E17" s="2799"/>
      <c r="F17" s="2799"/>
      <c r="G17" s="2800" t="s">
        <v>2913</v>
      </c>
      <c r="H17" s="2800" t="s">
        <v>2913</v>
      </c>
      <c r="I17" s="2800" t="s">
        <v>2913</v>
      </c>
      <c r="J17" s="2800" t="s">
        <v>2913</v>
      </c>
      <c r="K17" s="2800" t="s">
        <v>2913</v>
      </c>
      <c r="L17" s="4710"/>
    </row>
    <row r="18" spans="3:12" ht="16.5" customHeight="1">
      <c r="C18" s="2801" t="s">
        <v>2920</v>
      </c>
      <c r="D18" s="2802">
        <v>6</v>
      </c>
      <c r="E18" s="2806"/>
      <c r="F18" s="2806"/>
      <c r="G18" s="2807" t="s">
        <v>2913</v>
      </c>
      <c r="H18" s="2807" t="s">
        <v>2913</v>
      </c>
      <c r="I18" s="2807" t="s">
        <v>2913</v>
      </c>
      <c r="J18" s="2807" t="s">
        <v>2913</v>
      </c>
      <c r="K18" s="2807" t="s">
        <v>2913</v>
      </c>
      <c r="L18" s="4712"/>
    </row>
    <row r="19" spans="3:12" ht="16.5" customHeight="1">
      <c r="C19" s="2794" t="s">
        <v>2921</v>
      </c>
      <c r="D19" s="2795">
        <v>9</v>
      </c>
      <c r="E19" s="2795"/>
      <c r="F19" s="2795"/>
      <c r="G19" s="2796" t="s">
        <v>2913</v>
      </c>
      <c r="H19" s="2796" t="s">
        <v>2913</v>
      </c>
      <c r="I19" s="2796" t="s">
        <v>2913</v>
      </c>
      <c r="J19" s="2796" t="s">
        <v>2913</v>
      </c>
      <c r="K19" s="2796" t="s">
        <v>2913</v>
      </c>
      <c r="L19" s="4709"/>
    </row>
    <row r="20" spans="3:12" ht="16.5" customHeight="1">
      <c r="C20" s="2797"/>
      <c r="D20" s="2795">
        <v>12</v>
      </c>
      <c r="E20" s="2795"/>
      <c r="F20" s="2795"/>
      <c r="G20" s="2796" t="s">
        <v>2913</v>
      </c>
      <c r="H20" s="2796" t="s">
        <v>2913</v>
      </c>
      <c r="I20" s="2796" t="s">
        <v>2913</v>
      </c>
      <c r="J20" s="2796" t="s">
        <v>2913</v>
      </c>
      <c r="K20" s="2796" t="s">
        <v>2913</v>
      </c>
      <c r="L20" s="4709"/>
    </row>
    <row r="21" spans="3:12" ht="16.5" customHeight="1" thickBot="1">
      <c r="C21" s="2798"/>
      <c r="D21" s="2799">
        <v>3</v>
      </c>
      <c r="E21" s="2799"/>
      <c r="F21" s="2799"/>
      <c r="G21" s="2800" t="s">
        <v>2913</v>
      </c>
      <c r="H21" s="2800" t="s">
        <v>2913</v>
      </c>
      <c r="I21" s="2800" t="s">
        <v>2913</v>
      </c>
      <c r="J21" s="2800" t="s">
        <v>2913</v>
      </c>
      <c r="K21" s="2800" t="s">
        <v>2913</v>
      </c>
      <c r="L21" s="4710"/>
    </row>
    <row r="22" spans="3:12" ht="16.5" customHeight="1">
      <c r="C22" s="2801" t="s">
        <v>2922</v>
      </c>
      <c r="D22" s="2802">
        <v>6</v>
      </c>
      <c r="E22" s="2806"/>
      <c r="F22" s="2806"/>
      <c r="G22" s="2807" t="s">
        <v>2913</v>
      </c>
      <c r="H22" s="2807" t="s">
        <v>2913</v>
      </c>
      <c r="I22" s="2807" t="s">
        <v>2913</v>
      </c>
      <c r="J22" s="2807" t="s">
        <v>2913</v>
      </c>
      <c r="K22" s="2807" t="s">
        <v>2913</v>
      </c>
      <c r="L22" s="4712"/>
    </row>
    <row r="23" spans="3:12" ht="16.5" customHeight="1">
      <c r="C23" s="2794" t="s">
        <v>2923</v>
      </c>
      <c r="D23" s="2795">
        <v>9</v>
      </c>
      <c r="E23" s="2795"/>
      <c r="F23" s="2795"/>
      <c r="G23" s="2796" t="s">
        <v>2913</v>
      </c>
      <c r="H23" s="2796" t="s">
        <v>2913</v>
      </c>
      <c r="I23" s="2796" t="s">
        <v>2913</v>
      </c>
      <c r="J23" s="2796" t="s">
        <v>2913</v>
      </c>
      <c r="K23" s="2796" t="s">
        <v>2913</v>
      </c>
      <c r="L23" s="4709"/>
    </row>
    <row r="24" spans="3:12" ht="16.5" customHeight="1">
      <c r="C24" s="2797"/>
      <c r="D24" s="2795">
        <v>12</v>
      </c>
      <c r="E24" s="2795"/>
      <c r="F24" s="2795"/>
      <c r="G24" s="2796" t="s">
        <v>2913</v>
      </c>
      <c r="H24" s="2796" t="s">
        <v>2913</v>
      </c>
      <c r="I24" s="2796" t="s">
        <v>2913</v>
      </c>
      <c r="J24" s="2796" t="s">
        <v>2913</v>
      </c>
      <c r="K24" s="2796" t="s">
        <v>2913</v>
      </c>
      <c r="L24" s="4709"/>
    </row>
    <row r="25" spans="3:12" ht="16.5" customHeight="1" thickBot="1">
      <c r="C25" s="2798"/>
      <c r="D25" s="2799">
        <v>3</v>
      </c>
      <c r="E25" s="2799"/>
      <c r="F25" s="2799"/>
      <c r="G25" s="2800" t="s">
        <v>2913</v>
      </c>
      <c r="H25" s="2800" t="s">
        <v>2913</v>
      </c>
      <c r="I25" s="2800" t="s">
        <v>2913</v>
      </c>
      <c r="J25" s="2800" t="s">
        <v>2913</v>
      </c>
      <c r="K25" s="2800" t="s">
        <v>2913</v>
      </c>
      <c r="L25" s="4710"/>
    </row>
    <row r="26" spans="3:12" ht="16.5" customHeight="1">
      <c r="C26" s="2808"/>
      <c r="D26" s="2809" t="s">
        <v>2924</v>
      </c>
      <c r="E26" s="4713" t="s">
        <v>2925</v>
      </c>
      <c r="F26" s="4713"/>
      <c r="G26" s="4713"/>
      <c r="H26" s="4713"/>
      <c r="I26" s="4713"/>
      <c r="J26" s="4713"/>
      <c r="K26" s="4713"/>
      <c r="L26" s="4714"/>
    </row>
    <row r="27" spans="3:12">
      <c r="C27" s="2810"/>
      <c r="D27" s="2811" t="s">
        <v>2924</v>
      </c>
      <c r="E27" s="4715" t="s">
        <v>2926</v>
      </c>
      <c r="F27" s="4715"/>
      <c r="G27" s="4715"/>
      <c r="H27" s="4715"/>
      <c r="I27" s="4715"/>
      <c r="J27" s="4715"/>
      <c r="K27" s="4715"/>
      <c r="L27" s="4716"/>
    </row>
    <row r="28" spans="3:12">
      <c r="C28" s="2810"/>
      <c r="D28" s="2811" t="s">
        <v>2924</v>
      </c>
      <c r="E28" s="4715" t="s">
        <v>2927</v>
      </c>
      <c r="F28" s="4715"/>
      <c r="G28" s="4715"/>
      <c r="H28" s="4715"/>
      <c r="I28" s="4715"/>
      <c r="J28" s="4715"/>
      <c r="K28" s="4715"/>
      <c r="L28" s="4716"/>
    </row>
    <row r="29" spans="3:12">
      <c r="C29" s="2810"/>
      <c r="D29" s="2811" t="s">
        <v>2924</v>
      </c>
      <c r="E29" s="4715" t="s">
        <v>2928</v>
      </c>
      <c r="F29" s="4715"/>
      <c r="G29" s="4715"/>
      <c r="H29" s="4715"/>
      <c r="I29" s="4715"/>
      <c r="J29" s="4715"/>
      <c r="K29" s="4715"/>
      <c r="L29" s="4716"/>
    </row>
    <row r="30" spans="3:12">
      <c r="C30" s="2810"/>
      <c r="D30" s="2811" t="s">
        <v>2924</v>
      </c>
      <c r="E30" s="4715" t="s">
        <v>2929</v>
      </c>
      <c r="F30" s="4715"/>
      <c r="G30" s="4715"/>
      <c r="H30" s="4715"/>
      <c r="I30" s="4715"/>
      <c r="J30" s="4715"/>
      <c r="K30" s="4715"/>
      <c r="L30" s="4716"/>
    </row>
    <row r="31" spans="3:12">
      <c r="C31" s="2810"/>
      <c r="D31" s="2811" t="s">
        <v>2924</v>
      </c>
      <c r="E31" s="4715" t="s">
        <v>2930</v>
      </c>
      <c r="F31" s="4715"/>
      <c r="G31" s="4715"/>
      <c r="H31" s="4715"/>
      <c r="I31" s="4715"/>
      <c r="J31" s="4715"/>
      <c r="K31" s="4715"/>
      <c r="L31" s="4716"/>
    </row>
    <row r="32" spans="3:12" ht="16.5" customHeight="1" thickBot="1">
      <c r="C32" s="2812"/>
      <c r="D32" s="2813" t="s">
        <v>2924</v>
      </c>
      <c r="E32" s="4706" t="s">
        <v>2931</v>
      </c>
      <c r="F32" s="4706"/>
      <c r="G32" s="4706"/>
      <c r="H32" s="4706"/>
      <c r="I32" s="4706"/>
      <c r="J32" s="4706"/>
      <c r="K32" s="4706"/>
      <c r="L32" s="4707"/>
    </row>
  </sheetData>
  <mergeCells count="19">
    <mergeCell ref="G1:J1"/>
    <mergeCell ref="C4:C5"/>
    <mergeCell ref="D4:D5"/>
    <mergeCell ref="E4:E5"/>
    <mergeCell ref="F4:F5"/>
    <mergeCell ref="G4:I4"/>
    <mergeCell ref="J4:K4"/>
    <mergeCell ref="E32:L32"/>
    <mergeCell ref="L6:L9"/>
    <mergeCell ref="L10:L13"/>
    <mergeCell ref="L14:L17"/>
    <mergeCell ref="L18:L21"/>
    <mergeCell ref="L22:L25"/>
    <mergeCell ref="E26:L26"/>
    <mergeCell ref="E27:L27"/>
    <mergeCell ref="E28:L28"/>
    <mergeCell ref="E29:L29"/>
    <mergeCell ref="E30:L30"/>
    <mergeCell ref="E31:L31"/>
  </mergeCells>
  <phoneticPr fontId="15"/>
  <pageMargins left="0.25" right="0.25" top="0.75" bottom="0.75" header="0.3" footer="0.3"/>
  <pageSetup paperSize="9" scale="97" orientation="landscape" r:id="rId1"/>
  <colBreaks count="1" manualBreakCount="1">
    <brk id="12" max="1048575"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92D050"/>
    <pageSetUpPr fitToPage="1"/>
  </sheetPr>
  <dimension ref="A1:AI301"/>
  <sheetViews>
    <sheetView view="pageBreakPreview" zoomScaleNormal="100" zoomScaleSheetLayoutView="100" workbookViewId="0">
      <selection activeCell="B1" sqref="B1"/>
    </sheetView>
  </sheetViews>
  <sheetFormatPr defaultColWidth="9" defaultRowHeight="13"/>
  <cols>
    <col min="1" max="1" width="3.08984375" style="299" customWidth="1"/>
    <col min="2" max="2" width="7.7265625" style="299" customWidth="1"/>
    <col min="3" max="3" width="8.6328125" style="299" customWidth="1"/>
    <col min="4" max="4" width="7.7265625" style="299" customWidth="1"/>
    <col min="5" max="5" width="11" style="299" customWidth="1"/>
    <col min="6" max="6" width="40.08984375" style="299" customWidth="1"/>
    <col min="7" max="7" width="13.7265625" style="299" customWidth="1"/>
    <col min="8" max="19" width="6.7265625" style="299" customWidth="1"/>
    <col min="20" max="20" width="7.08984375" style="301" customWidth="1"/>
    <col min="21" max="21" width="2.453125" style="299" customWidth="1"/>
    <col min="22" max="22" width="26.36328125" style="299" customWidth="1"/>
    <col min="23" max="25" width="10.6328125" style="299" customWidth="1"/>
    <col min="26" max="26" width="3.90625" style="299" customWidth="1"/>
    <col min="27" max="16384" width="9" style="299"/>
  </cols>
  <sheetData>
    <row r="1" spans="1:35">
      <c r="B1" s="541" t="s">
        <v>807</v>
      </c>
      <c r="G1" s="541" t="s">
        <v>807</v>
      </c>
      <c r="L1" s="541" t="s">
        <v>807</v>
      </c>
      <c r="Q1" s="541" t="s">
        <v>807</v>
      </c>
      <c r="U1" s="541" t="s">
        <v>807</v>
      </c>
      <c r="Y1" s="541" t="s">
        <v>807</v>
      </c>
    </row>
    <row r="2" spans="1:35" ht="18" customHeight="1">
      <c r="A2" s="4760" t="s">
        <v>1545</v>
      </c>
      <c r="B2" s="4761"/>
      <c r="C2" s="1328" t="s">
        <v>1622</v>
      </c>
      <c r="O2" s="300"/>
      <c r="P2" s="4725" t="s">
        <v>3356</v>
      </c>
      <c r="Q2" s="4726"/>
      <c r="R2" s="2375" t="s">
        <v>1614</v>
      </c>
      <c r="W2" s="302" t="s">
        <v>321</v>
      </c>
      <c r="X2" s="302" t="s">
        <v>287</v>
      </c>
      <c r="Y2" s="302" t="s">
        <v>322</v>
      </c>
      <c r="AA2" s="1325" t="s">
        <v>1685</v>
      </c>
      <c r="AB2"/>
      <c r="AC2"/>
      <c r="AD2"/>
      <c r="AE2"/>
      <c r="AF2"/>
      <c r="AG2"/>
      <c r="AH2"/>
      <c r="AI2"/>
    </row>
    <row r="3" spans="1:35" ht="33.75" customHeight="1">
      <c r="B3" s="4762">
        <f>+トップ!N3</f>
        <v>2024</v>
      </c>
      <c r="C3" s="4762"/>
      <c r="D3" s="3219" t="s">
        <v>3474</v>
      </c>
      <c r="E3" s="3219"/>
      <c r="F3" s="3220" t="str">
        <f>+トップ!S3</f>
        <v>●期</v>
      </c>
      <c r="G3" s="3221" t="s">
        <v>3466</v>
      </c>
      <c r="H3" s="3222"/>
      <c r="I3" s="942"/>
      <c r="J3" s="942"/>
      <c r="K3" s="942"/>
      <c r="L3" s="942"/>
      <c r="O3" s="4763" t="s">
        <v>323</v>
      </c>
      <c r="P3" s="4763"/>
      <c r="Q3" s="4764" t="s">
        <v>2781</v>
      </c>
      <c r="R3" s="4764"/>
      <c r="S3" s="4764"/>
      <c r="T3" s="303"/>
      <c r="W3" s="97"/>
      <c r="X3" s="97"/>
      <c r="Y3" s="97"/>
      <c r="AA3" s="3581" t="s">
        <v>1738</v>
      </c>
      <c r="AB3" s="3581"/>
      <c r="AC3" s="3581"/>
      <c r="AD3" s="3581"/>
      <c r="AE3" s="3581"/>
      <c r="AF3" s="3581"/>
      <c r="AG3" s="3581"/>
      <c r="AH3" s="3581"/>
      <c r="AI3" s="3581"/>
    </row>
    <row r="4" spans="1:35" ht="13.5" customHeight="1" thickBot="1">
      <c r="O4" s="4765" t="s">
        <v>354</v>
      </c>
      <c r="P4" s="4765"/>
      <c r="Q4" s="4766"/>
      <c r="R4" s="4766"/>
      <c r="S4" s="4766"/>
      <c r="T4" s="303"/>
      <c r="W4" s="98" t="s">
        <v>202</v>
      </c>
      <c r="X4" s="98" t="s">
        <v>100</v>
      </c>
      <c r="Y4" s="98" t="s">
        <v>231</v>
      </c>
      <c r="AA4" s="3581"/>
      <c r="AB4" s="3581"/>
      <c r="AC4" s="3581"/>
      <c r="AD4" s="3581"/>
      <c r="AE4" s="3581"/>
      <c r="AF4" s="3581"/>
      <c r="AG4" s="3581"/>
      <c r="AH4" s="3581"/>
      <c r="AI4" s="3581"/>
    </row>
    <row r="5" spans="1:35" ht="16.5" customHeight="1" thickBot="1">
      <c r="A5" s="4767" t="s">
        <v>324</v>
      </c>
      <c r="B5" s="4775" t="s">
        <v>584</v>
      </c>
      <c r="C5" s="4776"/>
      <c r="D5" s="4776"/>
      <c r="E5" s="4777"/>
      <c r="F5" s="304" t="s">
        <v>325</v>
      </c>
      <c r="G5" s="305" t="s">
        <v>326</v>
      </c>
      <c r="H5" s="4781" t="s">
        <v>672</v>
      </c>
      <c r="I5" s="4781"/>
      <c r="J5" s="4781"/>
      <c r="K5" s="4781"/>
      <c r="L5" s="4781"/>
      <c r="M5" s="4781"/>
      <c r="N5" s="4781"/>
      <c r="O5" s="4781"/>
      <c r="P5" s="4781"/>
      <c r="Q5" s="4781"/>
      <c r="R5" s="4781"/>
      <c r="S5" s="4781"/>
      <c r="T5" s="4782" t="s">
        <v>834</v>
      </c>
      <c r="U5" s="4804" t="s">
        <v>833</v>
      </c>
      <c r="V5" s="4805"/>
      <c r="W5" s="4805"/>
      <c r="X5" s="4805"/>
      <c r="Y5" s="4806"/>
      <c r="AA5" s="3581"/>
      <c r="AB5" s="3581"/>
      <c r="AC5" s="3581"/>
      <c r="AD5" s="3581"/>
      <c r="AE5" s="3581"/>
      <c r="AF5" s="3581"/>
      <c r="AG5" s="3581"/>
      <c r="AH5" s="3581"/>
      <c r="AI5" s="3581"/>
    </row>
    <row r="6" spans="1:35" ht="26.25" customHeight="1" thickBot="1">
      <c r="A6" s="4768"/>
      <c r="B6" s="4778"/>
      <c r="C6" s="4779"/>
      <c r="D6" s="4779"/>
      <c r="E6" s="4780"/>
      <c r="F6" s="306" t="s">
        <v>585</v>
      </c>
      <c r="G6" s="1366" t="s">
        <v>1630</v>
      </c>
      <c r="H6" s="307" t="str">
        <f>+'4負荷記録表'!E4</f>
        <v>4月</v>
      </c>
      <c r="I6" s="307" t="str">
        <f>+'4負荷記録表'!F4</f>
        <v>5月</v>
      </c>
      <c r="J6" s="308" t="str">
        <f>+'4負荷記録表'!G4</f>
        <v>6月</v>
      </c>
      <c r="K6" s="309" t="str">
        <f>+'4負荷記録表'!H4</f>
        <v>7月</v>
      </c>
      <c r="L6" s="307" t="str">
        <f>+'4負荷記録表'!I4</f>
        <v>8月</v>
      </c>
      <c r="M6" s="310" t="str">
        <f>+'4負荷記録表'!J4</f>
        <v>9月</v>
      </c>
      <c r="N6" s="309" t="str">
        <f>+'4負荷記録表'!K4</f>
        <v>10月</v>
      </c>
      <c r="O6" s="307" t="str">
        <f>+'4負荷記録表'!L4</f>
        <v>11月</v>
      </c>
      <c r="P6" s="310" t="str">
        <f>+'4負荷記録表'!M4</f>
        <v>12月</v>
      </c>
      <c r="Q6" s="311" t="str">
        <f>+'4負荷記録表'!N4</f>
        <v>1月</v>
      </c>
      <c r="R6" s="307" t="str">
        <f>+'4負荷記録表'!O4</f>
        <v>2月</v>
      </c>
      <c r="S6" s="307" t="str">
        <f>+'4負荷記録表'!P4</f>
        <v>3月</v>
      </c>
      <c r="T6" s="4783"/>
      <c r="U6" s="4807"/>
      <c r="V6" s="4808"/>
      <c r="W6" s="4808"/>
      <c r="X6" s="4808"/>
      <c r="Y6" s="4809"/>
      <c r="AA6" s="1324"/>
      <c r="AB6" s="1282"/>
      <c r="AC6" s="1282"/>
      <c r="AD6" s="1282"/>
      <c r="AE6" s="1282"/>
      <c r="AF6" s="1282"/>
      <c r="AG6" s="1282"/>
      <c r="AH6" s="1282"/>
      <c r="AI6" s="1282"/>
    </row>
    <row r="7" spans="1:35" ht="15" customHeight="1" thickBot="1">
      <c r="A7" s="4792" t="s">
        <v>476</v>
      </c>
      <c r="B7" s="4772" t="s">
        <v>775</v>
      </c>
      <c r="C7" s="4773"/>
      <c r="D7" s="4773"/>
      <c r="E7" s="4774"/>
      <c r="F7" s="2001" t="s">
        <v>673</v>
      </c>
      <c r="G7" s="313"/>
      <c r="H7" s="314"/>
      <c r="I7" s="315"/>
      <c r="J7" s="316"/>
      <c r="K7" s="373" t="s">
        <v>881</v>
      </c>
      <c r="L7" s="315"/>
      <c r="M7" s="317"/>
      <c r="N7" s="314"/>
      <c r="O7" s="315"/>
      <c r="P7" s="317" t="s">
        <v>882</v>
      </c>
      <c r="Q7" s="318"/>
      <c r="R7" s="315"/>
      <c r="S7" s="316"/>
      <c r="T7" s="1000" t="s">
        <v>237</v>
      </c>
      <c r="U7" s="4803" t="s">
        <v>298</v>
      </c>
      <c r="V7" s="4810"/>
      <c r="W7" s="4811"/>
      <c r="X7" s="4811"/>
      <c r="Y7" s="4812"/>
      <c r="AA7" s="1326" t="s">
        <v>1537</v>
      </c>
      <c r="AB7" s="1282"/>
      <c r="AC7" s="1282"/>
      <c r="AD7" s="1282"/>
      <c r="AE7" s="1282"/>
      <c r="AF7" s="1282"/>
      <c r="AG7" s="1282"/>
      <c r="AH7" s="1282"/>
      <c r="AI7" s="1282"/>
    </row>
    <row r="8" spans="1:35" ht="13.75" customHeight="1">
      <c r="A8" s="4793"/>
      <c r="B8" s="319" t="s">
        <v>586</v>
      </c>
      <c r="C8" s="320"/>
      <c r="D8" s="321">
        <f>+T12</f>
        <v>10100</v>
      </c>
      <c r="E8" s="322" t="s">
        <v>674</v>
      </c>
      <c r="F8" s="2002" t="s">
        <v>844</v>
      </c>
      <c r="G8" s="2012" t="s">
        <v>540</v>
      </c>
      <c r="H8" s="325" t="s">
        <v>883</v>
      </c>
      <c r="I8" s="326"/>
      <c r="J8" s="327"/>
      <c r="K8" s="325" t="s">
        <v>883</v>
      </c>
      <c r="L8" s="326"/>
      <c r="M8" s="328"/>
      <c r="N8" s="325" t="s">
        <v>883</v>
      </c>
      <c r="O8" s="326"/>
      <c r="P8" s="328"/>
      <c r="Q8" s="329" t="s">
        <v>883</v>
      </c>
      <c r="R8" s="326"/>
      <c r="S8" s="327"/>
      <c r="T8" s="1010" t="s">
        <v>1118</v>
      </c>
      <c r="U8" s="4758"/>
      <c r="V8" s="4813"/>
      <c r="W8" s="4814"/>
      <c r="X8" s="4814"/>
      <c r="Y8" s="4815"/>
      <c r="AA8" s="3582" t="s">
        <v>1820</v>
      </c>
      <c r="AB8" s="3630"/>
      <c r="AC8" s="3630"/>
      <c r="AD8" s="3630"/>
      <c r="AE8" s="3630"/>
      <c r="AF8" s="3630"/>
      <c r="AG8" s="3630"/>
      <c r="AH8" s="3630"/>
      <c r="AI8" s="3631"/>
    </row>
    <row r="9" spans="1:35" ht="13.75" customHeight="1">
      <c r="A9" s="4793"/>
      <c r="B9" s="1223">
        <f>+'4負荷記録表'!C14</f>
        <v>2023</v>
      </c>
      <c r="C9" s="320" t="s">
        <v>486</v>
      </c>
      <c r="D9" s="321">
        <f>SUM(H14:S14)</f>
        <v>4383.3999999999996</v>
      </c>
      <c r="E9" s="331" t="s">
        <v>676</v>
      </c>
      <c r="F9" s="2002" t="s">
        <v>3476</v>
      </c>
      <c r="G9" s="2012" t="s">
        <v>1000</v>
      </c>
      <c r="H9" s="332"/>
      <c r="I9" s="326"/>
      <c r="J9" s="327"/>
      <c r="K9" s="325"/>
      <c r="L9" s="585"/>
      <c r="M9" s="328"/>
      <c r="N9" s="326"/>
      <c r="O9" s="326"/>
      <c r="P9" s="328" t="s">
        <v>886</v>
      </c>
      <c r="Q9" s="329" t="s">
        <v>885</v>
      </c>
      <c r="R9" s="326" t="s">
        <v>884</v>
      </c>
      <c r="S9" s="327"/>
      <c r="T9" s="1010"/>
      <c r="U9" s="4759"/>
      <c r="V9" s="4816"/>
      <c r="W9" s="4817"/>
      <c r="X9" s="4817"/>
      <c r="Y9" s="4818"/>
      <c r="AA9" s="3632"/>
      <c r="AB9" s="3581"/>
      <c r="AC9" s="3581"/>
      <c r="AD9" s="3581"/>
      <c r="AE9" s="3581"/>
      <c r="AF9" s="3581"/>
      <c r="AG9" s="3581"/>
      <c r="AH9" s="3581"/>
      <c r="AI9" s="3633"/>
    </row>
    <row r="10" spans="1:35" ht="13.75" customHeight="1">
      <c r="A10" s="4793"/>
      <c r="B10" s="4849" t="s">
        <v>2780</v>
      </c>
      <c r="C10" s="4850"/>
      <c r="D10" s="2714">
        <f>+B9</f>
        <v>2023</v>
      </c>
      <c r="E10" s="941">
        <f>+'4負荷記録表'!B17</f>
        <v>0.434</v>
      </c>
      <c r="F10" s="2002" t="s">
        <v>675</v>
      </c>
      <c r="G10" s="333"/>
      <c r="H10" s="199"/>
      <c r="I10" s="47"/>
      <c r="J10" s="48"/>
      <c r="K10" s="200"/>
      <c r="L10" s="47"/>
      <c r="M10" s="112"/>
      <c r="N10" s="326"/>
      <c r="O10" s="326"/>
      <c r="P10" s="328" t="s">
        <v>886</v>
      </c>
      <c r="Q10" s="329" t="s">
        <v>885</v>
      </c>
      <c r="R10" s="326" t="s">
        <v>884</v>
      </c>
      <c r="S10" s="327"/>
      <c r="T10" s="1010"/>
      <c r="U10" s="4800" t="s">
        <v>299</v>
      </c>
      <c r="V10" s="4819"/>
      <c r="W10" s="4820"/>
      <c r="X10" s="4820"/>
      <c r="Y10" s="4821"/>
      <c r="AA10" s="3632"/>
      <c r="AB10" s="3581"/>
      <c r="AC10" s="3581"/>
      <c r="AD10" s="3581"/>
      <c r="AE10" s="3581"/>
      <c r="AF10" s="3581"/>
      <c r="AG10" s="3581"/>
      <c r="AH10" s="3581"/>
      <c r="AI10" s="3633"/>
    </row>
    <row r="11" spans="1:35" ht="13.75" customHeight="1">
      <c r="A11" s="4793"/>
      <c r="B11" s="568"/>
      <c r="C11" s="569"/>
      <c r="D11" s="2714">
        <f>+B12</f>
        <v>2024</v>
      </c>
      <c r="E11" s="2715">
        <f>+'4負荷記録表'!B17</f>
        <v>0.434</v>
      </c>
      <c r="F11" s="2002" t="s">
        <v>509</v>
      </c>
      <c r="G11" s="3172"/>
      <c r="H11" s="577"/>
      <c r="I11" s="68"/>
      <c r="J11" s="202"/>
      <c r="K11" s="577"/>
      <c r="L11" s="68"/>
      <c r="M11" s="128"/>
      <c r="N11" s="577"/>
      <c r="O11" s="68"/>
      <c r="P11" s="128"/>
      <c r="Q11" s="577"/>
      <c r="R11" s="68"/>
      <c r="S11" s="202"/>
      <c r="T11" s="1025"/>
      <c r="U11" s="4801"/>
      <c r="V11" s="4813"/>
      <c r="W11" s="4814"/>
      <c r="X11" s="4814"/>
      <c r="Y11" s="4815"/>
      <c r="AA11" s="3632"/>
      <c r="AB11" s="3581"/>
      <c r="AC11" s="3581"/>
      <c r="AD11" s="3581"/>
      <c r="AE11" s="3581"/>
      <c r="AF11" s="3581"/>
      <c r="AG11" s="3581"/>
      <c r="AH11" s="3581"/>
      <c r="AI11" s="3633"/>
    </row>
    <row r="12" spans="1:35" ht="13.75" customHeight="1">
      <c r="A12" s="4793"/>
      <c r="B12" s="334">
        <f>+B3</f>
        <v>2024</v>
      </c>
      <c r="C12" s="299" t="s">
        <v>677</v>
      </c>
      <c r="D12" s="335"/>
      <c r="E12" s="331"/>
      <c r="F12" s="2002"/>
      <c r="G12" s="3171" t="s">
        <v>587</v>
      </c>
      <c r="H12" s="3078">
        <f>+'4負荷記録表'!E14</f>
        <v>500</v>
      </c>
      <c r="I12" s="3079">
        <f>+'4負荷記録表'!F14</f>
        <v>600</v>
      </c>
      <c r="J12" s="3080">
        <f>+'4負荷記録表'!G14</f>
        <v>700</v>
      </c>
      <c r="K12" s="3078">
        <f>+'4負荷記録表'!H14</f>
        <v>1000</v>
      </c>
      <c r="L12" s="3079">
        <f>+'4負荷記録表'!I14</f>
        <v>1200</v>
      </c>
      <c r="M12" s="3080">
        <f>+'4負荷記録表'!J14</f>
        <v>1000</v>
      </c>
      <c r="N12" s="3078">
        <f>+'4負荷記録表'!K14</f>
        <v>600</v>
      </c>
      <c r="O12" s="3079">
        <f>+'4負荷記録表'!L14</f>
        <v>800</v>
      </c>
      <c r="P12" s="3080">
        <f>+'4負荷記録表'!M14</f>
        <v>1000</v>
      </c>
      <c r="Q12" s="3078">
        <f>+'4負荷記録表'!N14</f>
        <v>1000</v>
      </c>
      <c r="R12" s="3079">
        <f>+'4負荷記録表'!O14</f>
        <v>1000</v>
      </c>
      <c r="S12" s="3081">
        <f>+'4負荷記録表'!P14</f>
        <v>700</v>
      </c>
      <c r="T12" s="3082">
        <f>SUM(H12:S12)</f>
        <v>10100</v>
      </c>
      <c r="U12" s="4801"/>
      <c r="V12" s="4813"/>
      <c r="W12" s="4814"/>
      <c r="X12" s="4814"/>
      <c r="Y12" s="4815"/>
      <c r="AA12" s="3632"/>
      <c r="AB12" s="3581"/>
      <c r="AC12" s="3581"/>
      <c r="AD12" s="3581"/>
      <c r="AE12" s="3581"/>
      <c r="AF12" s="3581"/>
      <c r="AG12" s="3581"/>
      <c r="AH12" s="3581"/>
      <c r="AI12" s="3633"/>
    </row>
    <row r="13" spans="1:35" ht="13.75" customHeight="1">
      <c r="A13" s="4793"/>
      <c r="D13" s="335"/>
      <c r="E13" s="331"/>
      <c r="F13" s="2002"/>
      <c r="G13" s="3102" t="s">
        <v>3389</v>
      </c>
      <c r="H13" s="3083">
        <f>+H12</f>
        <v>500</v>
      </c>
      <c r="I13" s="3084">
        <f>+H13+I12</f>
        <v>1100</v>
      </c>
      <c r="J13" s="3085">
        <f t="shared" ref="J13:S13" si="0">+I13+J12</f>
        <v>1800</v>
      </c>
      <c r="K13" s="3083">
        <f t="shared" si="0"/>
        <v>2800</v>
      </c>
      <c r="L13" s="3084">
        <f t="shared" si="0"/>
        <v>4000</v>
      </c>
      <c r="M13" s="3086">
        <f t="shared" si="0"/>
        <v>5000</v>
      </c>
      <c r="N13" s="3083">
        <f t="shared" si="0"/>
        <v>5600</v>
      </c>
      <c r="O13" s="3084">
        <f t="shared" si="0"/>
        <v>6400</v>
      </c>
      <c r="P13" s="3086">
        <f t="shared" si="0"/>
        <v>7400</v>
      </c>
      <c r="Q13" s="3087">
        <f t="shared" si="0"/>
        <v>8400</v>
      </c>
      <c r="R13" s="3084">
        <f t="shared" si="0"/>
        <v>9400</v>
      </c>
      <c r="S13" s="3085">
        <f t="shared" si="0"/>
        <v>10100</v>
      </c>
      <c r="T13" s="3077"/>
      <c r="U13" s="4801"/>
      <c r="V13" s="4813"/>
      <c r="W13" s="4814"/>
      <c r="X13" s="4814"/>
      <c r="Y13" s="4815"/>
      <c r="AA13" s="3632"/>
      <c r="AB13" s="3581"/>
      <c r="AC13" s="3581"/>
      <c r="AD13" s="3581"/>
      <c r="AE13" s="3581"/>
      <c r="AF13" s="3581"/>
      <c r="AG13" s="3581"/>
      <c r="AH13" s="3581"/>
      <c r="AI13" s="3633"/>
    </row>
    <row r="14" spans="1:35" ht="13.75" customHeight="1">
      <c r="A14" s="4793"/>
      <c r="C14" s="336" t="s">
        <v>242</v>
      </c>
      <c r="D14" s="2016">
        <v>0.98</v>
      </c>
      <c r="E14" s="331"/>
      <c r="F14" s="2002" t="s">
        <v>846</v>
      </c>
      <c r="G14" s="338" t="s">
        <v>374</v>
      </c>
      <c r="H14" s="203">
        <f t="shared" ref="H14:S14" si="1">+H12*$E$10</f>
        <v>217</v>
      </c>
      <c r="I14" s="204">
        <f t="shared" si="1"/>
        <v>260.39999999999998</v>
      </c>
      <c r="J14" s="205">
        <f t="shared" si="1"/>
        <v>303.8</v>
      </c>
      <c r="K14" s="203">
        <f t="shared" si="1"/>
        <v>434</v>
      </c>
      <c r="L14" s="204">
        <f t="shared" si="1"/>
        <v>520.79999999999995</v>
      </c>
      <c r="M14" s="206">
        <f t="shared" si="1"/>
        <v>434</v>
      </c>
      <c r="N14" s="203">
        <f t="shared" si="1"/>
        <v>260.39999999999998</v>
      </c>
      <c r="O14" s="204">
        <f t="shared" si="1"/>
        <v>347.2</v>
      </c>
      <c r="P14" s="206">
        <f t="shared" si="1"/>
        <v>434</v>
      </c>
      <c r="Q14" s="207">
        <f t="shared" si="1"/>
        <v>434</v>
      </c>
      <c r="R14" s="204">
        <f t="shared" si="1"/>
        <v>434</v>
      </c>
      <c r="S14" s="205">
        <f t="shared" si="1"/>
        <v>303.8</v>
      </c>
      <c r="T14" s="220"/>
      <c r="U14" s="4802"/>
      <c r="V14" s="4816"/>
      <c r="W14" s="4817"/>
      <c r="X14" s="4817"/>
      <c r="Y14" s="4818"/>
      <c r="AA14" s="3632"/>
      <c r="AB14" s="3581"/>
      <c r="AC14" s="3581"/>
      <c r="AD14" s="3581"/>
      <c r="AE14" s="3581"/>
      <c r="AF14" s="3581"/>
      <c r="AG14" s="3581"/>
      <c r="AH14" s="3581"/>
      <c r="AI14" s="3633"/>
    </row>
    <row r="15" spans="1:35" ht="13.75" customHeight="1">
      <c r="A15" s="4793"/>
      <c r="C15" s="335" t="s">
        <v>72</v>
      </c>
      <c r="D15" s="339">
        <f>+D14-1</f>
        <v>-2.0000000000000018E-2</v>
      </c>
      <c r="E15" s="331"/>
      <c r="F15" s="2002" t="s">
        <v>2804</v>
      </c>
      <c r="G15" s="340" t="s">
        <v>73</v>
      </c>
      <c r="H15" s="67">
        <f>+H14</f>
        <v>217</v>
      </c>
      <c r="I15" s="61">
        <f t="shared" ref="I15:S15" si="2">+H15+I14</f>
        <v>477.4</v>
      </c>
      <c r="J15" s="62">
        <f t="shared" si="2"/>
        <v>781.2</v>
      </c>
      <c r="K15" s="67">
        <f t="shared" si="2"/>
        <v>1215.2</v>
      </c>
      <c r="L15" s="61">
        <f t="shared" si="2"/>
        <v>1736</v>
      </c>
      <c r="M15" s="117">
        <f t="shared" si="2"/>
        <v>2170</v>
      </c>
      <c r="N15" s="67">
        <f t="shared" si="2"/>
        <v>2430.4</v>
      </c>
      <c r="O15" s="61">
        <f t="shared" si="2"/>
        <v>2777.6</v>
      </c>
      <c r="P15" s="117">
        <f t="shared" si="2"/>
        <v>3211.6</v>
      </c>
      <c r="Q15" s="107">
        <f t="shared" si="2"/>
        <v>3645.6</v>
      </c>
      <c r="R15" s="61">
        <f t="shared" si="2"/>
        <v>4079.6</v>
      </c>
      <c r="S15" s="62">
        <f t="shared" si="2"/>
        <v>4383.3999999999996</v>
      </c>
      <c r="T15" s="221"/>
      <c r="U15" s="4757" t="s">
        <v>861</v>
      </c>
      <c r="V15" s="4822"/>
      <c r="W15" s="4823"/>
      <c r="X15" s="4823"/>
      <c r="Y15" s="4824"/>
      <c r="AA15" s="3632"/>
      <c r="AB15" s="3581"/>
      <c r="AC15" s="3581"/>
      <c r="AD15" s="3581"/>
      <c r="AE15" s="3581"/>
      <c r="AF15" s="3581"/>
      <c r="AG15" s="3581"/>
      <c r="AH15" s="3581"/>
      <c r="AI15" s="3633"/>
    </row>
    <row r="16" spans="1:35" ht="13.75" customHeight="1">
      <c r="A16" s="4793"/>
      <c r="C16" s="335" t="s">
        <v>91</v>
      </c>
      <c r="D16" s="341">
        <f>+S19</f>
        <v>4295.732</v>
      </c>
      <c r="E16" s="331" t="str">
        <f>+E9</f>
        <v>kg-CO2</v>
      </c>
      <c r="F16" s="2002"/>
      <c r="G16" s="3088" t="s">
        <v>3390</v>
      </c>
      <c r="H16" s="3089">
        <f>+H12*$D$14</f>
        <v>490</v>
      </c>
      <c r="I16" s="3089">
        <f t="shared" ref="I16:S16" si="3">+I12*$D$14</f>
        <v>588</v>
      </c>
      <c r="J16" s="3090">
        <f t="shared" si="3"/>
        <v>686</v>
      </c>
      <c r="K16" s="3091">
        <f t="shared" si="3"/>
        <v>980</v>
      </c>
      <c r="L16" s="3089">
        <f t="shared" si="3"/>
        <v>1176</v>
      </c>
      <c r="M16" s="3092">
        <f t="shared" si="3"/>
        <v>980</v>
      </c>
      <c r="N16" s="3091">
        <f t="shared" si="3"/>
        <v>588</v>
      </c>
      <c r="O16" s="3089">
        <f t="shared" si="3"/>
        <v>784</v>
      </c>
      <c r="P16" s="3092">
        <f t="shared" si="3"/>
        <v>980</v>
      </c>
      <c r="Q16" s="3093">
        <f t="shared" si="3"/>
        <v>980</v>
      </c>
      <c r="R16" s="3089">
        <f t="shared" si="3"/>
        <v>980</v>
      </c>
      <c r="S16" s="3090">
        <f t="shared" si="3"/>
        <v>686</v>
      </c>
      <c r="T16" s="3094">
        <f>SUM(H16:S16)</f>
        <v>9898</v>
      </c>
      <c r="U16" s="4758"/>
      <c r="V16" s="4825"/>
      <c r="W16" s="4826"/>
      <c r="X16" s="4826"/>
      <c r="Y16" s="4827"/>
      <c r="AA16" s="3632"/>
      <c r="AB16" s="3581"/>
      <c r="AC16" s="3581"/>
      <c r="AD16" s="3581"/>
      <c r="AE16" s="3581"/>
      <c r="AF16" s="3581"/>
      <c r="AG16" s="3581"/>
      <c r="AH16" s="3581"/>
      <c r="AI16" s="3633"/>
    </row>
    <row r="17" spans="1:35" ht="13.75" customHeight="1">
      <c r="A17" s="4793"/>
      <c r="D17" s="299">
        <f>+D8*D14</f>
        <v>9898</v>
      </c>
      <c r="E17" s="331" t="str">
        <f>+E8</f>
        <v>kWh</v>
      </c>
      <c r="F17" s="2002"/>
      <c r="G17" s="3095" t="s">
        <v>3391</v>
      </c>
      <c r="H17" s="3096">
        <f>+H16</f>
        <v>490</v>
      </c>
      <c r="I17" s="3096">
        <f t="shared" ref="I17:S17" si="4">+H17+I16</f>
        <v>1078</v>
      </c>
      <c r="J17" s="3097">
        <f t="shared" si="4"/>
        <v>1764</v>
      </c>
      <c r="K17" s="3098">
        <f t="shared" si="4"/>
        <v>2744</v>
      </c>
      <c r="L17" s="3096">
        <f t="shared" si="4"/>
        <v>3920</v>
      </c>
      <c r="M17" s="3099">
        <f t="shared" si="4"/>
        <v>4900</v>
      </c>
      <c r="N17" s="3098">
        <f t="shared" si="4"/>
        <v>5488</v>
      </c>
      <c r="O17" s="3096">
        <f t="shared" si="4"/>
        <v>6272</v>
      </c>
      <c r="P17" s="3099">
        <f t="shared" si="4"/>
        <v>7252</v>
      </c>
      <c r="Q17" s="3100">
        <f t="shared" si="4"/>
        <v>8232</v>
      </c>
      <c r="R17" s="3096">
        <f t="shared" si="4"/>
        <v>9212</v>
      </c>
      <c r="S17" s="3097">
        <f t="shared" si="4"/>
        <v>9898</v>
      </c>
      <c r="T17" s="3101"/>
      <c r="U17" s="4758"/>
      <c r="V17" s="4825"/>
      <c r="W17" s="4826"/>
      <c r="X17" s="4826"/>
      <c r="Y17" s="4827"/>
      <c r="AA17" s="3632"/>
      <c r="AB17" s="3581"/>
      <c r="AC17" s="3581"/>
      <c r="AD17" s="3581"/>
      <c r="AE17" s="3581"/>
      <c r="AF17" s="3581"/>
      <c r="AG17" s="3581"/>
      <c r="AH17" s="3581"/>
      <c r="AI17" s="3633"/>
    </row>
    <row r="18" spans="1:35" ht="13.75" customHeight="1">
      <c r="A18" s="4793"/>
      <c r="F18" s="2002" t="s">
        <v>25</v>
      </c>
      <c r="G18" s="342" t="s">
        <v>212</v>
      </c>
      <c r="H18" s="59">
        <f t="shared" ref="H18:S18" si="5">+H14*$D$14</f>
        <v>212.66</v>
      </c>
      <c r="I18" s="59">
        <f t="shared" si="5"/>
        <v>255.19199999999998</v>
      </c>
      <c r="J18" s="60">
        <f t="shared" si="5"/>
        <v>297.72399999999999</v>
      </c>
      <c r="K18" s="66">
        <f t="shared" si="5"/>
        <v>425.32</v>
      </c>
      <c r="L18" s="59">
        <f t="shared" si="5"/>
        <v>510.38399999999996</v>
      </c>
      <c r="M18" s="116">
        <f t="shared" si="5"/>
        <v>425.32</v>
      </c>
      <c r="N18" s="66">
        <f t="shared" si="5"/>
        <v>255.19199999999998</v>
      </c>
      <c r="O18" s="59">
        <f t="shared" si="5"/>
        <v>340.25599999999997</v>
      </c>
      <c r="P18" s="116">
        <f t="shared" si="5"/>
        <v>425.32</v>
      </c>
      <c r="Q18" s="106">
        <f t="shared" si="5"/>
        <v>425.32</v>
      </c>
      <c r="R18" s="59">
        <f t="shared" si="5"/>
        <v>425.32</v>
      </c>
      <c r="S18" s="60">
        <f t="shared" si="5"/>
        <v>297.72399999999999</v>
      </c>
      <c r="T18" s="222"/>
      <c r="U18" s="4758"/>
      <c r="V18" s="4825"/>
      <c r="W18" s="4826"/>
      <c r="X18" s="4826"/>
      <c r="Y18" s="4827"/>
      <c r="AA18" s="3632"/>
      <c r="AB18" s="3581"/>
      <c r="AC18" s="3581"/>
      <c r="AD18" s="3581"/>
      <c r="AE18" s="3581"/>
      <c r="AF18" s="3581"/>
      <c r="AG18" s="3581"/>
      <c r="AH18" s="3581"/>
      <c r="AI18" s="3633"/>
    </row>
    <row r="19" spans="1:35" ht="13.75" customHeight="1">
      <c r="A19" s="4793"/>
      <c r="B19" s="334">
        <f>+B12+1</f>
        <v>2025</v>
      </c>
      <c r="C19" s="299" t="s">
        <v>677</v>
      </c>
      <c r="D19" s="343">
        <f>+D9*E19</f>
        <v>4208.0639999999994</v>
      </c>
      <c r="E19" s="2016">
        <v>0.96</v>
      </c>
      <c r="F19" s="2002" t="s">
        <v>25</v>
      </c>
      <c r="G19" s="340" t="s">
        <v>73</v>
      </c>
      <c r="H19" s="61">
        <f>+H18</f>
        <v>212.66</v>
      </c>
      <c r="I19" s="61">
        <f t="shared" ref="I19:S19" si="6">+H19+I18</f>
        <v>467.85199999999998</v>
      </c>
      <c r="J19" s="62">
        <f t="shared" si="6"/>
        <v>765.57600000000002</v>
      </c>
      <c r="K19" s="67">
        <f t="shared" si="6"/>
        <v>1190.896</v>
      </c>
      <c r="L19" s="61">
        <f t="shared" si="6"/>
        <v>1701.28</v>
      </c>
      <c r="M19" s="117">
        <f t="shared" si="6"/>
        <v>2126.6</v>
      </c>
      <c r="N19" s="67">
        <f t="shared" si="6"/>
        <v>2381.7919999999999</v>
      </c>
      <c r="O19" s="61">
        <f t="shared" si="6"/>
        <v>2722.0479999999998</v>
      </c>
      <c r="P19" s="117">
        <f t="shared" si="6"/>
        <v>3147.3679999999999</v>
      </c>
      <c r="Q19" s="107">
        <f t="shared" si="6"/>
        <v>3572.6880000000001</v>
      </c>
      <c r="R19" s="61">
        <f t="shared" si="6"/>
        <v>3998.0080000000003</v>
      </c>
      <c r="S19" s="62">
        <f t="shared" si="6"/>
        <v>4295.732</v>
      </c>
      <c r="T19" s="221"/>
      <c r="U19" s="4759"/>
      <c r="V19" s="4828"/>
      <c r="W19" s="4829"/>
      <c r="X19" s="4829"/>
      <c r="Y19" s="4830"/>
      <c r="AA19" s="3632"/>
      <c r="AB19" s="3581"/>
      <c r="AC19" s="3581"/>
      <c r="AD19" s="3581"/>
      <c r="AE19" s="3581"/>
      <c r="AF19" s="3581"/>
      <c r="AG19" s="3581"/>
      <c r="AH19" s="3581"/>
      <c r="AI19" s="3633"/>
    </row>
    <row r="20" spans="1:35" ht="13.75" customHeight="1">
      <c r="A20" s="4793"/>
      <c r="B20" s="334">
        <f>+B19+1</f>
        <v>2026</v>
      </c>
      <c r="C20" s="299" t="s">
        <v>677</v>
      </c>
      <c r="D20" s="343">
        <f>+D9*E20</f>
        <v>4164.2299999999996</v>
      </c>
      <c r="E20" s="2016">
        <v>0.95</v>
      </c>
      <c r="F20" s="2002" t="s">
        <v>845</v>
      </c>
      <c r="G20" s="1087" t="s">
        <v>213</v>
      </c>
      <c r="H20" s="936">
        <f>IF('4負荷記録表'!E16="","",'4負荷記録表'!E16)</f>
        <v>550</v>
      </c>
      <c r="I20" s="936">
        <f>IF('4負荷記録表'!F16="","",'4負荷記録表'!F16)</f>
        <v>610</v>
      </c>
      <c r="J20" s="937">
        <f>IF('4負荷記録表'!G16="","",'4負荷記録表'!G16)</f>
        <v>700</v>
      </c>
      <c r="K20" s="938">
        <f>IF('4負荷記録表'!H16="","",'4負荷記録表'!H16)</f>
        <v>1000</v>
      </c>
      <c r="L20" s="936">
        <f>IF('4負荷記録表'!I16="","",'4負荷記録表'!I16)</f>
        <v>1150</v>
      </c>
      <c r="M20" s="939">
        <f>IF('4負荷記録表'!J16="","",'4負荷記録表'!J16)</f>
        <v>950</v>
      </c>
      <c r="N20" s="938">
        <f>IF('4負荷記録表'!K16="","",'4負荷記録表'!K16)</f>
        <v>590</v>
      </c>
      <c r="O20" s="936">
        <f>IF('4負荷記録表'!L16="","",'4負荷記録表'!L16)</f>
        <v>780</v>
      </c>
      <c r="P20" s="939">
        <f>IF('4負荷記録表'!M16="","",'4負荷記録表'!M16)</f>
        <v>950</v>
      </c>
      <c r="Q20" s="940">
        <f>IF('4負荷記録表'!N16="","",'4負荷記録表'!N16)</f>
        <v>900</v>
      </c>
      <c r="R20" s="936">
        <f>IF('4負荷記録表'!O16="","",'4負荷記録表'!O16)</f>
        <v>900</v>
      </c>
      <c r="S20" s="937">
        <f>IF('4負荷記録表'!P16="","",'4負荷記録表'!P16)</f>
        <v>650</v>
      </c>
      <c r="T20" s="227">
        <f>SUM(H20:S20)</f>
        <v>9730</v>
      </c>
      <c r="U20" s="4851" t="s">
        <v>3357</v>
      </c>
      <c r="V20" s="4819" t="s">
        <v>1680</v>
      </c>
      <c r="W20" s="4820"/>
      <c r="X20" s="4820"/>
      <c r="Y20" s="4821"/>
      <c r="AA20" s="3632"/>
      <c r="AB20" s="3581"/>
      <c r="AC20" s="3581"/>
      <c r="AD20" s="3581"/>
      <c r="AE20" s="3581"/>
      <c r="AF20" s="3581"/>
      <c r="AG20" s="3581"/>
      <c r="AH20" s="3581"/>
      <c r="AI20" s="3633"/>
    </row>
    <row r="21" spans="1:35" ht="13.75" customHeight="1">
      <c r="A21" s="4793"/>
      <c r="D21" s="343"/>
      <c r="E21" s="2016"/>
      <c r="F21" s="2002" t="s">
        <v>2805</v>
      </c>
      <c r="G21" s="340" t="s">
        <v>73</v>
      </c>
      <c r="H21" s="67">
        <f>+H20</f>
        <v>550</v>
      </c>
      <c r="I21" s="61">
        <f t="shared" ref="I21" si="7">+H21+I20</f>
        <v>1160</v>
      </c>
      <c r="J21" s="62">
        <f t="shared" ref="J21" si="8">+I21+J20</f>
        <v>1860</v>
      </c>
      <c r="K21" s="67">
        <f t="shared" ref="K21" si="9">+J21+K20</f>
        <v>2860</v>
      </c>
      <c r="L21" s="61">
        <f t="shared" ref="L21" si="10">+K21+L20</f>
        <v>4010</v>
      </c>
      <c r="M21" s="117">
        <f t="shared" ref="M21" si="11">+L21+M20</f>
        <v>4960</v>
      </c>
      <c r="N21" s="67">
        <f t="shared" ref="N21" si="12">+M21+N20</f>
        <v>5550</v>
      </c>
      <c r="O21" s="61">
        <f t="shared" ref="O21" si="13">+N21+O20</f>
        <v>6330</v>
      </c>
      <c r="P21" s="117">
        <f t="shared" ref="P21" si="14">+O21+P20</f>
        <v>7280</v>
      </c>
      <c r="Q21" s="107">
        <f t="shared" ref="Q21" si="15">+P21+Q20</f>
        <v>8180</v>
      </c>
      <c r="R21" s="61">
        <f t="shared" ref="R21" si="16">+Q21+R20</f>
        <v>9080</v>
      </c>
      <c r="S21" s="62">
        <f t="shared" ref="S21" si="17">+R21+S20</f>
        <v>9730</v>
      </c>
      <c r="T21" s="1085"/>
      <c r="U21" s="4852"/>
      <c r="V21" s="4813"/>
      <c r="W21" s="4814"/>
      <c r="X21" s="4814"/>
      <c r="Y21" s="4815"/>
      <c r="AA21" s="3632"/>
      <c r="AB21" s="3581"/>
      <c r="AC21" s="3581"/>
      <c r="AD21" s="3581"/>
      <c r="AE21" s="3581"/>
      <c r="AF21" s="3581"/>
      <c r="AG21" s="3581"/>
      <c r="AH21" s="3581"/>
      <c r="AI21" s="3633"/>
    </row>
    <row r="22" spans="1:35" ht="13.75" customHeight="1">
      <c r="A22" s="4793"/>
      <c r="F22" s="2002" t="s">
        <v>850</v>
      </c>
      <c r="G22" s="344" t="s">
        <v>588</v>
      </c>
      <c r="H22" s="53">
        <f>IF(H20="","",H20*$E$11)</f>
        <v>238.7</v>
      </c>
      <c r="I22" s="54">
        <f t="shared" ref="I22:S22" si="18">IF(I20="","",I20*$E$11)</f>
        <v>264.74</v>
      </c>
      <c r="J22" s="55">
        <f t="shared" si="18"/>
        <v>303.8</v>
      </c>
      <c r="K22" s="53">
        <f t="shared" si="18"/>
        <v>434</v>
      </c>
      <c r="L22" s="54">
        <f t="shared" si="18"/>
        <v>499.1</v>
      </c>
      <c r="M22" s="114">
        <f t="shared" si="18"/>
        <v>412.3</v>
      </c>
      <c r="N22" s="53">
        <f t="shared" si="18"/>
        <v>256.06</v>
      </c>
      <c r="O22" s="54">
        <f t="shared" si="18"/>
        <v>338.52</v>
      </c>
      <c r="P22" s="114">
        <f t="shared" si="18"/>
        <v>412.3</v>
      </c>
      <c r="Q22" s="83">
        <f t="shared" si="18"/>
        <v>390.6</v>
      </c>
      <c r="R22" s="54">
        <f t="shared" si="18"/>
        <v>390.6</v>
      </c>
      <c r="S22" s="55">
        <f t="shared" si="18"/>
        <v>282.10000000000002</v>
      </c>
      <c r="T22" s="223"/>
      <c r="U22" s="4852"/>
      <c r="V22" s="4813"/>
      <c r="W22" s="4814"/>
      <c r="X22" s="4814"/>
      <c r="Y22" s="4815"/>
      <c r="AA22" s="3632"/>
      <c r="AB22" s="3581"/>
      <c r="AC22" s="3581"/>
      <c r="AD22" s="3581"/>
      <c r="AE22" s="3581"/>
      <c r="AF22" s="3581"/>
      <c r="AG22" s="3581"/>
      <c r="AH22" s="3581"/>
      <c r="AI22" s="3633"/>
    </row>
    <row r="23" spans="1:35" ht="13.75" customHeight="1" thickBot="1">
      <c r="A23" s="4793"/>
      <c r="B23" s="3073" t="s">
        <v>3387</v>
      </c>
      <c r="C23" s="942"/>
      <c r="D23" s="3074"/>
      <c r="E23" s="942"/>
      <c r="F23" s="2002" t="s">
        <v>3477</v>
      </c>
      <c r="G23" s="345" t="s">
        <v>318</v>
      </c>
      <c r="H23" s="63">
        <f>IF(H22="","",H22)</f>
        <v>238.7</v>
      </c>
      <c r="I23" s="63">
        <f t="shared" ref="I23:S23" si="19">IF(I22="","",(H23+I22))</f>
        <v>503.44</v>
      </c>
      <c r="J23" s="64">
        <f t="shared" si="19"/>
        <v>807.24</v>
      </c>
      <c r="K23" s="118">
        <f t="shared" si="19"/>
        <v>1241.24</v>
      </c>
      <c r="L23" s="63">
        <f t="shared" si="19"/>
        <v>1740.3400000000001</v>
      </c>
      <c r="M23" s="119">
        <f t="shared" si="19"/>
        <v>2152.6400000000003</v>
      </c>
      <c r="N23" s="118">
        <f t="shared" si="19"/>
        <v>2408.7000000000003</v>
      </c>
      <c r="O23" s="63">
        <f t="shared" si="19"/>
        <v>2747.2200000000003</v>
      </c>
      <c r="P23" s="119">
        <f t="shared" si="19"/>
        <v>3159.5200000000004</v>
      </c>
      <c r="Q23" s="108">
        <f t="shared" si="19"/>
        <v>3550.1200000000003</v>
      </c>
      <c r="R23" s="63">
        <f t="shared" si="19"/>
        <v>3940.7200000000003</v>
      </c>
      <c r="S23" s="64">
        <f t="shared" si="19"/>
        <v>4222.8200000000006</v>
      </c>
      <c r="T23" s="582">
        <f>+S23/S15</f>
        <v>0.96336633663366356</v>
      </c>
      <c r="U23" s="4852"/>
      <c r="V23" s="4813"/>
      <c r="W23" s="4814"/>
      <c r="X23" s="4814"/>
      <c r="Y23" s="4815"/>
      <c r="AA23" s="3632"/>
      <c r="AB23" s="3581"/>
      <c r="AC23" s="3581"/>
      <c r="AD23" s="3581"/>
      <c r="AE23" s="3581"/>
      <c r="AF23" s="3581"/>
      <c r="AG23" s="3581"/>
      <c r="AH23" s="3581"/>
      <c r="AI23" s="3633"/>
    </row>
    <row r="24" spans="1:35" ht="13.75" customHeight="1">
      <c r="A24" s="4793"/>
      <c r="B24" s="1953">
        <v>2013</v>
      </c>
      <c r="C24" s="1196" t="s">
        <v>3388</v>
      </c>
      <c r="D24" s="3075">
        <v>1000</v>
      </c>
      <c r="E24" s="943" t="s">
        <v>676</v>
      </c>
      <c r="F24" s="3167" t="s">
        <v>2806</v>
      </c>
      <c r="G24" s="3173" t="s">
        <v>3392</v>
      </c>
      <c r="H24" s="3174" t="str">
        <f>IF(H20="","",IF(H20&lt;=H16,"○","×"))</f>
        <v>×</v>
      </c>
      <c r="I24" s="3174" t="str">
        <f t="shared" ref="I24:S24" si="20">IF(I20="","",IF(I20&lt;=I16,"○","×"))</f>
        <v>×</v>
      </c>
      <c r="J24" s="3175" t="str">
        <f t="shared" si="20"/>
        <v>×</v>
      </c>
      <c r="K24" s="3176" t="str">
        <f t="shared" si="20"/>
        <v>×</v>
      </c>
      <c r="L24" s="3174" t="str">
        <f t="shared" si="20"/>
        <v>○</v>
      </c>
      <c r="M24" s="3177" t="str">
        <f t="shared" si="20"/>
        <v>○</v>
      </c>
      <c r="N24" s="3176" t="str">
        <f t="shared" si="20"/>
        <v>×</v>
      </c>
      <c r="O24" s="3174" t="str">
        <f t="shared" si="20"/>
        <v>○</v>
      </c>
      <c r="P24" s="3177" t="str">
        <f t="shared" si="20"/>
        <v>○</v>
      </c>
      <c r="Q24" s="3178" t="str">
        <f t="shared" si="20"/>
        <v>○</v>
      </c>
      <c r="R24" s="3174" t="str">
        <f t="shared" si="20"/>
        <v>○</v>
      </c>
      <c r="S24" s="3179" t="str">
        <f t="shared" si="20"/>
        <v>○</v>
      </c>
      <c r="T24" s="3180"/>
      <c r="U24" s="4852"/>
      <c r="V24" s="4813"/>
      <c r="W24" s="4814"/>
      <c r="X24" s="4814"/>
      <c r="Y24" s="4815"/>
      <c r="AA24" s="3632"/>
      <c r="AB24" s="3581"/>
      <c r="AC24" s="3581"/>
      <c r="AD24" s="3581"/>
      <c r="AE24" s="3581"/>
      <c r="AF24" s="3581"/>
      <c r="AG24" s="3581"/>
      <c r="AH24" s="3581"/>
      <c r="AI24" s="3633"/>
    </row>
    <row r="25" spans="1:35" ht="13.75" customHeight="1" thickBot="1">
      <c r="A25" s="4793"/>
      <c r="B25" s="942">
        <v>2030</v>
      </c>
      <c r="C25" s="942" t="s">
        <v>487</v>
      </c>
      <c r="D25" s="942">
        <f>+D24*E25</f>
        <v>500</v>
      </c>
      <c r="E25" s="3076">
        <v>0.5</v>
      </c>
      <c r="F25" s="3166" t="s">
        <v>25</v>
      </c>
      <c r="G25" s="3181" t="s">
        <v>3393</v>
      </c>
      <c r="H25" s="3182" t="str">
        <f>IF(H20="","",IF(H21&lt;=H17,"○","×"))</f>
        <v>×</v>
      </c>
      <c r="I25" s="3182" t="str">
        <f t="shared" ref="I25:S25" si="21">IF(I20="","",IF(I21&lt;=I17,"○","×"))</f>
        <v>×</v>
      </c>
      <c r="J25" s="3183" t="str">
        <f t="shared" si="21"/>
        <v>×</v>
      </c>
      <c r="K25" s="3184" t="str">
        <f t="shared" si="21"/>
        <v>×</v>
      </c>
      <c r="L25" s="3182" t="str">
        <f t="shared" si="21"/>
        <v>×</v>
      </c>
      <c r="M25" s="3185" t="str">
        <f t="shared" si="21"/>
        <v>×</v>
      </c>
      <c r="N25" s="3184" t="str">
        <f t="shared" si="21"/>
        <v>×</v>
      </c>
      <c r="O25" s="3182" t="str">
        <f t="shared" si="21"/>
        <v>×</v>
      </c>
      <c r="P25" s="3185" t="str">
        <f t="shared" si="21"/>
        <v>×</v>
      </c>
      <c r="Q25" s="3186" t="str">
        <f t="shared" si="21"/>
        <v>○</v>
      </c>
      <c r="R25" s="3182" t="str">
        <f t="shared" si="21"/>
        <v>○</v>
      </c>
      <c r="S25" s="3187" t="str">
        <f t="shared" si="21"/>
        <v>○</v>
      </c>
      <c r="T25" s="3188" t="str">
        <f>IF(T20="","",IF(T20&lt;=T16,"○","×"))</f>
        <v>○</v>
      </c>
      <c r="U25" s="4852"/>
      <c r="V25" s="4813"/>
      <c r="W25" s="4814"/>
      <c r="X25" s="4814"/>
      <c r="Y25" s="4815"/>
      <c r="AA25" s="3632"/>
      <c r="AB25" s="3581"/>
      <c r="AC25" s="3581"/>
      <c r="AD25" s="3581"/>
      <c r="AE25" s="3581"/>
      <c r="AF25" s="3581"/>
      <c r="AG25" s="3581"/>
      <c r="AH25" s="3581"/>
      <c r="AI25" s="3633"/>
    </row>
    <row r="26" spans="1:35" ht="13.75" customHeight="1">
      <c r="A26" s="4793"/>
      <c r="B26" s="942">
        <v>2050</v>
      </c>
      <c r="C26" s="942" t="s">
        <v>487</v>
      </c>
      <c r="D26" s="942">
        <f>+D24*E26</f>
        <v>0</v>
      </c>
      <c r="E26" s="3076">
        <v>0</v>
      </c>
      <c r="F26" s="3166" t="s">
        <v>25</v>
      </c>
      <c r="G26" s="623" t="s">
        <v>998</v>
      </c>
      <c r="H26" s="624" t="str">
        <f>IF(H20="","",IF(H22&lt;=H18,"○","×"))</f>
        <v>×</v>
      </c>
      <c r="I26" s="625" t="str">
        <f t="shared" ref="I26:S26" si="22">IF(I20="","",IF(I22&lt;=I18,"○","×"))</f>
        <v>×</v>
      </c>
      <c r="J26" s="626" t="str">
        <f t="shared" si="22"/>
        <v>×</v>
      </c>
      <c r="K26" s="627" t="str">
        <f t="shared" si="22"/>
        <v>×</v>
      </c>
      <c r="L26" s="625" t="str">
        <f t="shared" si="22"/>
        <v>○</v>
      </c>
      <c r="M26" s="628" t="str">
        <f t="shared" si="22"/>
        <v>○</v>
      </c>
      <c r="N26" s="627" t="str">
        <f t="shared" si="22"/>
        <v>×</v>
      </c>
      <c r="O26" s="625" t="str">
        <f t="shared" si="22"/>
        <v>○</v>
      </c>
      <c r="P26" s="628" t="str">
        <f t="shared" si="22"/>
        <v>○</v>
      </c>
      <c r="Q26" s="629" t="str">
        <f t="shared" si="22"/>
        <v>○</v>
      </c>
      <c r="R26" s="625" t="str">
        <f t="shared" si="22"/>
        <v>○</v>
      </c>
      <c r="S26" s="630" t="str">
        <f t="shared" si="22"/>
        <v>○</v>
      </c>
      <c r="T26" s="631"/>
      <c r="U26" s="4852"/>
      <c r="V26" s="4813"/>
      <c r="W26" s="4814"/>
      <c r="X26" s="4814"/>
      <c r="Y26" s="4815"/>
      <c r="AA26" s="3632"/>
      <c r="AB26" s="3581"/>
      <c r="AC26" s="3581"/>
      <c r="AD26" s="3581"/>
      <c r="AE26" s="3581"/>
      <c r="AF26" s="3581"/>
      <c r="AG26" s="3581"/>
      <c r="AH26" s="3581"/>
      <c r="AI26" s="3633"/>
    </row>
    <row r="27" spans="1:35" ht="13.75" customHeight="1" thickBot="1">
      <c r="A27" s="4793"/>
      <c r="F27" s="3103" t="s">
        <v>25</v>
      </c>
      <c r="G27" s="632" t="s">
        <v>999</v>
      </c>
      <c r="H27" s="633" t="str">
        <f>IF(H20="","",IF(H23&lt;=H19,"○","×"))</f>
        <v>×</v>
      </c>
      <c r="I27" s="633" t="str">
        <f t="shared" ref="I27:S27" si="23">IF(I20="","",IF(I23&lt;=I19,"○","×"))</f>
        <v>×</v>
      </c>
      <c r="J27" s="634" t="str">
        <f t="shared" si="23"/>
        <v>×</v>
      </c>
      <c r="K27" s="635" t="str">
        <f t="shared" si="23"/>
        <v>×</v>
      </c>
      <c r="L27" s="633" t="str">
        <f t="shared" si="23"/>
        <v>×</v>
      </c>
      <c r="M27" s="636" t="str">
        <f t="shared" si="23"/>
        <v>×</v>
      </c>
      <c r="N27" s="635" t="str">
        <f t="shared" si="23"/>
        <v>×</v>
      </c>
      <c r="O27" s="633" t="str">
        <f t="shared" si="23"/>
        <v>×</v>
      </c>
      <c r="P27" s="636" t="str">
        <f t="shared" si="23"/>
        <v>×</v>
      </c>
      <c r="Q27" s="637" t="str">
        <f t="shared" si="23"/>
        <v>○</v>
      </c>
      <c r="R27" s="633" t="str">
        <f t="shared" si="23"/>
        <v>○</v>
      </c>
      <c r="S27" s="638" t="str">
        <f t="shared" si="23"/>
        <v>○</v>
      </c>
      <c r="T27" s="639" t="str">
        <f>IF(S20="","",IF(S23&lt;=S19,"○","×"))</f>
        <v>○</v>
      </c>
      <c r="U27" s="4852"/>
      <c r="V27" s="4813"/>
      <c r="W27" s="4814"/>
      <c r="X27" s="4814"/>
      <c r="Y27" s="4815"/>
      <c r="AA27" s="3632"/>
      <c r="AB27" s="3581"/>
      <c r="AC27" s="3581"/>
      <c r="AD27" s="3581"/>
      <c r="AE27" s="3581"/>
      <c r="AF27" s="3581"/>
      <c r="AG27" s="3581"/>
      <c r="AH27" s="3581"/>
      <c r="AI27" s="3633"/>
    </row>
    <row r="28" spans="1:35" ht="13.75" customHeight="1">
      <c r="A28" s="4793"/>
      <c r="F28" s="944"/>
      <c r="G28" s="3104" t="s">
        <v>1249</v>
      </c>
      <c r="H28" s="3105">
        <f>+H12/'4負荷記録表'!E5</f>
        <v>0.5</v>
      </c>
      <c r="I28" s="3106">
        <f>+I12/'4負荷記録表'!F5</f>
        <v>0.6</v>
      </c>
      <c r="J28" s="3107">
        <f>+J12/'4負荷記録表'!G5</f>
        <v>0.7</v>
      </c>
      <c r="K28" s="3105">
        <f>+K12/'4負荷記録表'!H5</f>
        <v>1</v>
      </c>
      <c r="L28" s="3106">
        <f>+L12/'4負荷記録表'!I5</f>
        <v>1.2</v>
      </c>
      <c r="M28" s="3107">
        <f>+M12/'4負荷記録表'!J5</f>
        <v>1</v>
      </c>
      <c r="N28" s="3105">
        <f>+N12/'4負荷記録表'!K5</f>
        <v>0.6</v>
      </c>
      <c r="O28" s="3106">
        <f>+O12/'4負荷記録表'!L5</f>
        <v>0.8</v>
      </c>
      <c r="P28" s="3107">
        <f>+P12/'4負荷記録表'!M5</f>
        <v>1</v>
      </c>
      <c r="Q28" s="3105">
        <f>+Q12/'4負荷記録表'!N5</f>
        <v>1</v>
      </c>
      <c r="R28" s="3106">
        <f>+R12/'4負荷記録表'!O5</f>
        <v>1</v>
      </c>
      <c r="S28" s="3108">
        <f>+S12/'4負荷記録表'!P5</f>
        <v>0.7</v>
      </c>
      <c r="T28" s="3109"/>
      <c r="U28" s="4852"/>
      <c r="V28" s="4813"/>
      <c r="W28" s="4814"/>
      <c r="X28" s="4814"/>
      <c r="Y28" s="4815"/>
      <c r="AA28" s="3632"/>
      <c r="AB28" s="3581"/>
      <c r="AC28" s="3581"/>
      <c r="AD28" s="3581"/>
      <c r="AE28" s="3581"/>
      <c r="AF28" s="3581"/>
      <c r="AG28" s="3581"/>
      <c r="AH28" s="3581"/>
      <c r="AI28" s="3633"/>
    </row>
    <row r="29" spans="1:35" ht="13.75" customHeight="1">
      <c r="A29" s="4793"/>
      <c r="F29" s="944"/>
      <c r="G29" s="3110" t="s">
        <v>1186</v>
      </c>
      <c r="H29" s="3111">
        <f>+H13/'4負荷記録表'!E6</f>
        <v>0.5</v>
      </c>
      <c r="I29" s="3112">
        <f>+I13/'4負荷記録表'!F6</f>
        <v>0.55000000000000004</v>
      </c>
      <c r="J29" s="3113">
        <f>+J13/'4負荷記録表'!G6</f>
        <v>0.6</v>
      </c>
      <c r="K29" s="3111">
        <f>+K13/'4負荷記録表'!H6</f>
        <v>0.7</v>
      </c>
      <c r="L29" s="3112">
        <f>+L13/'4負荷記録表'!I6</f>
        <v>0.8</v>
      </c>
      <c r="M29" s="3113">
        <f>+M13/'4負荷記録表'!J6</f>
        <v>0.83333333333333337</v>
      </c>
      <c r="N29" s="3111">
        <f>+N13/'4負荷記録表'!K6</f>
        <v>0.8</v>
      </c>
      <c r="O29" s="3112">
        <f>+O13/'4負荷記録表'!L6</f>
        <v>0.8</v>
      </c>
      <c r="P29" s="3113">
        <f>+P13/'4負荷記録表'!M6</f>
        <v>0.82222222222222219</v>
      </c>
      <c r="Q29" s="3111">
        <f>+Q13/'4負荷記録表'!N6</f>
        <v>0.84</v>
      </c>
      <c r="R29" s="3112">
        <f>+R13/'4負荷記録表'!O6</f>
        <v>0.8545454545454545</v>
      </c>
      <c r="S29" s="3114">
        <f>+S13/'4負荷記録表'!P6</f>
        <v>0.84166666666666667</v>
      </c>
      <c r="T29" s="3115">
        <f>+S29</f>
        <v>0.84166666666666667</v>
      </c>
      <c r="U29" s="4852"/>
      <c r="V29" s="4813"/>
      <c r="W29" s="4814"/>
      <c r="X29" s="4814"/>
      <c r="Y29" s="4815"/>
      <c r="AA29" s="3632"/>
      <c r="AB29" s="3581"/>
      <c r="AC29" s="3581"/>
      <c r="AD29" s="3581"/>
      <c r="AE29" s="3581"/>
      <c r="AF29" s="3581"/>
      <c r="AG29" s="3581"/>
      <c r="AH29" s="3581"/>
      <c r="AI29" s="3633"/>
    </row>
    <row r="30" spans="1:35" ht="13.75" customHeight="1">
      <c r="A30" s="4793"/>
      <c r="F30" s="944" t="str">
        <f>+'4負荷記録表'!B5&amp;"原単位評価"</f>
        <v>売上高原単位評価</v>
      </c>
      <c r="G30" s="3116" t="s">
        <v>1250</v>
      </c>
      <c r="H30" s="3117">
        <f>+H28*D14</f>
        <v>0.49</v>
      </c>
      <c r="I30" s="3118">
        <f>+I28*D14</f>
        <v>0.58799999999999997</v>
      </c>
      <c r="J30" s="3119">
        <f>+J28*D14</f>
        <v>0.68599999999999994</v>
      </c>
      <c r="K30" s="3117">
        <f>+K28*D14</f>
        <v>0.98</v>
      </c>
      <c r="L30" s="3118">
        <f>+L28*D14</f>
        <v>1.1759999999999999</v>
      </c>
      <c r="M30" s="3119">
        <f>+M28*D14</f>
        <v>0.98</v>
      </c>
      <c r="N30" s="3117">
        <f>+N28*D14</f>
        <v>0.58799999999999997</v>
      </c>
      <c r="O30" s="3118">
        <f>+O28*D14</f>
        <v>0.78400000000000003</v>
      </c>
      <c r="P30" s="3119">
        <f>+P28*D14</f>
        <v>0.98</v>
      </c>
      <c r="Q30" s="3117">
        <f>+Q28*D14</f>
        <v>0.98</v>
      </c>
      <c r="R30" s="3118">
        <f>+R28*D14</f>
        <v>0.98</v>
      </c>
      <c r="S30" s="3120">
        <f>+S28*D14</f>
        <v>0.68599999999999994</v>
      </c>
      <c r="T30" s="3121"/>
      <c r="U30" s="4852"/>
      <c r="V30" s="4813"/>
      <c r="W30" s="4814"/>
      <c r="X30" s="4814"/>
      <c r="Y30" s="4815"/>
      <c r="AA30" s="3632"/>
      <c r="AB30" s="3581"/>
      <c r="AC30" s="3581"/>
      <c r="AD30" s="3581"/>
      <c r="AE30" s="3581"/>
      <c r="AF30" s="3581"/>
      <c r="AG30" s="3581"/>
      <c r="AH30" s="3581"/>
      <c r="AI30" s="3633"/>
    </row>
    <row r="31" spans="1:35" ht="13.75" customHeight="1">
      <c r="A31" s="4793"/>
      <c r="F31" s="1764" t="str">
        <f>+'4負荷記録表'!S14</f>
        <v>kWh/千円</v>
      </c>
      <c r="G31" s="3110" t="s">
        <v>1186</v>
      </c>
      <c r="H31" s="3122">
        <f>+H29*D14</f>
        <v>0.49</v>
      </c>
      <c r="I31" s="3123">
        <f>+I29*D14</f>
        <v>0.53900000000000003</v>
      </c>
      <c r="J31" s="3124">
        <f>+J29*D14</f>
        <v>0.58799999999999997</v>
      </c>
      <c r="K31" s="3122">
        <f>+K29*D14</f>
        <v>0.68599999999999994</v>
      </c>
      <c r="L31" s="3123">
        <f>+L29*D14</f>
        <v>0.78400000000000003</v>
      </c>
      <c r="M31" s="3124">
        <f>+M29*D14</f>
        <v>0.81666666666666665</v>
      </c>
      <c r="N31" s="3122">
        <f>+N29*D14</f>
        <v>0.78400000000000003</v>
      </c>
      <c r="O31" s="3123">
        <f>+O29*D14</f>
        <v>0.78400000000000003</v>
      </c>
      <c r="P31" s="3124">
        <f>+P29*D14</f>
        <v>0.8057777777777777</v>
      </c>
      <c r="Q31" s="3122">
        <f>+Q29*D14</f>
        <v>0.82319999999999993</v>
      </c>
      <c r="R31" s="3123">
        <f>+R29*D14</f>
        <v>0.83745454545454534</v>
      </c>
      <c r="S31" s="3125">
        <f>+S29*D14</f>
        <v>0.82483333333333331</v>
      </c>
      <c r="T31" s="3126">
        <f>+S31</f>
        <v>0.82483333333333331</v>
      </c>
      <c r="U31" s="4852"/>
      <c r="V31" s="4813"/>
      <c r="W31" s="4814"/>
      <c r="X31" s="4814"/>
      <c r="Y31" s="4815"/>
      <c r="AA31" s="3632"/>
      <c r="AB31" s="3581"/>
      <c r="AC31" s="3581"/>
      <c r="AD31" s="3581"/>
      <c r="AE31" s="3581"/>
      <c r="AF31" s="3581"/>
      <c r="AG31" s="3581"/>
      <c r="AH31" s="3581"/>
      <c r="AI31" s="3633"/>
    </row>
    <row r="32" spans="1:35" ht="13.75" customHeight="1">
      <c r="A32" s="4793"/>
      <c r="F32" s="944"/>
      <c r="G32" s="3116" t="s">
        <v>1251</v>
      </c>
      <c r="H32" s="3127">
        <f>+IF(H20="","",(H20/'4負荷記録表'!E7))</f>
        <v>0.5</v>
      </c>
      <c r="I32" s="3128">
        <f>+IF(I20="","",(I20/'4負荷記録表'!F7))</f>
        <v>0.55454545454545456</v>
      </c>
      <c r="J32" s="3129">
        <f>+IF(J20="","",(J20/'4負荷記録表'!G7))</f>
        <v>0.63636363636363635</v>
      </c>
      <c r="K32" s="3127">
        <f>+IF(K20="","",(K20/'4負荷記録表'!H7))</f>
        <v>0.90909090909090906</v>
      </c>
      <c r="L32" s="3128">
        <f>+IF(L20="","",(L20/'4負荷記録表'!I7))</f>
        <v>1.0454545454545454</v>
      </c>
      <c r="M32" s="3129">
        <f>+IF(M20="","",(M20/'4負荷記録表'!J7))</f>
        <v>0.86363636363636365</v>
      </c>
      <c r="N32" s="3130">
        <f>+IF(N20="","",(N20/'4負荷記録表'!K7))</f>
        <v>0.53636363636363638</v>
      </c>
      <c r="O32" s="3131">
        <f>+IF(O20="","",(O20/'4負荷記録表'!L7))</f>
        <v>0.70909090909090911</v>
      </c>
      <c r="P32" s="3132">
        <f>+IF(P20="","",(P20/'4負荷記録表'!M7))</f>
        <v>0.86363636363636365</v>
      </c>
      <c r="Q32" s="3130">
        <f>+IF(Q20="","",(Q20/'4負荷記録表'!N7))</f>
        <v>0.81818181818181823</v>
      </c>
      <c r="R32" s="3131">
        <f>+IF(R20="","",(R20/'4負荷記録表'!O7))</f>
        <v>0.81818181818181823</v>
      </c>
      <c r="S32" s="3133">
        <f>+IF(S20="","",(S20/'4負荷記録表'!P7))</f>
        <v>0.59090909090909094</v>
      </c>
      <c r="T32" s="3134"/>
      <c r="U32" s="4852"/>
      <c r="V32" s="4813"/>
      <c r="W32" s="4814"/>
      <c r="X32" s="4814"/>
      <c r="Y32" s="4815"/>
      <c r="AA32" s="3632"/>
      <c r="AB32" s="3581"/>
      <c r="AC32" s="3581"/>
      <c r="AD32" s="3581"/>
      <c r="AE32" s="3581"/>
      <c r="AF32" s="3581"/>
      <c r="AG32" s="3581"/>
      <c r="AH32" s="3581"/>
      <c r="AI32" s="3633"/>
    </row>
    <row r="33" spans="1:35" ht="13.75" customHeight="1" thickBot="1">
      <c r="A33" s="4793"/>
      <c r="F33" s="944"/>
      <c r="G33" s="3135" t="s">
        <v>1186</v>
      </c>
      <c r="H33" s="3136">
        <f>+IF(H21="","",(H21/'4負荷記録表'!E8))</f>
        <v>0.5</v>
      </c>
      <c r="I33" s="3137">
        <f>+IF(I21="","",(I21/'4負荷記録表'!F8))</f>
        <v>0.52727272727272723</v>
      </c>
      <c r="J33" s="3138">
        <f>+IF(J21="","",(J21/'4負荷記録表'!G8))</f>
        <v>0.5636363636363636</v>
      </c>
      <c r="K33" s="3136">
        <f>+IF(K21="","",(K21/'4負荷記録表'!H8))</f>
        <v>0.65</v>
      </c>
      <c r="L33" s="3137">
        <f>+IF(L21="","",(L21/'4負荷記録表'!I8))</f>
        <v>0.72909090909090912</v>
      </c>
      <c r="M33" s="3138">
        <f>+IF(M21="","",(M21/'4負荷記録表'!J8))</f>
        <v>0.75151515151515147</v>
      </c>
      <c r="N33" s="3139">
        <f>+IF(N21="","",(N21/'4負荷記録表'!K8))</f>
        <v>0.72077922077922074</v>
      </c>
      <c r="O33" s="3140">
        <f>+IF(O21="","",(O21/'4負荷記録表'!L8))</f>
        <v>0.71931818181818186</v>
      </c>
      <c r="P33" s="3141">
        <f>+IF(P21="","",(P21/'4負荷記録表'!M8))</f>
        <v>0.73535353535353531</v>
      </c>
      <c r="Q33" s="3142">
        <f>+IF(Q21="","",(Q21/'4負荷記録表'!N8))</f>
        <v>0.74363636363636365</v>
      </c>
      <c r="R33" s="3143">
        <f>+IF(R21="","",(R21/'4負荷記録表'!O8))</f>
        <v>0.75041322314049586</v>
      </c>
      <c r="S33" s="3144">
        <f>+IF(S21="","",(S21/'4負荷記録表'!P8))</f>
        <v>0.73712121212121207</v>
      </c>
      <c r="T33" s="3168">
        <f>+S33</f>
        <v>0.73712121212121207</v>
      </c>
      <c r="U33" s="4852"/>
      <c r="V33" s="4813"/>
      <c r="W33" s="4814"/>
      <c r="X33" s="4814"/>
      <c r="Y33" s="4815"/>
      <c r="AA33" s="3632"/>
      <c r="AB33" s="3581"/>
      <c r="AC33" s="3581"/>
      <c r="AD33" s="3581"/>
      <c r="AE33" s="3581"/>
      <c r="AF33" s="3581"/>
      <c r="AG33" s="3581"/>
      <c r="AH33" s="3581"/>
      <c r="AI33" s="3633"/>
    </row>
    <row r="34" spans="1:35" ht="13.75" customHeight="1">
      <c r="A34" s="4793"/>
      <c r="F34" s="944"/>
      <c r="G34" s="3145" t="s">
        <v>998</v>
      </c>
      <c r="H34" s="3146" t="str">
        <f>IF(H32="","",IF(H32&lt;=H30,"○","×"))</f>
        <v>×</v>
      </c>
      <c r="I34" s="3147" t="str">
        <f t="shared" ref="I34:S34" si="24">IF(I32="","",IF(I32&lt;=I30,"○","×"))</f>
        <v>○</v>
      </c>
      <c r="J34" s="3148" t="str">
        <f t="shared" si="24"/>
        <v>○</v>
      </c>
      <c r="K34" s="3146" t="str">
        <f t="shared" si="24"/>
        <v>○</v>
      </c>
      <c r="L34" s="3147" t="str">
        <f t="shared" si="24"/>
        <v>○</v>
      </c>
      <c r="M34" s="3149" t="str">
        <f t="shared" si="24"/>
        <v>○</v>
      </c>
      <c r="N34" s="3150" t="str">
        <f t="shared" si="24"/>
        <v>○</v>
      </c>
      <c r="O34" s="3151" t="str">
        <f t="shared" si="24"/>
        <v>○</v>
      </c>
      <c r="P34" s="3152" t="str">
        <f t="shared" si="24"/>
        <v>○</v>
      </c>
      <c r="Q34" s="3150" t="str">
        <f t="shared" si="24"/>
        <v>○</v>
      </c>
      <c r="R34" s="3151" t="str">
        <f t="shared" si="24"/>
        <v>○</v>
      </c>
      <c r="S34" s="3153" t="str">
        <f t="shared" si="24"/>
        <v>○</v>
      </c>
      <c r="T34" s="3154"/>
      <c r="U34" s="4852"/>
      <c r="V34" s="4813"/>
      <c r="W34" s="4814"/>
      <c r="X34" s="4814"/>
      <c r="Y34" s="4815"/>
      <c r="AA34" s="3632"/>
      <c r="AB34" s="3581"/>
      <c r="AC34" s="3581"/>
      <c r="AD34" s="3581"/>
      <c r="AE34" s="3581"/>
      <c r="AF34" s="3581"/>
      <c r="AG34" s="3581"/>
      <c r="AH34" s="3581"/>
      <c r="AI34" s="3633"/>
    </row>
    <row r="35" spans="1:35" ht="13.75" customHeight="1" thickBot="1">
      <c r="A35" s="4793"/>
      <c r="F35" s="3170"/>
      <c r="G35" s="3155" t="s">
        <v>999</v>
      </c>
      <c r="H35" s="3156" t="str">
        <f>IF(H32="","",IF(H33&lt;=H31,"○","×"))</f>
        <v>×</v>
      </c>
      <c r="I35" s="3156" t="str">
        <f t="shared" ref="I35:S35" si="25">IF(I32="","",IF(I33&lt;=I31,"○","×"))</f>
        <v>○</v>
      </c>
      <c r="J35" s="3157" t="str">
        <f t="shared" si="25"/>
        <v>○</v>
      </c>
      <c r="K35" s="3158" t="str">
        <f t="shared" si="25"/>
        <v>○</v>
      </c>
      <c r="L35" s="3156" t="str">
        <f t="shared" si="25"/>
        <v>○</v>
      </c>
      <c r="M35" s="3159" t="str">
        <f t="shared" si="25"/>
        <v>○</v>
      </c>
      <c r="N35" s="3160" t="str">
        <f t="shared" si="25"/>
        <v>○</v>
      </c>
      <c r="O35" s="3161" t="str">
        <f t="shared" si="25"/>
        <v>○</v>
      </c>
      <c r="P35" s="3162" t="str">
        <f t="shared" si="25"/>
        <v>○</v>
      </c>
      <c r="Q35" s="3163" t="str">
        <f t="shared" si="25"/>
        <v>○</v>
      </c>
      <c r="R35" s="3161" t="str">
        <f t="shared" si="25"/>
        <v>○</v>
      </c>
      <c r="S35" s="3164" t="str">
        <f t="shared" si="25"/>
        <v>○</v>
      </c>
      <c r="T35" s="3165" t="str">
        <f>+S35</f>
        <v>○</v>
      </c>
      <c r="U35" s="4852"/>
      <c r="V35" s="4813"/>
      <c r="W35" s="4814"/>
      <c r="X35" s="4814"/>
      <c r="Y35" s="4815"/>
      <c r="AA35" s="3632"/>
      <c r="AB35" s="3581"/>
      <c r="AC35" s="3581"/>
      <c r="AD35" s="3581"/>
      <c r="AE35" s="3581"/>
      <c r="AF35" s="3581"/>
      <c r="AG35" s="3581"/>
      <c r="AH35" s="3581"/>
      <c r="AI35" s="3633"/>
    </row>
    <row r="36" spans="1:35" s="942" customFormat="1" ht="13.75" customHeight="1">
      <c r="A36" s="4793"/>
      <c r="F36" s="944"/>
      <c r="G36" s="945" t="s">
        <v>1249</v>
      </c>
      <c r="H36" s="946">
        <f>+H14/'4負荷記録表'!E5</f>
        <v>0.217</v>
      </c>
      <c r="I36" s="947">
        <f>+I14/'4負荷記録表'!F5</f>
        <v>0.26039999999999996</v>
      </c>
      <c r="J36" s="948">
        <f>+J14/'4負荷記録表'!G5</f>
        <v>0.30380000000000001</v>
      </c>
      <c r="K36" s="946">
        <f>+K14/'4負荷記録表'!H5</f>
        <v>0.434</v>
      </c>
      <c r="L36" s="947">
        <f>+L14/'4負荷記録表'!I5</f>
        <v>0.52079999999999993</v>
      </c>
      <c r="M36" s="948">
        <f>+M14/'4負荷記録表'!J5</f>
        <v>0.434</v>
      </c>
      <c r="N36" s="946">
        <f>+N14/'4負荷記録表'!K5</f>
        <v>0.26039999999999996</v>
      </c>
      <c r="O36" s="947">
        <f>+O14/'4負荷記録表'!L5</f>
        <v>0.34720000000000001</v>
      </c>
      <c r="P36" s="948">
        <f>+P14/'4負荷記録表'!M5</f>
        <v>0.434</v>
      </c>
      <c r="Q36" s="946">
        <f>+Q14/'4負荷記録表'!N5</f>
        <v>0.434</v>
      </c>
      <c r="R36" s="947">
        <f>+R14/'4負荷記録表'!O5</f>
        <v>0.434</v>
      </c>
      <c r="S36" s="949">
        <f>+S14/'4負荷記録表'!P5</f>
        <v>0.30380000000000001</v>
      </c>
      <c r="T36" s="950"/>
      <c r="U36" s="4852"/>
      <c r="V36" s="4813"/>
      <c r="W36" s="4814"/>
      <c r="X36" s="4814"/>
      <c r="Y36" s="4815"/>
      <c r="AA36" s="3632"/>
      <c r="AB36" s="3581"/>
      <c r="AC36" s="3581"/>
      <c r="AD36" s="3581"/>
      <c r="AE36" s="3581"/>
      <c r="AF36" s="3581"/>
      <c r="AG36" s="3581"/>
      <c r="AH36" s="3581"/>
      <c r="AI36" s="3633"/>
    </row>
    <row r="37" spans="1:35" s="942" customFormat="1" ht="13.75" customHeight="1">
      <c r="A37" s="4793"/>
      <c r="F37" s="944" t="str">
        <f>+'4負荷記録表'!B5&amp;"原単位評価"</f>
        <v>売上高原単位評価</v>
      </c>
      <c r="G37" s="802" t="s">
        <v>1186</v>
      </c>
      <c r="H37" s="952">
        <f>+H15/'4負荷記録表'!E6</f>
        <v>0.217</v>
      </c>
      <c r="I37" s="953">
        <f>+I15/'4負荷記録表'!F6</f>
        <v>0.2387</v>
      </c>
      <c r="J37" s="954">
        <f>+J15/'4負荷記録表'!G6</f>
        <v>0.26040000000000002</v>
      </c>
      <c r="K37" s="952">
        <f>+K15/'4負荷記録表'!H6</f>
        <v>0.30380000000000001</v>
      </c>
      <c r="L37" s="953">
        <f>+L15/'4負荷記録表'!I6</f>
        <v>0.34720000000000001</v>
      </c>
      <c r="M37" s="954">
        <f>+M15/'4負荷記録表'!J6</f>
        <v>0.36166666666666669</v>
      </c>
      <c r="N37" s="952">
        <f>+N15/'4負荷記録表'!K6</f>
        <v>0.34720000000000001</v>
      </c>
      <c r="O37" s="953">
        <f>+O15/'4負荷記録表'!L6</f>
        <v>0.34720000000000001</v>
      </c>
      <c r="P37" s="954">
        <f>+P15/'4負荷記録表'!M6</f>
        <v>0.35684444444444441</v>
      </c>
      <c r="Q37" s="952">
        <f>+Q15/'4負荷記録表'!N6</f>
        <v>0.36456</v>
      </c>
      <c r="R37" s="953">
        <f>+R15/'4負荷記録表'!O6</f>
        <v>0.37087272727272724</v>
      </c>
      <c r="S37" s="955">
        <f>+S15/'4負荷記録表'!P6</f>
        <v>0.36528333333333329</v>
      </c>
      <c r="T37" s="956">
        <f>+S37</f>
        <v>0.36528333333333329</v>
      </c>
      <c r="U37" s="4852"/>
      <c r="V37" s="4813"/>
      <c r="W37" s="4814"/>
      <c r="X37" s="4814"/>
      <c r="Y37" s="4815"/>
      <c r="AA37" s="3632"/>
      <c r="AB37" s="3581"/>
      <c r="AC37" s="3581"/>
      <c r="AD37" s="3581"/>
      <c r="AE37" s="3581"/>
      <c r="AF37" s="3581"/>
      <c r="AG37" s="3581"/>
      <c r="AH37" s="3581"/>
      <c r="AI37" s="3633"/>
    </row>
    <row r="38" spans="1:35" s="942" customFormat="1" ht="13.75" customHeight="1">
      <c r="A38" s="4793"/>
      <c r="F38" s="3169" t="str">
        <f>+'4負荷記録表'!U14</f>
        <v>kg-CO2/千円</v>
      </c>
      <c r="G38" s="96" t="s">
        <v>1250</v>
      </c>
      <c r="H38" s="741">
        <f>+H36*D14</f>
        <v>0.21265999999999999</v>
      </c>
      <c r="I38" s="957">
        <f>+I36*D14</f>
        <v>0.25519199999999997</v>
      </c>
      <c r="J38" s="742">
        <f>+J36*D14</f>
        <v>0.29772399999999999</v>
      </c>
      <c r="K38" s="741">
        <f>+K36*D14</f>
        <v>0.42531999999999998</v>
      </c>
      <c r="L38" s="957">
        <f>+L36*D14</f>
        <v>0.51038399999999995</v>
      </c>
      <c r="M38" s="742">
        <f>+M36*D14</f>
        <v>0.42531999999999998</v>
      </c>
      <c r="N38" s="741">
        <f>+N36*D14</f>
        <v>0.25519199999999997</v>
      </c>
      <c r="O38" s="957">
        <f>+O36*D14</f>
        <v>0.340256</v>
      </c>
      <c r="P38" s="742">
        <f>+P36*D14</f>
        <v>0.42531999999999998</v>
      </c>
      <c r="Q38" s="741">
        <f>+Q36*D14</f>
        <v>0.42531999999999998</v>
      </c>
      <c r="R38" s="957">
        <f>+R36*D14</f>
        <v>0.42531999999999998</v>
      </c>
      <c r="S38" s="958">
        <f>+S36*D14</f>
        <v>0.29772399999999999</v>
      </c>
      <c r="T38" s="959"/>
      <c r="U38" s="4852"/>
      <c r="V38" s="4813"/>
      <c r="W38" s="4814"/>
      <c r="X38" s="4814"/>
      <c r="Y38" s="4815"/>
      <c r="AA38" s="3632"/>
      <c r="AB38" s="3581"/>
      <c r="AC38" s="3581"/>
      <c r="AD38" s="3581"/>
      <c r="AE38" s="3581"/>
      <c r="AF38" s="3581"/>
      <c r="AG38" s="3581"/>
      <c r="AH38" s="3581"/>
      <c r="AI38" s="3633"/>
    </row>
    <row r="39" spans="1:35" s="942" customFormat="1" ht="13.75" customHeight="1">
      <c r="A39" s="4793"/>
      <c r="E39" s="943"/>
      <c r="F39" s="944"/>
      <c r="G39" s="802" t="s">
        <v>1186</v>
      </c>
      <c r="H39" s="960">
        <f>+H37*D14</f>
        <v>0.21265999999999999</v>
      </c>
      <c r="I39" s="961">
        <f>+I37*D14</f>
        <v>0.233926</v>
      </c>
      <c r="J39" s="962">
        <f>+J37*D14</f>
        <v>0.25519200000000003</v>
      </c>
      <c r="K39" s="960">
        <f>+K37*D14</f>
        <v>0.29772399999999999</v>
      </c>
      <c r="L39" s="961">
        <f>+L37*D14</f>
        <v>0.340256</v>
      </c>
      <c r="M39" s="962">
        <f>+M37*D14</f>
        <v>0.35443333333333338</v>
      </c>
      <c r="N39" s="960">
        <f>+N37*D14</f>
        <v>0.340256</v>
      </c>
      <c r="O39" s="961">
        <f>+O37*D14</f>
        <v>0.340256</v>
      </c>
      <c r="P39" s="962">
        <f>+P37*D14</f>
        <v>0.34970755555555549</v>
      </c>
      <c r="Q39" s="960">
        <f>+Q37*D14</f>
        <v>0.3572688</v>
      </c>
      <c r="R39" s="961">
        <f>+R37*D14</f>
        <v>0.36345527272727268</v>
      </c>
      <c r="S39" s="963">
        <f>+S37*D14</f>
        <v>0.35797766666666664</v>
      </c>
      <c r="T39" s="964">
        <f>+S39</f>
        <v>0.35797766666666664</v>
      </c>
      <c r="U39" s="4852"/>
      <c r="V39" s="4813"/>
      <c r="W39" s="4814"/>
      <c r="X39" s="4814"/>
      <c r="Y39" s="4815"/>
      <c r="AA39" s="3632"/>
      <c r="AB39" s="3581"/>
      <c r="AC39" s="3581"/>
      <c r="AD39" s="3581"/>
      <c r="AE39" s="3581"/>
      <c r="AF39" s="3581"/>
      <c r="AG39" s="3581"/>
      <c r="AH39" s="3581"/>
      <c r="AI39" s="3633"/>
    </row>
    <row r="40" spans="1:35" s="942" customFormat="1" ht="13.75" customHeight="1">
      <c r="A40" s="4793"/>
      <c r="E40" s="943"/>
      <c r="F40" s="944"/>
      <c r="G40" s="96" t="s">
        <v>1251</v>
      </c>
      <c r="H40" s="965">
        <f>+H22/'4負荷記録表'!E7</f>
        <v>0.217</v>
      </c>
      <c r="I40" s="966">
        <f>+I22/'4負荷記録表'!F7</f>
        <v>0.24067272727272729</v>
      </c>
      <c r="J40" s="967">
        <f>+J22/'4負荷記録表'!G7</f>
        <v>0.27618181818181819</v>
      </c>
      <c r="K40" s="965">
        <f>+K22/'4負荷記録表'!H7</f>
        <v>0.39454545454545453</v>
      </c>
      <c r="L40" s="966">
        <f>+L22/'4負荷記録表'!I7</f>
        <v>0.45372727272727276</v>
      </c>
      <c r="M40" s="967">
        <f>+M22/'4負荷記録表'!J7</f>
        <v>0.37481818181818183</v>
      </c>
      <c r="N40" s="965">
        <f>+N22/'4負荷記録表'!K7</f>
        <v>0.23278181818181817</v>
      </c>
      <c r="O40" s="966">
        <f>+O22/'4負荷記録表'!L7</f>
        <v>0.30774545454545454</v>
      </c>
      <c r="P40" s="967">
        <f>+P22/'4負荷記録表'!M7</f>
        <v>0.37481818181818183</v>
      </c>
      <c r="Q40" s="965">
        <f>+Q22/'4負荷記録表'!N7</f>
        <v>0.35509090909090912</v>
      </c>
      <c r="R40" s="966">
        <f>+R22/'4負荷記録表'!O7</f>
        <v>0.35509090909090912</v>
      </c>
      <c r="S40" s="968">
        <f>+S22/'4負荷記録表'!P7</f>
        <v>0.25645454545454549</v>
      </c>
      <c r="T40" s="969"/>
      <c r="U40" s="4852"/>
      <c r="V40" s="4813"/>
      <c r="W40" s="4814"/>
      <c r="X40" s="4814"/>
      <c r="Y40" s="4815"/>
      <c r="AA40" s="3632"/>
      <c r="AB40" s="3581"/>
      <c r="AC40" s="3581"/>
      <c r="AD40" s="3581"/>
      <c r="AE40" s="3581"/>
      <c r="AF40" s="3581"/>
      <c r="AG40" s="3581"/>
      <c r="AH40" s="3581"/>
      <c r="AI40" s="3633"/>
    </row>
    <row r="41" spans="1:35" s="942" customFormat="1" ht="13.75" customHeight="1" thickBot="1">
      <c r="A41" s="4793"/>
      <c r="E41" s="943"/>
      <c r="F41" s="944"/>
      <c r="G41" s="970" t="s">
        <v>1186</v>
      </c>
      <c r="H41" s="971">
        <f>+H23/'4負荷記録表'!E8</f>
        <v>0.217</v>
      </c>
      <c r="I41" s="972">
        <f>+I23/'4負荷記録表'!F8</f>
        <v>0.22883636363636364</v>
      </c>
      <c r="J41" s="973">
        <f>+J23/'4負荷記録表'!G8</f>
        <v>0.24461818181818182</v>
      </c>
      <c r="K41" s="971">
        <f>+K23/'4負荷記録表'!H8</f>
        <v>0.28210000000000002</v>
      </c>
      <c r="L41" s="972">
        <f>+L23/'4負荷記録表'!I8</f>
        <v>0.31642545454545457</v>
      </c>
      <c r="M41" s="973">
        <f>+M23/'4負荷記録表'!J8</f>
        <v>0.32615757575757581</v>
      </c>
      <c r="N41" s="971">
        <f>+N23/'4負荷記録表'!K8</f>
        <v>0.31281818181818183</v>
      </c>
      <c r="O41" s="972">
        <f>+O23/'4負荷記録表'!L8</f>
        <v>0.31218409090909094</v>
      </c>
      <c r="P41" s="973">
        <f>+P23/'4負荷記録表'!M8</f>
        <v>0.3191434343434344</v>
      </c>
      <c r="Q41" s="974">
        <f>+Q23/'4負荷記録表'!N8</f>
        <v>0.32273818181818187</v>
      </c>
      <c r="R41" s="975">
        <f>+R23/'4負荷記録表'!O8</f>
        <v>0.32567933884297523</v>
      </c>
      <c r="S41" s="976">
        <f>+S23/'4負荷記録表'!P8</f>
        <v>0.31991060606060612</v>
      </c>
      <c r="T41" s="977">
        <f>+S41</f>
        <v>0.31991060606060612</v>
      </c>
      <c r="U41" s="4852"/>
      <c r="V41" s="4813"/>
      <c r="W41" s="4814"/>
      <c r="X41" s="4814"/>
      <c r="Y41" s="4815"/>
      <c r="AA41" s="3632"/>
      <c r="AB41" s="3581"/>
      <c r="AC41" s="3581"/>
      <c r="AD41" s="3581"/>
      <c r="AE41" s="3581"/>
      <c r="AF41" s="3581"/>
      <c r="AG41" s="3581"/>
      <c r="AH41" s="3581"/>
      <c r="AI41" s="3633"/>
    </row>
    <row r="42" spans="1:35" s="942" customFormat="1" ht="13.75" customHeight="1">
      <c r="A42" s="4793"/>
      <c r="E42" s="943"/>
      <c r="F42" s="3189"/>
      <c r="G42" s="978" t="s">
        <v>998</v>
      </c>
      <c r="H42" s="979" t="str">
        <f>IF(H40="","",IF(H40&lt;=H38,"○","×"))</f>
        <v>×</v>
      </c>
      <c r="I42" s="980" t="str">
        <f t="shared" ref="I42:S42" si="26">IF(I40="","",IF(I40&lt;=I38,"○","×"))</f>
        <v>○</v>
      </c>
      <c r="J42" s="981" t="str">
        <f t="shared" si="26"/>
        <v>○</v>
      </c>
      <c r="K42" s="982" t="str">
        <f t="shared" si="26"/>
        <v>○</v>
      </c>
      <c r="L42" s="980" t="str">
        <f t="shared" si="26"/>
        <v>○</v>
      </c>
      <c r="M42" s="983" t="str">
        <f t="shared" si="26"/>
        <v>○</v>
      </c>
      <c r="N42" s="982" t="str">
        <f t="shared" si="26"/>
        <v>○</v>
      </c>
      <c r="O42" s="980" t="str">
        <f t="shared" si="26"/>
        <v>○</v>
      </c>
      <c r="P42" s="983" t="str">
        <f t="shared" si="26"/>
        <v>○</v>
      </c>
      <c r="Q42" s="982" t="str">
        <f t="shared" si="26"/>
        <v>○</v>
      </c>
      <c r="R42" s="980" t="str">
        <f t="shared" si="26"/>
        <v>○</v>
      </c>
      <c r="S42" s="981" t="str">
        <f t="shared" si="26"/>
        <v>○</v>
      </c>
      <c r="T42" s="984"/>
      <c r="U42" s="4852"/>
      <c r="V42" s="4813"/>
      <c r="W42" s="4814"/>
      <c r="X42" s="4814"/>
      <c r="Y42" s="4815"/>
      <c r="AA42" s="3632"/>
      <c r="AB42" s="3581"/>
      <c r="AC42" s="3581"/>
      <c r="AD42" s="3581"/>
      <c r="AE42" s="3581"/>
      <c r="AF42" s="3581"/>
      <c r="AG42" s="3581"/>
      <c r="AH42" s="3581"/>
      <c r="AI42" s="3633"/>
    </row>
    <row r="43" spans="1:35" s="942" customFormat="1" ht="13.75" customHeight="1" thickBot="1">
      <c r="A43" s="4793"/>
      <c r="E43" s="943"/>
      <c r="F43" s="3190"/>
      <c r="G43" s="985" t="s">
        <v>999</v>
      </c>
      <c r="H43" s="986" t="str">
        <f>IF(H40="","",IF(H41&lt;=H39,"○","×"))</f>
        <v>×</v>
      </c>
      <c r="I43" s="986" t="str">
        <f t="shared" ref="I43:S43" si="27">IF(I40="","",IF(I41&lt;=I39,"○","×"))</f>
        <v>○</v>
      </c>
      <c r="J43" s="987" t="str">
        <f t="shared" si="27"/>
        <v>○</v>
      </c>
      <c r="K43" s="988" t="str">
        <f t="shared" si="27"/>
        <v>○</v>
      </c>
      <c r="L43" s="986" t="str">
        <f t="shared" si="27"/>
        <v>○</v>
      </c>
      <c r="M43" s="989" t="str">
        <f t="shared" si="27"/>
        <v>○</v>
      </c>
      <c r="N43" s="988" t="str">
        <f t="shared" si="27"/>
        <v>○</v>
      </c>
      <c r="O43" s="986" t="str">
        <f t="shared" si="27"/>
        <v>○</v>
      </c>
      <c r="P43" s="989" t="str">
        <f t="shared" si="27"/>
        <v>○</v>
      </c>
      <c r="Q43" s="990" t="str">
        <f t="shared" si="27"/>
        <v>○</v>
      </c>
      <c r="R43" s="986" t="str">
        <f t="shared" si="27"/>
        <v>○</v>
      </c>
      <c r="S43" s="991" t="str">
        <f t="shared" si="27"/>
        <v>○</v>
      </c>
      <c r="T43" s="992" t="str">
        <f>+S43</f>
        <v>○</v>
      </c>
      <c r="U43" s="4853"/>
      <c r="V43" s="4857"/>
      <c r="W43" s="4858"/>
      <c r="X43" s="4858"/>
      <c r="Y43" s="4859"/>
      <c r="AA43" s="3632"/>
      <c r="AB43" s="3581"/>
      <c r="AC43" s="3581"/>
      <c r="AD43" s="3581"/>
      <c r="AE43" s="3581"/>
      <c r="AF43" s="3581"/>
      <c r="AG43" s="3581"/>
      <c r="AH43" s="3581"/>
      <c r="AI43" s="3633"/>
    </row>
    <row r="44" spans="1:35" s="942" customFormat="1" ht="15" customHeight="1" thickBot="1">
      <c r="A44" s="4793"/>
      <c r="B44" s="4784" t="s">
        <v>1252</v>
      </c>
      <c r="C44" s="4784"/>
      <c r="D44" s="4784"/>
      <c r="E44" s="4785"/>
      <c r="F44" s="1193" t="s">
        <v>1295</v>
      </c>
      <c r="G44" s="993"/>
      <c r="H44" s="994"/>
      <c r="I44" s="995"/>
      <c r="J44" s="996"/>
      <c r="K44" s="997" t="s">
        <v>1253</v>
      </c>
      <c r="L44" s="995"/>
      <c r="M44" s="998"/>
      <c r="N44" s="994"/>
      <c r="O44" s="995"/>
      <c r="P44" s="998" t="s">
        <v>1254</v>
      </c>
      <c r="Q44" s="999"/>
      <c r="R44" s="995"/>
      <c r="S44" s="996"/>
      <c r="T44" s="1000" t="s">
        <v>237</v>
      </c>
      <c r="U44" s="4786" t="s">
        <v>298</v>
      </c>
      <c r="V44" s="4908"/>
      <c r="W44" s="4909"/>
      <c r="X44" s="4909"/>
      <c r="Y44" s="4910"/>
      <c r="AA44" s="3634"/>
      <c r="AB44" s="3635"/>
      <c r="AC44" s="3635"/>
      <c r="AD44" s="3635"/>
      <c r="AE44" s="3635"/>
      <c r="AF44" s="3635"/>
      <c r="AG44" s="3635"/>
      <c r="AH44" s="3635"/>
      <c r="AI44" s="3636"/>
    </row>
    <row r="45" spans="1:35" s="942" customFormat="1" ht="13.75" customHeight="1">
      <c r="A45" s="4793"/>
      <c r="B45" s="1001" t="s">
        <v>586</v>
      </c>
      <c r="C45" s="1001"/>
      <c r="D45" s="1002">
        <f>+T49</f>
        <v>6900</v>
      </c>
      <c r="E45" t="s">
        <v>582</v>
      </c>
      <c r="F45" s="1194" t="s">
        <v>1296</v>
      </c>
      <c r="G45" s="1004" t="s">
        <v>540</v>
      </c>
      <c r="H45" s="1005" t="s">
        <v>883</v>
      </c>
      <c r="I45" s="1006"/>
      <c r="J45" s="1007"/>
      <c r="K45" s="1005" t="s">
        <v>883</v>
      </c>
      <c r="L45" s="1006"/>
      <c r="M45" s="1008"/>
      <c r="N45" s="1005" t="s">
        <v>883</v>
      </c>
      <c r="O45" s="1006"/>
      <c r="P45" s="1008"/>
      <c r="Q45" s="1009" t="s">
        <v>883</v>
      </c>
      <c r="R45" s="1006"/>
      <c r="S45" s="1007"/>
      <c r="T45" s="1010"/>
      <c r="U45" s="4770"/>
      <c r="V45" s="4843"/>
      <c r="W45" s="4844"/>
      <c r="X45" s="4844"/>
      <c r="Y45" s="4845"/>
    </row>
    <row r="46" spans="1:35" s="942" customFormat="1" ht="13.75" customHeight="1">
      <c r="A46" s="4793"/>
      <c r="B46" s="1223">
        <f>+'4負荷記録表'!C22</f>
        <v>2023</v>
      </c>
      <c r="C46" s="1001" t="s">
        <v>486</v>
      </c>
      <c r="D46" s="1002">
        <f>SUM(H50:S50)</f>
        <v>14904</v>
      </c>
      <c r="E46" s="943" t="s">
        <v>1255</v>
      </c>
      <c r="F46" s="1194" t="s">
        <v>1297</v>
      </c>
      <c r="G46" s="1004" t="s">
        <v>1000</v>
      </c>
      <c r="H46" s="1011"/>
      <c r="I46" s="1006"/>
      <c r="J46" s="1007"/>
      <c r="K46" s="1005"/>
      <c r="L46" s="1012"/>
      <c r="M46" s="1008"/>
      <c r="N46" s="1006"/>
      <c r="O46" s="1006"/>
      <c r="P46" s="1008" t="s">
        <v>886</v>
      </c>
      <c r="Q46" s="1009" t="s">
        <v>885</v>
      </c>
      <c r="R46" s="1006" t="s">
        <v>884</v>
      </c>
      <c r="S46" s="1007"/>
      <c r="T46" s="1010"/>
      <c r="U46" s="4787"/>
      <c r="V46" s="4911"/>
      <c r="W46" s="4912"/>
      <c r="X46" s="4912"/>
      <c r="Y46" s="4913"/>
      <c r="AA46" s="298" t="s">
        <v>1539</v>
      </c>
    </row>
    <row r="47" spans="1:35" s="942" customFormat="1" ht="13.75" customHeight="1">
      <c r="A47" s="4793"/>
      <c r="B47" s="4788" t="s">
        <v>435</v>
      </c>
      <c r="C47" s="4788"/>
      <c r="D47" s="4788"/>
      <c r="E47">
        <f>+'4負荷記録表'!B25</f>
        <v>2.16</v>
      </c>
      <c r="F47" s="1194" t="s">
        <v>1256</v>
      </c>
      <c r="G47" s="1013"/>
      <c r="H47" s="1014"/>
      <c r="I47" s="1015"/>
      <c r="J47" s="1016"/>
      <c r="K47" s="1017"/>
      <c r="L47" s="1015"/>
      <c r="M47" s="1018"/>
      <c r="N47" s="1006"/>
      <c r="O47" s="1006"/>
      <c r="P47" s="1008" t="s">
        <v>886</v>
      </c>
      <c r="Q47" s="1009" t="s">
        <v>885</v>
      </c>
      <c r="R47" s="1006" t="s">
        <v>884</v>
      </c>
      <c r="S47" s="1007"/>
      <c r="T47" s="1010"/>
      <c r="U47" s="4789" t="s">
        <v>299</v>
      </c>
      <c r="V47" s="4840"/>
      <c r="W47" s="4841"/>
      <c r="X47" s="4841"/>
      <c r="Y47" s="4842"/>
      <c r="AA47" s="3590" t="s">
        <v>1739</v>
      </c>
      <c r="AB47" s="3862"/>
      <c r="AC47" s="3862"/>
      <c r="AD47" s="3862"/>
      <c r="AE47" s="3862"/>
      <c r="AF47" s="3862"/>
      <c r="AG47" s="3862"/>
      <c r="AH47" s="3862"/>
      <c r="AI47" s="3863"/>
    </row>
    <row r="48" spans="1:35" s="942" customFormat="1" ht="13.75" customHeight="1">
      <c r="A48" s="4793"/>
      <c r="B48" s="1019"/>
      <c r="C48" s="1019"/>
      <c r="D48" s="1019"/>
      <c r="E48" s="943"/>
      <c r="F48" s="1194" t="s">
        <v>1256</v>
      </c>
      <c r="G48" s="1020"/>
      <c r="H48" s="1021"/>
      <c r="I48" s="1022"/>
      <c r="J48" s="1023"/>
      <c r="K48" s="1021"/>
      <c r="L48" s="1022"/>
      <c r="M48" s="1024"/>
      <c r="N48" s="1021"/>
      <c r="O48" s="1022"/>
      <c r="P48" s="1024"/>
      <c r="Q48" s="1021"/>
      <c r="R48" s="1022"/>
      <c r="S48" s="1023"/>
      <c r="T48" s="1010"/>
      <c r="U48" s="4790"/>
      <c r="V48" s="4843"/>
      <c r="W48" s="4844"/>
      <c r="X48" s="4844"/>
      <c r="Y48" s="4845"/>
      <c r="AA48" s="3864"/>
      <c r="AB48" s="3581"/>
      <c r="AC48" s="3581"/>
      <c r="AD48" s="3581"/>
      <c r="AE48" s="3581"/>
      <c r="AF48" s="3581"/>
      <c r="AG48" s="3581"/>
      <c r="AH48" s="3581"/>
      <c r="AI48" s="3865"/>
    </row>
    <row r="49" spans="1:35" s="942" customFormat="1" ht="13.75" customHeight="1">
      <c r="A49" s="4793"/>
      <c r="B49" s="942">
        <f>+B3</f>
        <v>2024</v>
      </c>
      <c r="C49" s="942" t="s">
        <v>487</v>
      </c>
      <c r="D49" s="1026"/>
      <c r="E49" s="943"/>
      <c r="F49" s="1194"/>
      <c r="G49" t="s">
        <v>1257</v>
      </c>
      <c r="H49" s="3026">
        <f>+'4負荷記録表'!E22</f>
        <v>500</v>
      </c>
      <c r="I49" s="3027">
        <f>+'4負荷記録表'!F22</f>
        <v>520</v>
      </c>
      <c r="J49" s="3028">
        <f>+'4負荷記録表'!G22</f>
        <v>530</v>
      </c>
      <c r="K49" s="3026">
        <f>+'4負荷記録表'!H22</f>
        <v>550</v>
      </c>
      <c r="L49" s="3027">
        <f>+'4負荷記録表'!I22</f>
        <v>600</v>
      </c>
      <c r="M49" s="3028">
        <f>+'4負荷記録表'!J22</f>
        <v>600</v>
      </c>
      <c r="N49" s="3026">
        <f>+'4負荷記録表'!K22</f>
        <v>600</v>
      </c>
      <c r="O49" s="3027">
        <f>+'4負荷記録表'!L22</f>
        <v>600</v>
      </c>
      <c r="P49" s="3028">
        <f>+'4負荷記録表'!M22</f>
        <v>600</v>
      </c>
      <c r="Q49" s="3026">
        <f>+'4負荷記録表'!N22</f>
        <v>600</v>
      </c>
      <c r="R49" s="3027">
        <f>+'4負荷記録表'!O22</f>
        <v>600</v>
      </c>
      <c r="S49" s="3029">
        <f>+'4負荷記録表'!P22</f>
        <v>600</v>
      </c>
      <c r="T49" s="3030">
        <f>SUM(H49:S49)</f>
        <v>6900</v>
      </c>
      <c r="U49" s="4790"/>
      <c r="V49" s="4843"/>
      <c r="W49" s="4844"/>
      <c r="X49" s="4844"/>
      <c r="Y49" s="4845"/>
      <c r="AA49" s="3864"/>
      <c r="AB49" s="3581"/>
      <c r="AC49" s="3581"/>
      <c r="AD49" s="3581"/>
      <c r="AE49" s="3581"/>
      <c r="AF49" s="3581"/>
      <c r="AG49" s="3581"/>
      <c r="AH49" s="3581"/>
      <c r="AI49" s="3865"/>
    </row>
    <row r="50" spans="1:35" s="942" customFormat="1" ht="13.75" customHeight="1">
      <c r="A50" s="4793"/>
      <c r="C50" s="1027" t="s">
        <v>242</v>
      </c>
      <c r="D50" s="1028">
        <v>0.98</v>
      </c>
      <c r="E50" s="943"/>
      <c r="F50" s="2002" t="s">
        <v>846</v>
      </c>
      <c r="G50" s="1030" t="s">
        <v>374</v>
      </c>
      <c r="H50" s="1031">
        <f>+H49*E47</f>
        <v>1080</v>
      </c>
      <c r="I50" s="1032">
        <f>+I49*E47</f>
        <v>1123.2</v>
      </c>
      <c r="J50" s="1033">
        <f>+J49*E47</f>
        <v>1144.8000000000002</v>
      </c>
      <c r="K50" s="1031">
        <f>+K49*E47</f>
        <v>1188</v>
      </c>
      <c r="L50" s="1032">
        <f>+L49*E47</f>
        <v>1296</v>
      </c>
      <c r="M50" s="1034">
        <f>+M49*E47</f>
        <v>1296</v>
      </c>
      <c r="N50" s="1031">
        <f>+N49*E47</f>
        <v>1296</v>
      </c>
      <c r="O50" s="1032">
        <f>+O49*E47</f>
        <v>1296</v>
      </c>
      <c r="P50" s="1034">
        <f>+P49*E47</f>
        <v>1296</v>
      </c>
      <c r="Q50" s="1035">
        <f>+Q49*E47</f>
        <v>1296</v>
      </c>
      <c r="R50" s="1032">
        <f>+R49*E47</f>
        <v>1296</v>
      </c>
      <c r="S50" s="1033">
        <f>+S49*E47</f>
        <v>1296</v>
      </c>
      <c r="T50" s="1036"/>
      <c r="U50" s="4791"/>
      <c r="V50" s="4911"/>
      <c r="W50" s="4912"/>
      <c r="X50" s="4912"/>
      <c r="Y50" s="4913"/>
      <c r="AA50" s="3864"/>
      <c r="AB50" s="3581"/>
      <c r="AC50" s="3581"/>
      <c r="AD50" s="3581"/>
      <c r="AE50" s="3581"/>
      <c r="AF50" s="3581"/>
      <c r="AG50" s="3581"/>
      <c r="AH50" s="3581"/>
      <c r="AI50" s="3865"/>
    </row>
    <row r="51" spans="1:35" s="942" customFormat="1" ht="13.75" customHeight="1">
      <c r="A51" s="4793"/>
      <c r="C51" s="1026" t="s">
        <v>72</v>
      </c>
      <c r="D51" s="1037">
        <f>+D50-1</f>
        <v>-2.0000000000000018E-2</v>
      </c>
      <c r="E51" s="943"/>
      <c r="F51" s="1194" t="s">
        <v>25</v>
      </c>
      <c r="G51" s="1038" t="s">
        <v>73</v>
      </c>
      <c r="H51" s="1039">
        <f>+H50</f>
        <v>1080</v>
      </c>
      <c r="I51" s="1040">
        <f t="shared" ref="I51:S51" si="28">+H51+I50</f>
        <v>2203.1999999999998</v>
      </c>
      <c r="J51" s="1041">
        <f t="shared" si="28"/>
        <v>3348</v>
      </c>
      <c r="K51" s="1039">
        <f t="shared" si="28"/>
        <v>4536</v>
      </c>
      <c r="L51" s="1040">
        <f t="shared" si="28"/>
        <v>5832</v>
      </c>
      <c r="M51" s="1042">
        <f t="shared" si="28"/>
        <v>7128</v>
      </c>
      <c r="N51" s="1039">
        <f t="shared" si="28"/>
        <v>8424</v>
      </c>
      <c r="O51" s="1040">
        <f t="shared" si="28"/>
        <v>9720</v>
      </c>
      <c r="P51" s="1042">
        <f t="shared" si="28"/>
        <v>11016</v>
      </c>
      <c r="Q51" s="1043">
        <f t="shared" si="28"/>
        <v>12312</v>
      </c>
      <c r="R51" s="1040">
        <f t="shared" si="28"/>
        <v>13608</v>
      </c>
      <c r="S51" s="1041">
        <f t="shared" si="28"/>
        <v>14904</v>
      </c>
      <c r="T51" s="1044"/>
      <c r="U51" s="4769" t="s">
        <v>861</v>
      </c>
      <c r="V51" s="4831"/>
      <c r="W51" s="4832"/>
      <c r="X51" s="4832"/>
      <c r="Y51" s="4833"/>
      <c r="AA51" s="3864"/>
      <c r="AB51" s="3581"/>
      <c r="AC51" s="3581"/>
      <c r="AD51" s="3581"/>
      <c r="AE51" s="3581"/>
      <c r="AF51" s="3581"/>
      <c r="AG51" s="3581"/>
      <c r="AH51" s="3581"/>
      <c r="AI51" s="3865"/>
    </row>
    <row r="52" spans="1:35" s="942" customFormat="1" ht="13.75" customHeight="1">
      <c r="A52" s="4793"/>
      <c r="C52" s="1026" t="s">
        <v>91</v>
      </c>
      <c r="D52" s="1045">
        <f>+S53</f>
        <v>14605.92</v>
      </c>
      <c r="E52" s="943" t="str">
        <f>+E46</f>
        <v>kg-CO2</v>
      </c>
      <c r="F52" s="1194" t="s">
        <v>25</v>
      </c>
      <c r="G52" s="1046" t="s">
        <v>212</v>
      </c>
      <c r="H52" s="1047">
        <f>+H50*D50</f>
        <v>1058.4000000000001</v>
      </c>
      <c r="I52" s="1047">
        <f>+I50*D50</f>
        <v>1100.7360000000001</v>
      </c>
      <c r="J52" s="1048">
        <f>+J50*D50</f>
        <v>1121.9040000000002</v>
      </c>
      <c r="K52" s="1049">
        <f>+K50*D50</f>
        <v>1164.24</v>
      </c>
      <c r="L52" s="1047">
        <f>+L50*D50</f>
        <v>1270.08</v>
      </c>
      <c r="M52" s="1050">
        <f>+M50*D50</f>
        <v>1270.08</v>
      </c>
      <c r="N52" s="1049">
        <f>+N50*D50</f>
        <v>1270.08</v>
      </c>
      <c r="O52" s="1047">
        <f>+O50*D50</f>
        <v>1270.08</v>
      </c>
      <c r="P52" s="1050">
        <f>+P50*D50</f>
        <v>1270.08</v>
      </c>
      <c r="Q52" s="1051">
        <f>+Q50*D50</f>
        <v>1270.08</v>
      </c>
      <c r="R52" s="1047">
        <f>+R50*D50</f>
        <v>1270.08</v>
      </c>
      <c r="S52" s="1048">
        <f>+S50*D50</f>
        <v>1270.08</v>
      </c>
      <c r="T52" s="1052"/>
      <c r="U52" s="4770"/>
      <c r="V52" s="4834"/>
      <c r="W52" s="4835"/>
      <c r="X52" s="4835"/>
      <c r="Y52" s="4836"/>
      <c r="AA52" s="3864"/>
      <c r="AB52" s="3581"/>
      <c r="AC52" s="3581"/>
      <c r="AD52" s="3581"/>
      <c r="AE52" s="3581"/>
      <c r="AF52" s="3581"/>
      <c r="AG52" s="3581"/>
      <c r="AH52" s="3581"/>
      <c r="AI52" s="3865"/>
    </row>
    <row r="53" spans="1:35" s="942" customFormat="1" ht="13.75" customHeight="1">
      <c r="A53" s="4793"/>
      <c r="D53" s="1053">
        <f>+D45*D50</f>
        <v>6762</v>
      </c>
      <c r="E53" s="943" t="str">
        <f>+E45</f>
        <v>㎥</v>
      </c>
      <c r="F53" s="1194" t="s">
        <v>1258</v>
      </c>
      <c r="G53" s="1038" t="s">
        <v>73</v>
      </c>
      <c r="H53" s="1040">
        <f>+H52</f>
        <v>1058.4000000000001</v>
      </c>
      <c r="I53" s="1040">
        <f t="shared" ref="I53:S53" si="29">+H53+I52</f>
        <v>2159.1360000000004</v>
      </c>
      <c r="J53" s="1041">
        <f t="shared" si="29"/>
        <v>3281.0400000000009</v>
      </c>
      <c r="K53" s="1039">
        <f t="shared" si="29"/>
        <v>4445.2800000000007</v>
      </c>
      <c r="L53" s="1040">
        <f t="shared" si="29"/>
        <v>5715.3600000000006</v>
      </c>
      <c r="M53" s="1042">
        <f t="shared" si="29"/>
        <v>6985.4400000000005</v>
      </c>
      <c r="N53" s="1039">
        <f t="shared" si="29"/>
        <v>8255.52</v>
      </c>
      <c r="O53" s="1040">
        <f t="shared" si="29"/>
        <v>9525.6</v>
      </c>
      <c r="P53" s="1042">
        <f t="shared" si="29"/>
        <v>10795.68</v>
      </c>
      <c r="Q53" s="1043">
        <f t="shared" si="29"/>
        <v>12065.76</v>
      </c>
      <c r="R53" s="1040">
        <f t="shared" si="29"/>
        <v>13335.84</v>
      </c>
      <c r="S53" s="1041">
        <f t="shared" si="29"/>
        <v>14605.92</v>
      </c>
      <c r="T53" s="1044"/>
      <c r="U53" s="4787"/>
      <c r="V53" s="4837"/>
      <c r="W53" s="4838"/>
      <c r="X53" s="4838"/>
      <c r="Y53" s="4839"/>
      <c r="AA53" s="3864"/>
      <c r="AB53" s="3581"/>
      <c r="AC53" s="3581"/>
      <c r="AD53" s="3581"/>
      <c r="AE53" s="3581"/>
      <c r="AF53" s="3581"/>
      <c r="AG53" s="3581"/>
      <c r="AH53" s="3581"/>
      <c r="AI53" s="3865"/>
    </row>
    <row r="54" spans="1:35" s="942" customFormat="1" ht="13.75" customHeight="1">
      <c r="A54" s="4793"/>
      <c r="E54" s="943"/>
      <c r="F54" s="1194" t="s">
        <v>845</v>
      </c>
      <c r="G54" s="1055" t="s">
        <v>1259</v>
      </c>
      <c r="H54" s="1056">
        <f>IF('4負荷記録表'!E24="","",'4負荷記録表'!E24)</f>
        <v>490</v>
      </c>
      <c r="I54" s="1056">
        <f>IF('4負荷記録表'!F24="","",'4負荷記録表'!F24)</f>
        <v>500</v>
      </c>
      <c r="J54" s="1057">
        <f>IF('4負荷記録表'!G24="","",'4負荷記録表'!G24)</f>
        <v>510</v>
      </c>
      <c r="K54" s="1058">
        <f>IF('4負荷記録表'!H24="","",'4負荷記録表'!H24)</f>
        <v>540</v>
      </c>
      <c r="L54" s="1056">
        <f>IF('4負荷記録表'!I24="","",'4負荷記録表'!I24)</f>
        <v>580</v>
      </c>
      <c r="M54" s="1059">
        <f>IF('4負荷記録表'!J24="","",'4負荷記録表'!J24)</f>
        <v>550</v>
      </c>
      <c r="N54" s="1058">
        <f>IF('4負荷記録表'!K24="","",'4負荷記録表'!K24)</f>
        <v>550</v>
      </c>
      <c r="O54" s="1056">
        <f>IF('4負荷記録表'!L24="","",'4負荷記録表'!L24)</f>
        <v>550</v>
      </c>
      <c r="P54" s="1059">
        <f>IF('4負荷記録表'!M24="","",'4負荷記録表'!M24)</f>
        <v>550</v>
      </c>
      <c r="Q54" s="1060">
        <f>IF('4負荷記録表'!N24="","",'4負荷記録表'!N24)</f>
        <v>550</v>
      </c>
      <c r="R54" s="1056">
        <f>IF('4負荷記録表'!O24="","",'4負荷記録表'!O24)</f>
        <v>550</v>
      </c>
      <c r="S54" s="1057">
        <f>IF('4負荷記録表'!P24="","",'4負荷記録表'!P24)</f>
        <v>550</v>
      </c>
      <c r="T54" s="3030">
        <f>SUM(H54:S54)</f>
        <v>6470</v>
      </c>
      <c r="U54" s="4769" t="s">
        <v>3358</v>
      </c>
      <c r="V54" s="4840"/>
      <c r="W54" s="4841"/>
      <c r="X54" s="4841"/>
      <c r="Y54" s="4842"/>
      <c r="AA54" s="3864"/>
      <c r="AB54" s="3581"/>
      <c r="AC54" s="3581"/>
      <c r="AD54" s="3581"/>
      <c r="AE54" s="3581"/>
      <c r="AF54" s="3581"/>
      <c r="AG54" s="3581"/>
      <c r="AH54" s="3581"/>
      <c r="AI54" s="3865"/>
    </row>
    <row r="55" spans="1:35" s="942" customFormat="1" ht="13.75" customHeight="1">
      <c r="A55" s="4793"/>
      <c r="B55" s="942">
        <f>+B49+1</f>
        <v>2025</v>
      </c>
      <c r="C55" s="942" t="s">
        <v>1260</v>
      </c>
      <c r="D55" s="1053">
        <f>+D46*E55</f>
        <v>14307.84</v>
      </c>
      <c r="E55" s="1061">
        <v>0.96</v>
      </c>
      <c r="F55" s="1194" t="s">
        <v>850</v>
      </c>
      <c r="G55" s="1062" t="s">
        <v>588</v>
      </c>
      <c r="H55" s="1063">
        <f>IF(H54="","",H54*E47)</f>
        <v>1058.4000000000001</v>
      </c>
      <c r="I55" s="1064">
        <f>IF(I54="","",I54*E47)</f>
        <v>1080</v>
      </c>
      <c r="J55" s="1065">
        <f>IF(J54="","",J54*E47)</f>
        <v>1101.6000000000001</v>
      </c>
      <c r="K55" s="1063">
        <f>IF(K54="","",K54*E47)</f>
        <v>1166.4000000000001</v>
      </c>
      <c r="L55" s="1064">
        <f>IF(L54="","",L54*E47)</f>
        <v>1252.8000000000002</v>
      </c>
      <c r="M55" s="1066">
        <f>IF(M54="","",M54*E47)</f>
        <v>1188</v>
      </c>
      <c r="N55" s="1063">
        <f>IF(N54="","",N54*E47)</f>
        <v>1188</v>
      </c>
      <c r="O55" s="1064">
        <f>IF(O54="","",O54*E47)</f>
        <v>1188</v>
      </c>
      <c r="P55" s="1066">
        <f>IF(P54="","",P54*E47)</f>
        <v>1188</v>
      </c>
      <c r="Q55" s="1067">
        <f>IF(Q54="","",Q54*E47)</f>
        <v>1188</v>
      </c>
      <c r="R55" s="1064">
        <f>IF(R54="","",R54*E47)</f>
        <v>1188</v>
      </c>
      <c r="S55" s="1065">
        <f>IF(S54="","",S54*E47)</f>
        <v>1188</v>
      </c>
      <c r="T55" s="1068">
        <f>SUM(H55:S55)</f>
        <v>13975.2</v>
      </c>
      <c r="U55" s="4770"/>
      <c r="V55" s="4843"/>
      <c r="W55" s="4844"/>
      <c r="X55" s="4844"/>
      <c r="Y55" s="4845"/>
      <c r="AA55" s="3864"/>
      <c r="AB55" s="3581"/>
      <c r="AC55" s="3581"/>
      <c r="AD55" s="3581"/>
      <c r="AE55" s="3581"/>
      <c r="AF55" s="3581"/>
      <c r="AG55" s="3581"/>
      <c r="AH55" s="3581"/>
      <c r="AI55" s="3865"/>
    </row>
    <row r="56" spans="1:35" s="942" customFormat="1" ht="13.75" customHeight="1" thickBot="1">
      <c r="A56" s="4793"/>
      <c r="B56" s="942">
        <f>+B55+1</f>
        <v>2026</v>
      </c>
      <c r="C56" s="942" t="s">
        <v>1260</v>
      </c>
      <c r="D56" s="1053">
        <f>+D46*E56</f>
        <v>14158.8</v>
      </c>
      <c r="E56" s="1061">
        <v>0.95</v>
      </c>
      <c r="F56" s="2006" t="s">
        <v>510</v>
      </c>
      <c r="G56" s="1069" t="s">
        <v>318</v>
      </c>
      <c r="H56" s="1070">
        <f>IF(H55="","",H55)</f>
        <v>1058.4000000000001</v>
      </c>
      <c r="I56" s="1070">
        <f t="shared" ref="I56:S56" si="30">IF(I55="","",(H56+I55))</f>
        <v>2138.4</v>
      </c>
      <c r="J56" s="1071">
        <f t="shared" si="30"/>
        <v>3240</v>
      </c>
      <c r="K56" s="1072">
        <f t="shared" si="30"/>
        <v>4406.3999999999996</v>
      </c>
      <c r="L56" s="1070">
        <f t="shared" si="30"/>
        <v>5659.2</v>
      </c>
      <c r="M56" s="1073">
        <f t="shared" si="30"/>
        <v>6847.2</v>
      </c>
      <c r="N56" s="1072">
        <f t="shared" si="30"/>
        <v>8035.2</v>
      </c>
      <c r="O56" s="1070">
        <f t="shared" si="30"/>
        <v>9223.2000000000007</v>
      </c>
      <c r="P56" s="1073">
        <f t="shared" si="30"/>
        <v>10411.200000000001</v>
      </c>
      <c r="Q56" s="1074">
        <f t="shared" si="30"/>
        <v>11599.2</v>
      </c>
      <c r="R56" s="1070">
        <f t="shared" si="30"/>
        <v>12787.2</v>
      </c>
      <c r="S56" s="1071">
        <f t="shared" si="30"/>
        <v>13975.2</v>
      </c>
      <c r="T56" s="1075">
        <f>+T54/T49</f>
        <v>0.93768115942028984</v>
      </c>
      <c r="U56" s="4770"/>
      <c r="V56" s="4843"/>
      <c r="W56" s="4844"/>
      <c r="X56" s="4844"/>
      <c r="Y56" s="4845"/>
      <c r="AA56" s="3864"/>
      <c r="AB56" s="3581"/>
      <c r="AC56" s="3581"/>
      <c r="AD56" s="3581"/>
      <c r="AE56" s="3581"/>
      <c r="AF56" s="3581"/>
      <c r="AG56" s="3581"/>
      <c r="AH56" s="3581"/>
      <c r="AI56" s="3865"/>
    </row>
    <row r="57" spans="1:35" s="942" customFormat="1" ht="13.75" customHeight="1">
      <c r="A57" s="4793"/>
      <c r="D57" s="1053"/>
      <c r="E57" s="943"/>
      <c r="F57" s="2007" t="s">
        <v>1261</v>
      </c>
      <c r="G57" s="978" t="s">
        <v>998</v>
      </c>
      <c r="H57" s="1076" t="str">
        <f>IF(H54="","",IF(H55&lt;=H52,"○","×"))</f>
        <v>○</v>
      </c>
      <c r="I57" s="1076" t="str">
        <f t="shared" ref="I57:S57" si="31">IF(I54="","",IF(I55&lt;=I52,"○","×"))</f>
        <v>○</v>
      </c>
      <c r="J57" s="1077" t="str">
        <f t="shared" si="31"/>
        <v>○</v>
      </c>
      <c r="K57" s="979" t="str">
        <f t="shared" si="31"/>
        <v>×</v>
      </c>
      <c r="L57" s="1076" t="str">
        <f t="shared" si="31"/>
        <v>○</v>
      </c>
      <c r="M57" s="1078" t="str">
        <f t="shared" si="31"/>
        <v>○</v>
      </c>
      <c r="N57" s="979" t="str">
        <f t="shared" si="31"/>
        <v>○</v>
      </c>
      <c r="O57" s="1076" t="str">
        <f t="shared" si="31"/>
        <v>○</v>
      </c>
      <c r="P57" s="1078" t="str">
        <f t="shared" si="31"/>
        <v>○</v>
      </c>
      <c r="Q57" s="979" t="str">
        <f t="shared" si="31"/>
        <v>○</v>
      </c>
      <c r="R57" s="1076" t="str">
        <f t="shared" si="31"/>
        <v>○</v>
      </c>
      <c r="S57" s="1077" t="str">
        <f t="shared" si="31"/>
        <v>○</v>
      </c>
      <c r="T57" s="1079"/>
      <c r="U57" s="4770"/>
      <c r="V57" s="4843"/>
      <c r="W57" s="4844"/>
      <c r="X57" s="4844"/>
      <c r="Y57" s="4845"/>
      <c r="AA57" s="3864"/>
      <c r="AB57" s="3581"/>
      <c r="AC57" s="3581"/>
      <c r="AD57" s="3581"/>
      <c r="AE57" s="3581"/>
      <c r="AF57" s="3581"/>
      <c r="AG57" s="3581"/>
      <c r="AH57" s="3581"/>
      <c r="AI57" s="3865"/>
    </row>
    <row r="58" spans="1:35" s="942" customFormat="1" ht="13.15" customHeight="1" thickBot="1">
      <c r="A58" s="4793"/>
      <c r="E58" s="2000"/>
      <c r="F58" s="2008"/>
      <c r="G58" s="985" t="s">
        <v>999</v>
      </c>
      <c r="H58" s="1080" t="str">
        <f>IF(H54="","",IF(H56&lt;=H53,"○","×"))</f>
        <v>○</v>
      </c>
      <c r="I58" s="1080" t="str">
        <f t="shared" ref="I58:S58" si="32">IF(I54="","",IF(I56&lt;=I53,"○","×"))</f>
        <v>○</v>
      </c>
      <c r="J58" s="1081" t="str">
        <f t="shared" si="32"/>
        <v>○</v>
      </c>
      <c r="K58" s="1082" t="str">
        <f t="shared" si="32"/>
        <v>○</v>
      </c>
      <c r="L58" s="1080" t="str">
        <f t="shared" si="32"/>
        <v>○</v>
      </c>
      <c r="M58" s="1083" t="str">
        <f t="shared" si="32"/>
        <v>○</v>
      </c>
      <c r="N58" s="1082" t="str">
        <f t="shared" si="32"/>
        <v>○</v>
      </c>
      <c r="O58" s="1080" t="str">
        <f t="shared" si="32"/>
        <v>○</v>
      </c>
      <c r="P58" s="1083" t="str">
        <f t="shared" si="32"/>
        <v>○</v>
      </c>
      <c r="Q58" s="1082" t="str">
        <f t="shared" si="32"/>
        <v>○</v>
      </c>
      <c r="R58" s="1080" t="str">
        <f t="shared" si="32"/>
        <v>○</v>
      </c>
      <c r="S58" s="1081" t="str">
        <f t="shared" si="32"/>
        <v>○</v>
      </c>
      <c r="T58" s="1084" t="str">
        <f>IF(S54="","",IF(S56&lt;=S53,"○","×"))</f>
        <v>○</v>
      </c>
      <c r="U58" s="4771"/>
      <c r="V58" s="4846"/>
      <c r="W58" s="4847"/>
      <c r="X58" s="4847"/>
      <c r="Y58" s="4848"/>
      <c r="AA58" s="3864"/>
      <c r="AB58" s="3581"/>
      <c r="AC58" s="3581"/>
      <c r="AD58" s="3581"/>
      <c r="AE58" s="3581"/>
      <c r="AF58" s="3581"/>
      <c r="AG58" s="3581"/>
      <c r="AH58" s="3581"/>
      <c r="AI58" s="3865"/>
    </row>
    <row r="59" spans="1:35" s="942" customFormat="1" ht="13.75" hidden="1" customHeight="1">
      <c r="A59" s="4793"/>
      <c r="E59" s="943"/>
      <c r="F59" s="2005"/>
      <c r="G59" s="945" t="s">
        <v>1249</v>
      </c>
      <c r="H59" s="946">
        <f>+H50/'4負荷記録表'!E5</f>
        <v>1.08</v>
      </c>
      <c r="I59" s="947">
        <f>+I50/'4負荷記録表'!F5</f>
        <v>1.1232</v>
      </c>
      <c r="J59" s="948">
        <f>+J50/'4負荷記録表'!G5</f>
        <v>1.1448000000000003</v>
      </c>
      <c r="K59" s="946">
        <f>+K50/'4負荷記録表'!H5</f>
        <v>1.1879999999999999</v>
      </c>
      <c r="L59" s="947">
        <f>+L50/'4負荷記録表'!I5</f>
        <v>1.296</v>
      </c>
      <c r="M59" s="948">
        <f>+M50/'4負荷記録表'!J5</f>
        <v>1.296</v>
      </c>
      <c r="N59" s="946">
        <f>+N50/'4負荷記録表'!K5</f>
        <v>1.296</v>
      </c>
      <c r="O59" s="947">
        <f>+O50/'4負荷記録表'!L5</f>
        <v>1.296</v>
      </c>
      <c r="P59" s="948">
        <f>+P50/'4負荷記録表'!M5</f>
        <v>1.296</v>
      </c>
      <c r="Q59" s="946">
        <f>+Q50/'4負荷記録表'!N5</f>
        <v>1.296</v>
      </c>
      <c r="R59" s="947">
        <f>+R50/'4負荷記録表'!O5</f>
        <v>1.296</v>
      </c>
      <c r="S59" s="949">
        <f>+S50/'4負荷記録表'!P5</f>
        <v>1.296</v>
      </c>
      <c r="T59" s="950"/>
      <c r="U59" s="951"/>
      <c r="V59" s="2032"/>
      <c r="W59" s="2033"/>
      <c r="X59" s="2033"/>
      <c r="Y59" s="2034"/>
      <c r="AA59" s="3864"/>
      <c r="AB59" s="3581"/>
      <c r="AC59" s="3581"/>
      <c r="AD59" s="3581"/>
      <c r="AE59" s="3581"/>
      <c r="AF59" s="3581"/>
      <c r="AG59" s="3581"/>
      <c r="AH59" s="3581"/>
      <c r="AI59" s="3865"/>
    </row>
    <row r="60" spans="1:35" s="942" customFormat="1" ht="13.75" hidden="1" customHeight="1">
      <c r="A60" s="4793"/>
      <c r="E60" s="943"/>
      <c r="F60" s="2005"/>
      <c r="G60" s="802" t="s">
        <v>1186</v>
      </c>
      <c r="H60" s="952">
        <v>0</v>
      </c>
      <c r="I60" s="953">
        <v>0</v>
      </c>
      <c r="J60" s="954">
        <v>0</v>
      </c>
      <c r="K60" s="952">
        <v>0</v>
      </c>
      <c r="L60" s="953">
        <v>0</v>
      </c>
      <c r="M60" s="954">
        <v>0</v>
      </c>
      <c r="N60" s="952">
        <v>0</v>
      </c>
      <c r="O60" s="953">
        <v>0</v>
      </c>
      <c r="P60" s="954">
        <v>0</v>
      </c>
      <c r="Q60" s="952">
        <v>0</v>
      </c>
      <c r="R60" s="953">
        <v>0</v>
      </c>
      <c r="S60" s="955">
        <v>0</v>
      </c>
      <c r="T60" s="956">
        <f>+S60</f>
        <v>0</v>
      </c>
      <c r="U60" s="951"/>
      <c r="V60" s="2032"/>
      <c r="W60" s="2033"/>
      <c r="X60" s="2033"/>
      <c r="Y60" s="2034"/>
      <c r="AA60" s="3864"/>
      <c r="AB60" s="3581"/>
      <c r="AC60" s="3581"/>
      <c r="AD60" s="3581"/>
      <c r="AE60" s="3581"/>
      <c r="AF60" s="3581"/>
      <c r="AG60" s="3581"/>
      <c r="AH60" s="3581"/>
      <c r="AI60" s="3865"/>
    </row>
    <row r="61" spans="1:35" s="942" customFormat="1" ht="13.75" hidden="1" customHeight="1">
      <c r="A61" s="4793"/>
      <c r="E61" s="943"/>
      <c r="F61" s="2005" t="str">
        <f>+'4負荷記録表'!B5&amp;"原単位評価"</f>
        <v>売上高原単位評価</v>
      </c>
      <c r="G61" s="96" t="s">
        <v>1250</v>
      </c>
      <c r="H61" s="741">
        <f>+H59*D50</f>
        <v>1.0584</v>
      </c>
      <c r="I61" s="957">
        <f>+I59*D50</f>
        <v>1.1007359999999999</v>
      </c>
      <c r="J61" s="742">
        <f>+J59*D50</f>
        <v>1.1219040000000002</v>
      </c>
      <c r="K61" s="741">
        <f>+K59*D50</f>
        <v>1.1642399999999999</v>
      </c>
      <c r="L61" s="957">
        <f>+L59*D50</f>
        <v>1.2700800000000001</v>
      </c>
      <c r="M61" s="742">
        <f>+M59*D50</f>
        <v>1.2700800000000001</v>
      </c>
      <c r="N61" s="741">
        <f>+N59*D50</f>
        <v>1.2700800000000001</v>
      </c>
      <c r="O61" s="957">
        <f>+O59*D50</f>
        <v>1.2700800000000001</v>
      </c>
      <c r="P61" s="742">
        <f>+P59*D50</f>
        <v>1.2700800000000001</v>
      </c>
      <c r="Q61" s="741">
        <f>+Q59*D50</f>
        <v>1.2700800000000001</v>
      </c>
      <c r="R61" s="957">
        <f>+R59*D50</f>
        <v>1.2700800000000001</v>
      </c>
      <c r="S61" s="958">
        <f>+S59*D50</f>
        <v>1.2700800000000001</v>
      </c>
      <c r="T61" s="959"/>
      <c r="U61" s="951"/>
      <c r="V61" s="2032"/>
      <c r="W61" s="2033"/>
      <c r="X61" s="2033"/>
      <c r="Y61" s="2034"/>
      <c r="AA61" s="3864"/>
      <c r="AB61" s="3581"/>
      <c r="AC61" s="3581"/>
      <c r="AD61" s="3581"/>
      <c r="AE61" s="3581"/>
      <c r="AF61" s="3581"/>
      <c r="AG61" s="3581"/>
      <c r="AH61" s="3581"/>
      <c r="AI61" s="3865"/>
    </row>
    <row r="62" spans="1:35" s="942" customFormat="1" ht="13.75" hidden="1" customHeight="1">
      <c r="A62" s="4793"/>
      <c r="E62" s="943"/>
      <c r="F62" s="1193" t="str">
        <f>+"kg-CO2/"&amp;'4負荷記録表'!D5</f>
        <v>kg-CO2/千円</v>
      </c>
      <c r="G62" s="802" t="s">
        <v>1186</v>
      </c>
      <c r="H62" s="960">
        <f>+H60*D50</f>
        <v>0</v>
      </c>
      <c r="I62" s="961">
        <f>+I60*D50</f>
        <v>0</v>
      </c>
      <c r="J62" s="962">
        <f>+J60*D50</f>
        <v>0</v>
      </c>
      <c r="K62" s="960">
        <f>+K60*D50</f>
        <v>0</v>
      </c>
      <c r="L62" s="961">
        <f>+L60*D50</f>
        <v>0</v>
      </c>
      <c r="M62" s="962">
        <f>+M60*D50</f>
        <v>0</v>
      </c>
      <c r="N62" s="960">
        <f>+N60*D50</f>
        <v>0</v>
      </c>
      <c r="O62" s="961">
        <f>+O60*D50</f>
        <v>0</v>
      </c>
      <c r="P62" s="962">
        <f>+P60*D50</f>
        <v>0</v>
      </c>
      <c r="Q62" s="960">
        <f>+Q60*D50</f>
        <v>0</v>
      </c>
      <c r="R62" s="961">
        <f>+R60*D50</f>
        <v>0</v>
      </c>
      <c r="S62" s="963">
        <f>+S60*D50</f>
        <v>0</v>
      </c>
      <c r="T62" s="964">
        <f>+S62</f>
        <v>0</v>
      </c>
      <c r="U62" s="951"/>
      <c r="V62" s="2032"/>
      <c r="W62" s="2033"/>
      <c r="X62" s="2033"/>
      <c r="Y62" s="2034"/>
      <c r="AA62" s="3864"/>
      <c r="AB62" s="3581"/>
      <c r="AC62" s="3581"/>
      <c r="AD62" s="3581"/>
      <c r="AE62" s="3581"/>
      <c r="AF62" s="3581"/>
      <c r="AG62" s="3581"/>
      <c r="AH62" s="3581"/>
      <c r="AI62" s="3865"/>
    </row>
    <row r="63" spans="1:35" s="942" customFormat="1" ht="13.75" hidden="1" customHeight="1">
      <c r="A63" s="4793"/>
      <c r="E63" s="943"/>
      <c r="F63" s="2005"/>
      <c r="G63" s="96" t="s">
        <v>1251</v>
      </c>
      <c r="H63" s="965">
        <f>+H55/'4負荷記録表'!E7</f>
        <v>0.96218181818181825</v>
      </c>
      <c r="I63" s="966">
        <f>+I55/'4負荷記録表'!F7</f>
        <v>0.98181818181818181</v>
      </c>
      <c r="J63" s="967">
        <f>+J55/'4負荷記録表'!G7</f>
        <v>1.0014545454545456</v>
      </c>
      <c r="K63" s="965">
        <f>+K55/'4負荷記録表'!H7</f>
        <v>1.0603636363636364</v>
      </c>
      <c r="L63" s="966">
        <f>+L55/'4負荷記録表'!I7</f>
        <v>1.1389090909090911</v>
      </c>
      <c r="M63" s="967">
        <f>+M55/'4負荷記録表'!J7</f>
        <v>1.08</v>
      </c>
      <c r="N63" s="965">
        <f>+N55/'4負荷記録表'!K7</f>
        <v>1.08</v>
      </c>
      <c r="O63" s="966">
        <f>+O55/'4負荷記録表'!L7</f>
        <v>1.08</v>
      </c>
      <c r="P63" s="967">
        <f>+P55/'4負荷記録表'!M7</f>
        <v>1.08</v>
      </c>
      <c r="Q63" s="965">
        <f>+Q55/'4負荷記録表'!N7</f>
        <v>1.08</v>
      </c>
      <c r="R63" s="966">
        <f>+R55/'4負荷記録表'!O7</f>
        <v>1.08</v>
      </c>
      <c r="S63" s="968">
        <f>+S55/'4負荷記録表'!P7</f>
        <v>1.08</v>
      </c>
      <c r="T63" s="969"/>
      <c r="U63" s="951"/>
      <c r="V63" s="2032"/>
      <c r="W63" s="2033"/>
      <c r="X63" s="2033"/>
      <c r="Y63" s="2034"/>
      <c r="AA63" s="3864"/>
      <c r="AB63" s="3581"/>
      <c r="AC63" s="3581"/>
      <c r="AD63" s="3581"/>
      <c r="AE63" s="3581"/>
      <c r="AF63" s="3581"/>
      <c r="AG63" s="3581"/>
      <c r="AH63" s="3581"/>
      <c r="AI63" s="3865"/>
    </row>
    <row r="64" spans="1:35" s="942" customFormat="1" ht="13.75" hidden="1" customHeight="1" thickBot="1">
      <c r="A64" s="4793"/>
      <c r="E64" s="943"/>
      <c r="F64" s="2005"/>
      <c r="G64" s="970" t="s">
        <v>1186</v>
      </c>
      <c r="H64" s="971">
        <v>0</v>
      </c>
      <c r="I64" s="972">
        <v>0</v>
      </c>
      <c r="J64" s="973">
        <v>0</v>
      </c>
      <c r="K64" s="971">
        <v>0</v>
      </c>
      <c r="L64" s="972">
        <v>0</v>
      </c>
      <c r="M64" s="973">
        <v>0</v>
      </c>
      <c r="N64" s="971">
        <v>0</v>
      </c>
      <c r="O64" s="972">
        <v>0</v>
      </c>
      <c r="P64" s="973">
        <v>0</v>
      </c>
      <c r="Q64" s="974">
        <v>0</v>
      </c>
      <c r="R64" s="975">
        <v>0</v>
      </c>
      <c r="S64" s="976">
        <v>0</v>
      </c>
      <c r="T64" s="977">
        <f>+S64</f>
        <v>0</v>
      </c>
      <c r="U64" s="951"/>
      <c r="V64" s="2032"/>
      <c r="W64" s="2033"/>
      <c r="X64" s="2033"/>
      <c r="Y64" s="2034"/>
      <c r="AA64" s="3864"/>
      <c r="AB64" s="3581"/>
      <c r="AC64" s="3581"/>
      <c r="AD64" s="3581"/>
      <c r="AE64" s="3581"/>
      <c r="AF64" s="3581"/>
      <c r="AG64" s="3581"/>
      <c r="AH64" s="3581"/>
      <c r="AI64" s="3865"/>
    </row>
    <row r="65" spans="1:35" s="942" customFormat="1" ht="13.75" hidden="1" customHeight="1">
      <c r="A65" s="4793"/>
      <c r="E65" s="943"/>
      <c r="F65" s="2005"/>
      <c r="G65" s="978" t="s">
        <v>998</v>
      </c>
      <c r="H65" s="979" t="str">
        <f>IF(H63="","",IF(H63&lt;=H61,"○","×"))</f>
        <v>○</v>
      </c>
      <c r="I65" s="980" t="str">
        <f t="shared" ref="I65:S65" si="33">IF(I63="","",IF(I63&lt;=I61,"○","×"))</f>
        <v>○</v>
      </c>
      <c r="J65" s="981" t="str">
        <f t="shared" si="33"/>
        <v>○</v>
      </c>
      <c r="K65" s="982" t="str">
        <f t="shared" si="33"/>
        <v>○</v>
      </c>
      <c r="L65" s="980" t="str">
        <f t="shared" si="33"/>
        <v>○</v>
      </c>
      <c r="M65" s="983" t="str">
        <f t="shared" si="33"/>
        <v>○</v>
      </c>
      <c r="N65" s="982" t="str">
        <f t="shared" si="33"/>
        <v>○</v>
      </c>
      <c r="O65" s="980" t="str">
        <f t="shared" si="33"/>
        <v>○</v>
      </c>
      <c r="P65" s="983" t="str">
        <f t="shared" si="33"/>
        <v>○</v>
      </c>
      <c r="Q65" s="982" t="str">
        <f t="shared" si="33"/>
        <v>○</v>
      </c>
      <c r="R65" s="980" t="str">
        <f t="shared" si="33"/>
        <v>○</v>
      </c>
      <c r="S65" s="981" t="str">
        <f t="shared" si="33"/>
        <v>○</v>
      </c>
      <c r="T65" s="984"/>
      <c r="U65" s="951"/>
      <c r="V65" s="2032"/>
      <c r="W65" s="2033"/>
      <c r="X65" s="2033"/>
      <c r="Y65" s="2034"/>
      <c r="AA65" s="3864"/>
      <c r="AB65" s="3581"/>
      <c r="AC65" s="3581"/>
      <c r="AD65" s="3581"/>
      <c r="AE65" s="3581"/>
      <c r="AF65" s="3581"/>
      <c r="AG65" s="3581"/>
      <c r="AH65" s="3581"/>
      <c r="AI65" s="3865"/>
    </row>
    <row r="66" spans="1:35" s="942" customFormat="1" ht="13.75" hidden="1" customHeight="1" thickBot="1">
      <c r="A66" s="4793"/>
      <c r="E66" s="943"/>
      <c r="F66" s="2005"/>
      <c r="G66" s="985" t="s">
        <v>999</v>
      </c>
      <c r="H66" s="986" t="str">
        <f>IF(H63="","",IF(H64&lt;=H62,"○","×"))</f>
        <v>○</v>
      </c>
      <c r="I66" s="986" t="str">
        <f t="shared" ref="I66:S66" si="34">IF(I63="","",IF(I64&lt;=I62,"○","×"))</f>
        <v>○</v>
      </c>
      <c r="J66" s="987" t="str">
        <f t="shared" si="34"/>
        <v>○</v>
      </c>
      <c r="K66" s="988" t="str">
        <f t="shared" si="34"/>
        <v>○</v>
      </c>
      <c r="L66" s="986" t="str">
        <f t="shared" si="34"/>
        <v>○</v>
      </c>
      <c r="M66" s="989" t="str">
        <f t="shared" si="34"/>
        <v>○</v>
      </c>
      <c r="N66" s="988" t="str">
        <f t="shared" si="34"/>
        <v>○</v>
      </c>
      <c r="O66" s="986" t="str">
        <f t="shared" si="34"/>
        <v>○</v>
      </c>
      <c r="P66" s="989" t="str">
        <f t="shared" si="34"/>
        <v>○</v>
      </c>
      <c r="Q66" s="990" t="str">
        <f t="shared" si="34"/>
        <v>○</v>
      </c>
      <c r="R66" s="986" t="str">
        <f t="shared" si="34"/>
        <v>○</v>
      </c>
      <c r="S66" s="991" t="str">
        <f t="shared" si="34"/>
        <v>○</v>
      </c>
      <c r="T66" s="992" t="str">
        <f>+S66</f>
        <v>○</v>
      </c>
      <c r="U66" s="951"/>
      <c r="V66" s="2032"/>
      <c r="W66" s="2033"/>
      <c r="X66" s="2033"/>
      <c r="Y66" s="2034"/>
      <c r="AA66" s="3864"/>
      <c r="AB66" s="3581"/>
      <c r="AC66" s="3581"/>
      <c r="AD66" s="3581"/>
      <c r="AE66" s="3581"/>
      <c r="AF66" s="3581"/>
      <c r="AG66" s="3581"/>
      <c r="AH66" s="3581"/>
      <c r="AI66" s="3865"/>
    </row>
    <row r="67" spans="1:35" ht="21" customHeight="1">
      <c r="A67" s="4793"/>
      <c r="B67" s="4797" t="s">
        <v>776</v>
      </c>
      <c r="C67" s="4798"/>
      <c r="D67" s="4798"/>
      <c r="E67" s="4799"/>
      <c r="F67" s="2935" t="s">
        <v>3335</v>
      </c>
      <c r="G67" s="2013"/>
      <c r="H67" s="314"/>
      <c r="I67" s="315"/>
      <c r="J67" s="316"/>
      <c r="K67" s="314"/>
      <c r="L67" s="315"/>
      <c r="M67" s="317"/>
      <c r="N67" s="314"/>
      <c r="O67" s="315"/>
      <c r="P67" s="317"/>
      <c r="Q67" s="318"/>
      <c r="R67" s="315"/>
      <c r="S67" s="316"/>
      <c r="T67" s="1000" t="s">
        <v>237</v>
      </c>
      <c r="U67" s="4803" t="str">
        <f>+U7</f>
        <v>1/4半期</v>
      </c>
      <c r="V67" s="4810"/>
      <c r="W67" s="4811"/>
      <c r="X67" s="4811"/>
      <c r="Y67" s="4812"/>
      <c r="AA67" s="3864"/>
      <c r="AB67" s="3581"/>
      <c r="AC67" s="3581"/>
      <c r="AD67" s="3581"/>
      <c r="AE67" s="3581"/>
      <c r="AF67" s="3581"/>
      <c r="AG67" s="3581"/>
      <c r="AH67" s="3581"/>
      <c r="AI67" s="3865"/>
    </row>
    <row r="68" spans="1:35" ht="15" customHeight="1">
      <c r="A68" s="4793"/>
      <c r="B68" s="574"/>
      <c r="C68" s="575"/>
      <c r="D68" s="575"/>
      <c r="E68" s="576"/>
      <c r="F68" s="2002" t="s">
        <v>511</v>
      </c>
      <c r="G68" s="2014"/>
      <c r="H68" s="375"/>
      <c r="I68" s="376"/>
      <c r="J68" s="377"/>
      <c r="K68" s="375"/>
      <c r="L68" s="376"/>
      <c r="M68" s="378"/>
      <c r="N68" s="375"/>
      <c r="O68" s="376"/>
      <c r="P68" s="378"/>
      <c r="Q68" s="379"/>
      <c r="R68" s="376"/>
      <c r="S68" s="377"/>
      <c r="T68" s="1010"/>
      <c r="U68" s="4758"/>
      <c r="V68" s="4813"/>
      <c r="W68" s="4814"/>
      <c r="X68" s="4814"/>
      <c r="Y68" s="4815"/>
      <c r="AA68" s="1284"/>
      <c r="AB68" s="1282"/>
      <c r="AC68" s="1282"/>
      <c r="AD68" s="1282"/>
      <c r="AE68" s="1282"/>
      <c r="AF68" s="1282"/>
      <c r="AG68" s="1282"/>
      <c r="AH68" s="1282"/>
      <c r="AI68" s="1285"/>
    </row>
    <row r="69" spans="1:35" ht="13.75" customHeight="1">
      <c r="A69" s="4793"/>
      <c r="B69" s="319" t="s">
        <v>586</v>
      </c>
      <c r="C69" s="320"/>
      <c r="D69" s="320"/>
      <c r="E69" s="322"/>
      <c r="F69" s="2010" t="s">
        <v>512</v>
      </c>
      <c r="G69" s="2015"/>
      <c r="H69" s="325"/>
      <c r="I69" s="326"/>
      <c r="J69" s="327"/>
      <c r="K69" s="325"/>
      <c r="L69" s="326"/>
      <c r="M69" s="328"/>
      <c r="N69" s="325"/>
      <c r="O69" s="326"/>
      <c r="P69" s="328"/>
      <c r="Q69" s="329"/>
      <c r="R69" s="326"/>
      <c r="S69" s="327"/>
      <c r="T69" s="1010"/>
      <c r="U69" s="4759"/>
      <c r="V69" s="4816"/>
      <c r="W69" s="4817"/>
      <c r="X69" s="4817"/>
      <c r="Y69" s="4818"/>
      <c r="AA69" s="1329" t="s">
        <v>1547</v>
      </c>
      <c r="AB69" s="4727" t="s">
        <v>1551</v>
      </c>
      <c r="AC69" s="4729"/>
      <c r="AD69" s="4727" t="s">
        <v>1550</v>
      </c>
      <c r="AE69" s="4728"/>
      <c r="AF69" s="4729"/>
      <c r="AG69" s="4727" t="s">
        <v>1549</v>
      </c>
      <c r="AH69" s="4730"/>
      <c r="AI69" s="4731"/>
    </row>
    <row r="70" spans="1:35" ht="13.75" customHeight="1">
      <c r="A70" s="4793"/>
      <c r="B70" s="1223">
        <f>+'4負荷記録表'!C36</f>
        <v>2023</v>
      </c>
      <c r="C70" s="320" t="s">
        <v>1</v>
      </c>
      <c r="D70" s="321">
        <f>SUM(H71:S71)</f>
        <v>1200</v>
      </c>
      <c r="E70" s="322" t="s">
        <v>589</v>
      </c>
      <c r="F70" s="2002"/>
      <c r="G70" s="2015"/>
      <c r="H70" s="577"/>
      <c r="I70" s="68"/>
      <c r="J70" s="202"/>
      <c r="K70" s="577"/>
      <c r="L70" s="68"/>
      <c r="M70" s="128"/>
      <c r="N70" s="577"/>
      <c r="O70" s="68"/>
      <c r="P70" s="128"/>
      <c r="Q70" s="577"/>
      <c r="R70" s="68"/>
      <c r="S70" s="202"/>
      <c r="T70" s="1010"/>
      <c r="U70" s="4754" t="str">
        <f>+U10</f>
        <v>上半期</v>
      </c>
      <c r="V70" s="4819"/>
      <c r="W70" s="4820"/>
      <c r="X70" s="4820"/>
      <c r="Y70" s="4821"/>
      <c r="AA70" s="4749">
        <v>1</v>
      </c>
      <c r="AB70" s="4747" t="s">
        <v>1548</v>
      </c>
      <c r="AC70" s="4747"/>
      <c r="AD70" s="4747" t="s">
        <v>1740</v>
      </c>
      <c r="AE70" s="4752"/>
      <c r="AF70" s="4752"/>
      <c r="AG70" s="4747" t="s">
        <v>1552</v>
      </c>
      <c r="AH70" s="4753"/>
      <c r="AI70" s="4753"/>
    </row>
    <row r="71" spans="1:35" ht="13.75" customHeight="1">
      <c r="A71" s="4793"/>
      <c r="B71" s="351"/>
      <c r="C71" s="320" t="s">
        <v>2</v>
      </c>
      <c r="D71" s="321">
        <f>SUM(H72:S72)</f>
        <v>2400</v>
      </c>
      <c r="E71" s="322" t="s">
        <v>589</v>
      </c>
      <c r="F71" s="2002"/>
      <c r="G71" s="352" t="s">
        <v>373</v>
      </c>
      <c r="H71" s="1092">
        <f>+'4負荷記録表'!E36</f>
        <v>100</v>
      </c>
      <c r="I71" s="1093">
        <f>+'4負荷記録表'!F36</f>
        <v>100</v>
      </c>
      <c r="J71" s="1094">
        <f>+'4負荷記録表'!G36</f>
        <v>100</v>
      </c>
      <c r="K71" s="1092">
        <f>+'4負荷記録表'!H36</f>
        <v>100</v>
      </c>
      <c r="L71" s="1093">
        <f>+'4負荷記録表'!I36</f>
        <v>100</v>
      </c>
      <c r="M71" s="1095">
        <f>+'4負荷記録表'!J36</f>
        <v>100</v>
      </c>
      <c r="N71" s="1092">
        <f>+'4負荷記録表'!K36</f>
        <v>100</v>
      </c>
      <c r="O71" s="1093">
        <f>+'4負荷記録表'!L36</f>
        <v>100</v>
      </c>
      <c r="P71" s="1095">
        <f>+'4負荷記録表'!M36</f>
        <v>100</v>
      </c>
      <c r="Q71" s="1096">
        <f>+'4負荷記録表'!N36</f>
        <v>100</v>
      </c>
      <c r="R71" s="1093">
        <f>+'4負荷記録表'!O36</f>
        <v>100</v>
      </c>
      <c r="S71" s="1094">
        <f>+'4負荷記録表'!P36</f>
        <v>100</v>
      </c>
      <c r="T71" s="227">
        <f>SUM(H71:S71)</f>
        <v>1200</v>
      </c>
      <c r="U71" s="4755"/>
      <c r="V71" s="4813"/>
      <c r="W71" s="4814"/>
      <c r="X71" s="4814"/>
      <c r="Y71" s="4815"/>
      <c r="AA71" s="4750"/>
      <c r="AB71" s="4747"/>
      <c r="AC71" s="4747"/>
      <c r="AD71" s="4752"/>
      <c r="AE71" s="4752"/>
      <c r="AF71" s="4752"/>
      <c r="AG71" s="4753"/>
      <c r="AH71" s="4753"/>
      <c r="AI71" s="4753"/>
    </row>
    <row r="72" spans="1:35" ht="13.75" customHeight="1">
      <c r="A72" s="4793"/>
      <c r="B72" s="351"/>
      <c r="C72" s="320"/>
      <c r="D72" s="321">
        <f>S75</f>
        <v>9036</v>
      </c>
      <c r="E72" s="331" t="s">
        <v>678</v>
      </c>
      <c r="F72" s="2002"/>
      <c r="G72" s="344" t="s">
        <v>29</v>
      </c>
      <c r="H72" s="1102">
        <f>+'4負荷記録表'!E40</f>
        <v>200</v>
      </c>
      <c r="I72" s="1103">
        <f>+'4負荷記録表'!F40</f>
        <v>200</v>
      </c>
      <c r="J72" s="1104">
        <f>+'4負荷記録表'!G40</f>
        <v>200</v>
      </c>
      <c r="K72" s="1102">
        <f>+'4負荷記録表'!H40</f>
        <v>200</v>
      </c>
      <c r="L72" s="1103">
        <f>+'4負荷記録表'!I40</f>
        <v>200</v>
      </c>
      <c r="M72" s="1105">
        <f>+'4負荷記録表'!J40</f>
        <v>200</v>
      </c>
      <c r="N72" s="1102">
        <f>+'4負荷記録表'!K40</f>
        <v>200</v>
      </c>
      <c r="O72" s="1103">
        <f>+'4負荷記録表'!L40</f>
        <v>200</v>
      </c>
      <c r="P72" s="1105">
        <f>+'4負荷記録表'!M40</f>
        <v>200</v>
      </c>
      <c r="Q72" s="1106">
        <f>+'4負荷記録表'!N40</f>
        <v>200</v>
      </c>
      <c r="R72" s="1103">
        <f>+'4負荷記録表'!O40</f>
        <v>200</v>
      </c>
      <c r="S72" s="1104">
        <f>+'4負荷記録表'!P40</f>
        <v>200</v>
      </c>
      <c r="T72" s="227">
        <f>SUM(H72:S72)</f>
        <v>2400</v>
      </c>
      <c r="U72" s="4755"/>
      <c r="V72" s="4813"/>
      <c r="W72" s="4814"/>
      <c r="X72" s="4814"/>
      <c r="Y72" s="4815"/>
      <c r="AA72" s="4751"/>
      <c r="AB72" s="4747"/>
      <c r="AC72" s="4747"/>
      <c r="AD72" s="4752"/>
      <c r="AE72" s="4752"/>
      <c r="AF72" s="4752"/>
      <c r="AG72" s="4753"/>
      <c r="AH72" s="4753"/>
      <c r="AI72" s="4753"/>
    </row>
    <row r="73" spans="1:35" ht="13.15" hidden="1" customHeight="1">
      <c r="A73" s="4793"/>
      <c r="B73" s="351"/>
      <c r="C73" s="320"/>
      <c r="D73" s="321"/>
      <c r="E73" s="331"/>
      <c r="F73" s="2002"/>
      <c r="G73" s="344"/>
      <c r="H73" s="1097">
        <f>+H72</f>
        <v>200</v>
      </c>
      <c r="I73" s="1098">
        <f>+H73+I72</f>
        <v>400</v>
      </c>
      <c r="J73" s="1099">
        <f t="shared" ref="J73" si="35">+I73+J72</f>
        <v>600</v>
      </c>
      <c r="K73" s="1097">
        <f t="shared" ref="K73" si="36">+J73+K72</f>
        <v>800</v>
      </c>
      <c r="L73" s="1098">
        <f t="shared" ref="L73" si="37">+K73+L72</f>
        <v>1000</v>
      </c>
      <c r="M73" s="1100">
        <f t="shared" ref="M73" si="38">+L73+M72</f>
        <v>1200</v>
      </c>
      <c r="N73" s="1097">
        <f t="shared" ref="N73" si="39">+M73+N72</f>
        <v>1400</v>
      </c>
      <c r="O73" s="1098">
        <f t="shared" ref="O73" si="40">+N73+O72</f>
        <v>1600</v>
      </c>
      <c r="P73" s="1100">
        <f t="shared" ref="P73" si="41">+O73+P72</f>
        <v>1800</v>
      </c>
      <c r="Q73" s="1101">
        <f t="shared" ref="Q73" si="42">+P73+Q72</f>
        <v>2000</v>
      </c>
      <c r="R73" s="1098">
        <f t="shared" ref="R73" si="43">+Q73+R72</f>
        <v>2200</v>
      </c>
      <c r="S73" s="1099">
        <f t="shared" ref="S73" si="44">+R73+S72</f>
        <v>2400</v>
      </c>
      <c r="T73" s="1085"/>
      <c r="U73" s="4755"/>
      <c r="V73" s="4813"/>
      <c r="W73" s="4814"/>
      <c r="X73" s="4814"/>
      <c r="Y73" s="4815"/>
      <c r="AA73" s="1330"/>
      <c r="AB73" s="299" t="s">
        <v>1546</v>
      </c>
      <c r="AI73" s="331"/>
    </row>
    <row r="74" spans="1:35" ht="13.75" customHeight="1">
      <c r="A74" s="4793"/>
      <c r="B74" s="4788" t="s">
        <v>435</v>
      </c>
      <c r="C74" s="4788"/>
      <c r="D74" s="4788"/>
      <c r="E74" s="942"/>
      <c r="F74" s="2002"/>
      <c r="G74" s="353" t="s">
        <v>375</v>
      </c>
      <c r="H74" s="1092">
        <f>+H71*$E$75+H72*$E$76</f>
        <v>753</v>
      </c>
      <c r="I74" s="1093">
        <f t="shared" ref="I74:S74" si="45">+I71*$E$75+I72*$E$76</f>
        <v>753</v>
      </c>
      <c r="J74" s="1094">
        <f t="shared" si="45"/>
        <v>753</v>
      </c>
      <c r="K74" s="1092">
        <f t="shared" si="45"/>
        <v>753</v>
      </c>
      <c r="L74" s="1093">
        <f t="shared" si="45"/>
        <v>753</v>
      </c>
      <c r="M74" s="1095">
        <f t="shared" si="45"/>
        <v>753</v>
      </c>
      <c r="N74" s="1092">
        <f t="shared" si="45"/>
        <v>753</v>
      </c>
      <c r="O74" s="1093">
        <f t="shared" si="45"/>
        <v>753</v>
      </c>
      <c r="P74" s="1095">
        <f t="shared" si="45"/>
        <v>753</v>
      </c>
      <c r="Q74" s="1096">
        <f t="shared" si="45"/>
        <v>753</v>
      </c>
      <c r="R74" s="1093">
        <f t="shared" si="45"/>
        <v>753</v>
      </c>
      <c r="S74" s="1094">
        <f t="shared" si="45"/>
        <v>753</v>
      </c>
      <c r="T74" s="225">
        <f>SUM(H74:S74)</f>
        <v>9036</v>
      </c>
      <c r="U74" s="4756"/>
      <c r="V74" s="4816"/>
      <c r="W74" s="4817"/>
      <c r="X74" s="4817"/>
      <c r="Y74" s="4818"/>
      <c r="AA74" s="4749">
        <v>2</v>
      </c>
      <c r="AB74" s="4747" t="s">
        <v>1553</v>
      </c>
      <c r="AC74" s="4747"/>
      <c r="AD74" s="4747" t="s">
        <v>1554</v>
      </c>
      <c r="AE74" s="4752"/>
      <c r="AF74" s="4752"/>
      <c r="AG74" s="4747" t="s">
        <v>1555</v>
      </c>
      <c r="AH74" s="4753"/>
      <c r="AI74" s="4753"/>
    </row>
    <row r="75" spans="1:35" ht="13.75" customHeight="1">
      <c r="A75" s="4793"/>
      <c r="B75" s="1026"/>
      <c r="C75" s="1026"/>
      <c r="D75" s="1195" t="s">
        <v>1301</v>
      </c>
      <c r="E75" s="942">
        <f>+'4負荷記録表'!B39</f>
        <v>2.29</v>
      </c>
      <c r="F75" s="2002" t="s">
        <v>846</v>
      </c>
      <c r="G75" s="354" t="s">
        <v>376</v>
      </c>
      <c r="H75" s="1102">
        <f>+H74</f>
        <v>753</v>
      </c>
      <c r="I75" s="1103">
        <f t="shared" ref="I75:S75" si="46">+H75+I74</f>
        <v>1506</v>
      </c>
      <c r="J75" s="1104">
        <f t="shared" si="46"/>
        <v>2259</v>
      </c>
      <c r="K75" s="1102">
        <f t="shared" si="46"/>
        <v>3012</v>
      </c>
      <c r="L75" s="1103">
        <f t="shared" si="46"/>
        <v>3765</v>
      </c>
      <c r="M75" s="1105">
        <f t="shared" si="46"/>
        <v>4518</v>
      </c>
      <c r="N75" s="1102">
        <f t="shared" si="46"/>
        <v>5271</v>
      </c>
      <c r="O75" s="1103">
        <f t="shared" si="46"/>
        <v>6024</v>
      </c>
      <c r="P75" s="1105">
        <f t="shared" si="46"/>
        <v>6777</v>
      </c>
      <c r="Q75" s="1106">
        <f t="shared" si="46"/>
        <v>7530</v>
      </c>
      <c r="R75" s="1103">
        <f t="shared" si="46"/>
        <v>8283</v>
      </c>
      <c r="S75" s="1104">
        <f t="shared" si="46"/>
        <v>9036</v>
      </c>
      <c r="T75" s="221"/>
      <c r="U75" s="4757" t="str">
        <f>+U15</f>
        <v>3/4半期</v>
      </c>
      <c r="V75" s="4819"/>
      <c r="W75" s="4820"/>
      <c r="X75" s="4820"/>
      <c r="Y75" s="4821"/>
      <c r="AA75" s="4750"/>
      <c r="AB75" s="4747"/>
      <c r="AC75" s="4747"/>
      <c r="AD75" s="4752"/>
      <c r="AE75" s="4752"/>
      <c r="AF75" s="4752"/>
      <c r="AG75" s="4753"/>
      <c r="AH75" s="4753"/>
      <c r="AI75" s="4753"/>
    </row>
    <row r="76" spans="1:35" ht="13.75" customHeight="1">
      <c r="A76" s="4793"/>
      <c r="B76" s="942"/>
      <c r="C76" s="942"/>
      <c r="D76" s="1196" t="s">
        <v>1205</v>
      </c>
      <c r="E76" s="942">
        <f>+'4負荷記録表'!B43</f>
        <v>2.62</v>
      </c>
      <c r="F76" s="2002" t="s">
        <v>25</v>
      </c>
      <c r="G76" s="342" t="s">
        <v>30</v>
      </c>
      <c r="H76" s="1107">
        <f>+H74*D78</f>
        <v>737.93999999999994</v>
      </c>
      <c r="I76" s="1108">
        <f>+I74*D78</f>
        <v>737.93999999999994</v>
      </c>
      <c r="J76" s="1109">
        <f>+J74*D78</f>
        <v>737.93999999999994</v>
      </c>
      <c r="K76" s="1107">
        <f>+K74*D78</f>
        <v>737.93999999999994</v>
      </c>
      <c r="L76" s="1108">
        <f>+L74*D78</f>
        <v>737.93999999999994</v>
      </c>
      <c r="M76" s="1110">
        <f>+M74*D78</f>
        <v>737.93999999999994</v>
      </c>
      <c r="N76" s="1107">
        <f>+N74*D78</f>
        <v>737.93999999999994</v>
      </c>
      <c r="O76" s="1108">
        <f>+O74*D78</f>
        <v>737.93999999999994</v>
      </c>
      <c r="P76" s="1110">
        <f>+P74*D78</f>
        <v>737.93999999999994</v>
      </c>
      <c r="Q76" s="1111">
        <f>+Q74*D78</f>
        <v>737.93999999999994</v>
      </c>
      <c r="R76" s="1108">
        <f>+R74*D78</f>
        <v>737.93999999999994</v>
      </c>
      <c r="S76" s="1109">
        <f>+S74*D78</f>
        <v>737.93999999999994</v>
      </c>
      <c r="T76" s="225">
        <f>SUM(H76:S76)</f>
        <v>8855.279999999997</v>
      </c>
      <c r="U76" s="4758"/>
      <c r="V76" s="4813"/>
      <c r="W76" s="4814"/>
      <c r="X76" s="4814"/>
      <c r="Y76" s="4815"/>
      <c r="AA76" s="4751"/>
      <c r="AB76" s="4747"/>
      <c r="AC76" s="4747"/>
      <c r="AD76" s="4752"/>
      <c r="AE76" s="4752"/>
      <c r="AF76" s="4752"/>
      <c r="AG76" s="4753"/>
      <c r="AH76" s="4753"/>
      <c r="AI76" s="4753"/>
    </row>
    <row r="77" spans="1:35" ht="13.75" customHeight="1">
      <c r="A77" s="4793"/>
      <c r="B77" s="334">
        <f>+B12</f>
        <v>2024</v>
      </c>
      <c r="C77" s="299" t="s">
        <v>679</v>
      </c>
      <c r="D77" s="335"/>
      <c r="E77" s="331"/>
      <c r="F77" s="2002" t="s">
        <v>25</v>
      </c>
      <c r="G77" s="340" t="s">
        <v>73</v>
      </c>
      <c r="H77" s="1112">
        <f>+H76</f>
        <v>737.93999999999994</v>
      </c>
      <c r="I77" s="1113">
        <f t="shared" ref="I77:S77" si="47">+H77+I76</f>
        <v>1475.8799999999999</v>
      </c>
      <c r="J77" s="1114">
        <f t="shared" si="47"/>
        <v>2213.8199999999997</v>
      </c>
      <c r="K77" s="1112">
        <f t="shared" si="47"/>
        <v>2951.7599999999998</v>
      </c>
      <c r="L77" s="1113">
        <f t="shared" si="47"/>
        <v>3689.7</v>
      </c>
      <c r="M77" s="1115">
        <f t="shared" si="47"/>
        <v>4427.6399999999994</v>
      </c>
      <c r="N77" s="1112">
        <f t="shared" si="47"/>
        <v>5165.579999999999</v>
      </c>
      <c r="O77" s="1113">
        <f t="shared" si="47"/>
        <v>5903.5199999999986</v>
      </c>
      <c r="P77" s="1115">
        <f t="shared" si="47"/>
        <v>6641.4599999999982</v>
      </c>
      <c r="Q77" s="1116">
        <f t="shared" si="47"/>
        <v>7379.3999999999978</v>
      </c>
      <c r="R77" s="1113">
        <f t="shared" si="47"/>
        <v>8117.3399999999974</v>
      </c>
      <c r="S77" s="1114">
        <f t="shared" si="47"/>
        <v>8855.279999999997</v>
      </c>
      <c r="T77" s="221"/>
      <c r="U77" s="4759"/>
      <c r="V77" s="4816"/>
      <c r="W77" s="4817"/>
      <c r="X77" s="4817"/>
      <c r="Y77" s="4818"/>
      <c r="AA77" s="4749">
        <v>3</v>
      </c>
      <c r="AB77" s="4747" t="s">
        <v>1556</v>
      </c>
      <c r="AC77" s="4747"/>
      <c r="AD77" s="4747" t="s">
        <v>1741</v>
      </c>
      <c r="AE77" s="4752"/>
      <c r="AF77" s="4752"/>
      <c r="AG77" s="4747" t="s">
        <v>1557</v>
      </c>
      <c r="AH77" s="4753"/>
      <c r="AI77" s="4753"/>
    </row>
    <row r="78" spans="1:35" ht="13.75" customHeight="1">
      <c r="A78" s="4793"/>
      <c r="C78" s="351" t="s">
        <v>242</v>
      </c>
      <c r="D78" s="2016">
        <v>0.98</v>
      </c>
      <c r="F78" s="2002" t="s">
        <v>25</v>
      </c>
      <c r="G78" s="1086" t="s">
        <v>31</v>
      </c>
      <c r="H78" s="1108">
        <f>IF('4負荷記録表'!E38="","",'4負荷記録表'!E38)</f>
        <v>90</v>
      </c>
      <c r="I78" s="936">
        <f>IF('4負荷記録表'!F38="","",'4負荷記録表'!F38)</f>
        <v>90</v>
      </c>
      <c r="J78" s="937">
        <f>IF('4負荷記録表'!G38="","",'4負荷記録表'!G38)</f>
        <v>90</v>
      </c>
      <c r="K78" s="938">
        <f>IF('4負荷記録表'!H38="","",'4負荷記録表'!H38)</f>
        <v>90</v>
      </c>
      <c r="L78" s="936">
        <f>IF('4負荷記録表'!I38="","",'4負荷記録表'!I38)</f>
        <v>90</v>
      </c>
      <c r="M78" s="939">
        <f>IF('4負荷記録表'!J38="","",'4負荷記録表'!J38)</f>
        <v>90</v>
      </c>
      <c r="N78" s="938">
        <f>IF('4負荷記録表'!K38="","",'4負荷記録表'!K38)</f>
        <v>90</v>
      </c>
      <c r="O78" s="936">
        <f>IF('4負荷記録表'!L38="","",'4負荷記録表'!L38)</f>
        <v>90</v>
      </c>
      <c r="P78" s="939">
        <f>IF('4負荷記録表'!M38="","",'4負荷記録表'!M38)</f>
        <v>90</v>
      </c>
      <c r="Q78" s="940">
        <f>IF('4負荷記録表'!N38="","",'4負荷記録表'!N38)</f>
        <v>90</v>
      </c>
      <c r="R78" s="936">
        <f>IF('4負荷記録表'!O38="","",'4負荷記録表'!O38)</f>
        <v>90</v>
      </c>
      <c r="S78" s="937">
        <f>IF('4負荷記録表'!P38="","",'4負荷記録表'!P38)</f>
        <v>90</v>
      </c>
      <c r="T78" s="225">
        <f>SUM(H78:S78)</f>
        <v>1080</v>
      </c>
      <c r="U78" s="4851" t="s">
        <v>3357</v>
      </c>
      <c r="V78" s="4822"/>
      <c r="W78" s="4823"/>
      <c r="X78" s="4823"/>
      <c r="Y78" s="4824"/>
      <c r="AA78" s="4750"/>
      <c r="AB78" s="4747"/>
      <c r="AC78" s="4747"/>
      <c r="AD78" s="4752"/>
      <c r="AE78" s="4752"/>
      <c r="AF78" s="4752"/>
      <c r="AG78" s="4753"/>
      <c r="AH78" s="4753"/>
      <c r="AI78" s="4753"/>
    </row>
    <row r="79" spans="1:35" ht="13.75" customHeight="1">
      <c r="A79" s="4793"/>
      <c r="B79" s="334"/>
      <c r="C79" s="335" t="s">
        <v>72</v>
      </c>
      <c r="D79" s="355">
        <f>+D78-1</f>
        <v>-2.0000000000000018E-2</v>
      </c>
      <c r="E79" s="331"/>
      <c r="F79" s="2002" t="s">
        <v>845</v>
      </c>
      <c r="G79" s="353" t="s">
        <v>320</v>
      </c>
      <c r="H79" s="1117">
        <f>IF('4負荷記録表'!E42="","",'4負荷記録表'!E42)</f>
        <v>150</v>
      </c>
      <c r="I79" s="1118">
        <f>IF('4負荷記録表'!F42="","",'4負荷記録表'!F42)</f>
        <v>150</v>
      </c>
      <c r="J79" s="1119">
        <f>IF('4負荷記録表'!G42="","",'4負荷記録表'!G42)</f>
        <v>150</v>
      </c>
      <c r="K79" s="1117">
        <f>IF('4負荷記録表'!H42="","",'4負荷記録表'!H42)</f>
        <v>150</v>
      </c>
      <c r="L79" s="1118">
        <f>IF('4負荷記録表'!I42="","",'4負荷記録表'!I42)</f>
        <v>150</v>
      </c>
      <c r="M79" s="1120">
        <f>IF('4負荷記録表'!J42="","",'4負荷記録表'!J42)</f>
        <v>150</v>
      </c>
      <c r="N79" s="1117">
        <f>IF('4負荷記録表'!K42="","",'4負荷記録表'!K42)</f>
        <v>150</v>
      </c>
      <c r="O79" s="1118">
        <f>IF('4負荷記録表'!L42="","",'4負荷記録表'!L42)</f>
        <v>150</v>
      </c>
      <c r="P79" s="1120">
        <f>IF('4負荷記録表'!M42="","",'4負荷記録表'!M42)</f>
        <v>150</v>
      </c>
      <c r="Q79" s="1121">
        <f>IF('4負荷記録表'!N42="","",'4負荷記録表'!N42)</f>
        <v>150</v>
      </c>
      <c r="R79" s="1118">
        <f>IF('4負荷記録表'!O42="","",'4負荷記録表'!O42)</f>
        <v>150</v>
      </c>
      <c r="S79" s="1119">
        <f>IF('4負荷記録表'!P42="","",'4負荷記録表'!P42)</f>
        <v>150</v>
      </c>
      <c r="T79" s="226">
        <f>SUM(H79:S79)</f>
        <v>1800</v>
      </c>
      <c r="U79" s="4852"/>
      <c r="V79" s="4825"/>
      <c r="W79" s="4826"/>
      <c r="X79" s="4826"/>
      <c r="Y79" s="4827"/>
      <c r="AA79" s="4751"/>
      <c r="AB79" s="4747"/>
      <c r="AC79" s="4747"/>
      <c r="AD79" s="4752"/>
      <c r="AE79" s="4752"/>
      <c r="AF79" s="4752"/>
      <c r="AG79" s="4753"/>
      <c r="AH79" s="4753"/>
      <c r="AI79" s="4753"/>
    </row>
    <row r="80" spans="1:35" ht="13.75" customHeight="1">
      <c r="A80" s="4793"/>
      <c r="C80" s="335" t="s">
        <v>91</v>
      </c>
      <c r="D80" s="341">
        <f>+D72*D78</f>
        <v>8855.2800000000007</v>
      </c>
      <c r="E80" s="331" t="str">
        <f>+E72</f>
        <v>Kg-CO2</v>
      </c>
      <c r="F80" s="2002" t="s">
        <v>513</v>
      </c>
      <c r="G80" s="353" t="s">
        <v>375</v>
      </c>
      <c r="H80" s="203">
        <f>IF(H78="","",H78*$E$75+H79*$E$76)</f>
        <v>599.1</v>
      </c>
      <c r="I80" s="204">
        <f t="shared" ref="I80:S80" si="48">IF(I78="","",I78*$E$75+I79*$E$76)</f>
        <v>599.1</v>
      </c>
      <c r="J80" s="205">
        <f t="shared" si="48"/>
        <v>599.1</v>
      </c>
      <c r="K80" s="203">
        <f t="shared" si="48"/>
        <v>599.1</v>
      </c>
      <c r="L80" s="204">
        <f t="shared" si="48"/>
        <v>599.1</v>
      </c>
      <c r="M80" s="206">
        <f t="shared" si="48"/>
        <v>599.1</v>
      </c>
      <c r="N80" s="203">
        <f t="shared" si="48"/>
        <v>599.1</v>
      </c>
      <c r="O80" s="204">
        <f t="shared" si="48"/>
        <v>599.1</v>
      </c>
      <c r="P80" s="206">
        <f t="shared" si="48"/>
        <v>599.1</v>
      </c>
      <c r="Q80" s="207">
        <f t="shared" si="48"/>
        <v>599.1</v>
      </c>
      <c r="R80" s="204">
        <f t="shared" si="48"/>
        <v>599.1</v>
      </c>
      <c r="S80" s="205">
        <f t="shared" si="48"/>
        <v>599.1</v>
      </c>
      <c r="T80" s="225">
        <f>SUM(H80:S80)</f>
        <v>7189.2000000000016</v>
      </c>
      <c r="U80" s="4852"/>
      <c r="V80" s="4825"/>
      <c r="W80" s="4826"/>
      <c r="X80" s="4826"/>
      <c r="Y80" s="4827"/>
      <c r="AA80" s="4749">
        <v>4</v>
      </c>
      <c r="AB80" s="4747" t="s">
        <v>1558</v>
      </c>
      <c r="AC80" s="4747"/>
      <c r="AD80" s="4747" t="s">
        <v>1742</v>
      </c>
      <c r="AE80" s="4752"/>
      <c r="AF80" s="4752"/>
      <c r="AG80" s="4747" t="s">
        <v>1559</v>
      </c>
      <c r="AH80" s="4753"/>
      <c r="AI80" s="4753"/>
    </row>
    <row r="81" spans="1:35" ht="13.75" customHeight="1" thickBot="1">
      <c r="A81" s="4793"/>
      <c r="F81" s="2010" t="s">
        <v>680</v>
      </c>
      <c r="G81" s="356" t="s">
        <v>681</v>
      </c>
      <c r="H81" s="1070">
        <f>IF(H80="","",H80)</f>
        <v>599.1</v>
      </c>
      <c r="I81" s="1070">
        <f t="shared" ref="I81" si="49">IF(I80="","",(H81+I80))</f>
        <v>1198.2</v>
      </c>
      <c r="J81" s="1071">
        <f t="shared" ref="J81" si="50">IF(J80="","",(I81+J80))</f>
        <v>1797.3000000000002</v>
      </c>
      <c r="K81" s="1072">
        <f t="shared" ref="K81" si="51">IF(K80="","",(J81+K80))</f>
        <v>2396.4</v>
      </c>
      <c r="L81" s="1070">
        <f t="shared" ref="L81" si="52">IF(L80="","",(K81+L80))</f>
        <v>2995.5</v>
      </c>
      <c r="M81" s="1073">
        <f t="shared" ref="M81" si="53">IF(M80="","",(L81+M80))</f>
        <v>3594.6</v>
      </c>
      <c r="N81" s="1072">
        <f t="shared" ref="N81" si="54">IF(N80="","",(M81+N80))</f>
        <v>4193.7</v>
      </c>
      <c r="O81" s="1070">
        <f t="shared" ref="O81" si="55">IF(O80="","",(N81+O80))</f>
        <v>4792.8</v>
      </c>
      <c r="P81" s="1073">
        <f t="shared" ref="P81" si="56">IF(P80="","",(O81+P80))</f>
        <v>5391.9000000000005</v>
      </c>
      <c r="Q81" s="1074">
        <f t="shared" ref="Q81" si="57">IF(Q80="","",(P81+Q80))</f>
        <v>5991.0000000000009</v>
      </c>
      <c r="R81" s="1070">
        <f t="shared" ref="R81" si="58">IF(R80="","",(Q81+R80))</f>
        <v>6590.1000000000013</v>
      </c>
      <c r="S81" s="1071">
        <f t="shared" ref="S81" si="59">IF(S80="","",(R81+S80))</f>
        <v>7189.2000000000016</v>
      </c>
      <c r="T81" s="582">
        <f>+T80/T74</f>
        <v>0.79561752988047829</v>
      </c>
      <c r="U81" s="4852"/>
      <c r="V81" s="4825"/>
      <c r="W81" s="4826"/>
      <c r="X81" s="4826"/>
      <c r="Y81" s="4827"/>
      <c r="AA81" s="4750"/>
      <c r="AB81" s="4747"/>
      <c r="AC81" s="4747"/>
      <c r="AD81" s="4752"/>
      <c r="AE81" s="4752"/>
      <c r="AF81" s="4752"/>
      <c r="AG81" s="4753"/>
      <c r="AH81" s="4753"/>
      <c r="AI81" s="4753"/>
    </row>
    <row r="82" spans="1:35" ht="13.75" customHeight="1">
      <c r="A82" s="4793"/>
      <c r="B82" s="334">
        <f>+B19</f>
        <v>2025</v>
      </c>
      <c r="C82" s="299" t="s">
        <v>679</v>
      </c>
      <c r="D82" s="343">
        <f>+D72*E82</f>
        <v>8764.92</v>
      </c>
      <c r="E82" s="2016">
        <v>0.97</v>
      </c>
      <c r="F82" s="2736" t="s">
        <v>2807</v>
      </c>
      <c r="G82" s="623" t="s">
        <v>998</v>
      </c>
      <c r="H82" s="624" t="str">
        <f t="shared" ref="H82:S82" si="60">IF(H78="","",IF(H80&lt;=H76,"○","×"))</f>
        <v>○</v>
      </c>
      <c r="I82" s="624" t="str">
        <f t="shared" si="60"/>
        <v>○</v>
      </c>
      <c r="J82" s="715" t="str">
        <f t="shared" si="60"/>
        <v>○</v>
      </c>
      <c r="K82" s="714" t="str">
        <f t="shared" si="60"/>
        <v>○</v>
      </c>
      <c r="L82" s="624" t="str">
        <f t="shared" si="60"/>
        <v>○</v>
      </c>
      <c r="M82" s="716" t="str">
        <f t="shared" si="60"/>
        <v>○</v>
      </c>
      <c r="N82" s="714" t="str">
        <f t="shared" si="60"/>
        <v>○</v>
      </c>
      <c r="O82" s="624" t="str">
        <f t="shared" si="60"/>
        <v>○</v>
      </c>
      <c r="P82" s="716" t="str">
        <f t="shared" si="60"/>
        <v>○</v>
      </c>
      <c r="Q82" s="1127" t="str">
        <f t="shared" si="60"/>
        <v>○</v>
      </c>
      <c r="R82" s="624" t="str">
        <f t="shared" si="60"/>
        <v>○</v>
      </c>
      <c r="S82" s="715" t="str">
        <f t="shared" si="60"/>
        <v>○</v>
      </c>
      <c r="T82" s="631"/>
      <c r="U82" s="4852"/>
      <c r="V82" s="4825"/>
      <c r="W82" s="4826"/>
      <c r="X82" s="4826"/>
      <c r="Y82" s="4827"/>
      <c r="AA82" s="4751"/>
      <c r="AB82" s="4747"/>
      <c r="AC82" s="4747"/>
      <c r="AD82" s="4752"/>
      <c r="AE82" s="4752"/>
      <c r="AF82" s="4752"/>
      <c r="AG82" s="4753"/>
      <c r="AH82" s="4753"/>
      <c r="AI82" s="4753"/>
    </row>
    <row r="83" spans="1:35" ht="13.75" customHeight="1" thickBot="1">
      <c r="A83" s="4793"/>
      <c r="B83" s="334">
        <f>+B20</f>
        <v>2026</v>
      </c>
      <c r="C83" s="299" t="s">
        <v>679</v>
      </c>
      <c r="D83" s="343">
        <f>+D72*E83</f>
        <v>8674.56</v>
      </c>
      <c r="E83" s="2016">
        <v>0.96</v>
      </c>
      <c r="F83" s="2011"/>
      <c r="G83" s="640" t="s">
        <v>999</v>
      </c>
      <c r="H83" s="215" t="str">
        <f t="shared" ref="H83:S83" si="61">IF(H78="","",IF(H81&lt;=H77,"○","×"))</f>
        <v>○</v>
      </c>
      <c r="I83" s="215" t="str">
        <f t="shared" si="61"/>
        <v>○</v>
      </c>
      <c r="J83" s="641" t="str">
        <f t="shared" si="61"/>
        <v>○</v>
      </c>
      <c r="K83" s="214" t="str">
        <f t="shared" si="61"/>
        <v>○</v>
      </c>
      <c r="L83" s="215" t="str">
        <f t="shared" si="61"/>
        <v>○</v>
      </c>
      <c r="M83" s="216" t="str">
        <f t="shared" si="61"/>
        <v>○</v>
      </c>
      <c r="N83" s="214" t="str">
        <f t="shared" si="61"/>
        <v>○</v>
      </c>
      <c r="O83" s="215" t="str">
        <f t="shared" si="61"/>
        <v>○</v>
      </c>
      <c r="P83" s="216" t="str">
        <f t="shared" si="61"/>
        <v>○</v>
      </c>
      <c r="Q83" s="642" t="str">
        <f t="shared" si="61"/>
        <v>○</v>
      </c>
      <c r="R83" s="215" t="str">
        <f t="shared" si="61"/>
        <v>○</v>
      </c>
      <c r="S83" s="641" t="str">
        <f t="shared" si="61"/>
        <v>○</v>
      </c>
      <c r="T83" s="583" t="str">
        <f>IF(S78="","",IF(S81&lt;=S77,"○","×"))</f>
        <v>○</v>
      </c>
      <c r="U83" s="4852"/>
      <c r="V83" s="4825"/>
      <c r="W83" s="4826"/>
      <c r="X83" s="4826"/>
      <c r="Y83" s="4827"/>
      <c r="AA83" s="4748">
        <v>5</v>
      </c>
      <c r="AB83" s="4747" t="s">
        <v>1745</v>
      </c>
      <c r="AC83" s="4747"/>
      <c r="AD83" s="4747" t="s">
        <v>1744</v>
      </c>
      <c r="AE83" s="4747"/>
      <c r="AF83" s="4747"/>
      <c r="AG83" s="4747" t="s">
        <v>1743</v>
      </c>
      <c r="AH83" s="4747"/>
      <c r="AI83" s="4747"/>
    </row>
    <row r="84" spans="1:35" s="942" customFormat="1" ht="13.75" customHeight="1">
      <c r="A84" s="4793"/>
      <c r="E84" s="943"/>
      <c r="F84" s="39" t="s">
        <v>1262</v>
      </c>
      <c r="G84" s="1088" t="s">
        <v>1263</v>
      </c>
      <c r="H84" s="3031">
        <v>1000</v>
      </c>
      <c r="I84" s="3032">
        <v>1000</v>
      </c>
      <c r="J84" s="3033">
        <v>1000</v>
      </c>
      <c r="K84" s="3031">
        <v>1000</v>
      </c>
      <c r="L84" s="3032">
        <v>1000</v>
      </c>
      <c r="M84" s="3034">
        <v>1000</v>
      </c>
      <c r="N84" s="3031">
        <v>1000</v>
      </c>
      <c r="O84" s="3032">
        <v>1000</v>
      </c>
      <c r="P84" s="3034">
        <v>1000</v>
      </c>
      <c r="Q84" s="3035">
        <v>1000</v>
      </c>
      <c r="R84" s="3032">
        <v>1000</v>
      </c>
      <c r="S84" s="3036">
        <v>1000</v>
      </c>
      <c r="T84" s="3037">
        <f>SUM(H84:S84)</f>
        <v>12000</v>
      </c>
      <c r="U84" s="4852"/>
      <c r="V84" s="4825"/>
      <c r="W84" s="4826"/>
      <c r="X84" s="4826"/>
      <c r="Y84" s="4827"/>
      <c r="AA84" s="4748"/>
      <c r="AB84" s="4747"/>
      <c r="AC84" s="4747"/>
      <c r="AD84" s="4747"/>
      <c r="AE84" s="4747"/>
      <c r="AF84" s="4747"/>
      <c r="AG84" s="4747"/>
      <c r="AH84" s="4747"/>
      <c r="AI84" s="4747"/>
    </row>
    <row r="85" spans="1:35" s="942" customFormat="1" ht="13.75" customHeight="1">
      <c r="A85" s="4793"/>
      <c r="E85" s="943"/>
      <c r="F85" s="944"/>
      <c r="G85" s="1089" t="s">
        <v>1264</v>
      </c>
      <c r="H85" s="3038">
        <f t="shared" ref="H85:T85" si="62">+H84/H71</f>
        <v>10</v>
      </c>
      <c r="I85" s="3039">
        <f t="shared" si="62"/>
        <v>10</v>
      </c>
      <c r="J85" s="3040">
        <f t="shared" si="62"/>
        <v>10</v>
      </c>
      <c r="K85" s="3038">
        <f t="shared" si="62"/>
        <v>10</v>
      </c>
      <c r="L85" s="3039">
        <f t="shared" si="62"/>
        <v>10</v>
      </c>
      <c r="M85" s="3041">
        <f t="shared" si="62"/>
        <v>10</v>
      </c>
      <c r="N85" s="3038">
        <f t="shared" si="62"/>
        <v>10</v>
      </c>
      <c r="O85" s="3039">
        <f t="shared" si="62"/>
        <v>10</v>
      </c>
      <c r="P85" s="3041">
        <f t="shared" si="62"/>
        <v>10</v>
      </c>
      <c r="Q85" s="3042">
        <f t="shared" si="62"/>
        <v>10</v>
      </c>
      <c r="R85" s="3039">
        <f t="shared" si="62"/>
        <v>10</v>
      </c>
      <c r="S85" s="3043">
        <f t="shared" si="62"/>
        <v>10</v>
      </c>
      <c r="T85" s="3044">
        <f t="shared" si="62"/>
        <v>10</v>
      </c>
      <c r="U85" s="4852"/>
      <c r="V85" s="4825"/>
      <c r="W85" s="4826"/>
      <c r="X85" s="4826"/>
      <c r="Y85" s="4827"/>
      <c r="AA85" s="4748"/>
      <c r="AB85" s="4747"/>
      <c r="AC85" s="4747"/>
      <c r="AD85" s="4747"/>
      <c r="AE85" s="4747"/>
      <c r="AF85" s="4747"/>
      <c r="AG85" s="4747"/>
      <c r="AH85" s="4747"/>
      <c r="AI85" s="4747"/>
    </row>
    <row r="86" spans="1:35" s="942" customFormat="1" ht="13.75" customHeight="1">
      <c r="A86" s="4793"/>
      <c r="E86" s="943"/>
      <c r="F86" s="944"/>
      <c r="G86" s="1999" t="s">
        <v>1265</v>
      </c>
      <c r="H86" s="3045">
        <v>1100</v>
      </c>
      <c r="I86" s="3046">
        <v>1100</v>
      </c>
      <c r="J86" s="3047">
        <v>1100</v>
      </c>
      <c r="K86" s="3045">
        <v>1100</v>
      </c>
      <c r="L86" s="3046">
        <v>1100</v>
      </c>
      <c r="M86" s="3048">
        <v>1100</v>
      </c>
      <c r="N86" s="3045">
        <v>1100</v>
      </c>
      <c r="O86" s="3046">
        <v>1100</v>
      </c>
      <c r="P86" s="3048">
        <v>1100</v>
      </c>
      <c r="Q86" s="3049">
        <v>1100</v>
      </c>
      <c r="R86" s="3046">
        <v>1100</v>
      </c>
      <c r="S86" s="3050">
        <v>1100</v>
      </c>
      <c r="T86" s="3051">
        <f>SUM(H86:S86)</f>
        <v>13200</v>
      </c>
      <c r="U86" s="4852"/>
      <c r="V86" s="4825"/>
      <c r="W86" s="4826"/>
      <c r="X86" s="4826"/>
      <c r="Y86" s="4827"/>
      <c r="AA86" s="4748"/>
      <c r="AB86" s="4747"/>
      <c r="AC86" s="4747"/>
      <c r="AD86" s="4747"/>
      <c r="AE86" s="4747"/>
      <c r="AF86" s="4747"/>
      <c r="AG86" s="4747"/>
      <c r="AH86" s="4747"/>
      <c r="AI86" s="4747"/>
    </row>
    <row r="87" spans="1:35" s="942" customFormat="1" ht="13.75" customHeight="1">
      <c r="A87" s="4793"/>
      <c r="E87" s="943"/>
      <c r="F87" s="944" t="s">
        <v>1266</v>
      </c>
      <c r="G87" s="1089" t="s">
        <v>1264</v>
      </c>
      <c r="H87" s="3038">
        <f t="shared" ref="H87:T87" si="63">+H86/H78</f>
        <v>12.222222222222221</v>
      </c>
      <c r="I87" s="3039">
        <f t="shared" si="63"/>
        <v>12.222222222222221</v>
      </c>
      <c r="J87" s="3040">
        <f t="shared" si="63"/>
        <v>12.222222222222221</v>
      </c>
      <c r="K87" s="3038">
        <f t="shared" si="63"/>
        <v>12.222222222222221</v>
      </c>
      <c r="L87" s="3039">
        <f t="shared" si="63"/>
        <v>12.222222222222221</v>
      </c>
      <c r="M87" s="3041">
        <f t="shared" si="63"/>
        <v>12.222222222222221</v>
      </c>
      <c r="N87" s="3038">
        <f t="shared" si="63"/>
        <v>12.222222222222221</v>
      </c>
      <c r="O87" s="3039">
        <f t="shared" si="63"/>
        <v>12.222222222222221</v>
      </c>
      <c r="P87" s="3041">
        <f t="shared" si="63"/>
        <v>12.222222222222221</v>
      </c>
      <c r="Q87" s="3042">
        <f t="shared" si="63"/>
        <v>12.222222222222221</v>
      </c>
      <c r="R87" s="3039">
        <f t="shared" si="63"/>
        <v>12.222222222222221</v>
      </c>
      <c r="S87" s="3043">
        <f t="shared" si="63"/>
        <v>12.222222222222221</v>
      </c>
      <c r="T87" s="3044">
        <f t="shared" si="63"/>
        <v>12.222222222222221</v>
      </c>
      <c r="U87" s="4852"/>
      <c r="V87" s="4825"/>
      <c r="W87" s="4826"/>
      <c r="X87" s="4826"/>
      <c r="Y87" s="4827"/>
      <c r="AA87" s="4748"/>
      <c r="AB87" s="4747"/>
      <c r="AC87" s="4747"/>
      <c r="AD87" s="4747"/>
      <c r="AE87" s="4747"/>
      <c r="AF87" s="4747"/>
      <c r="AG87" s="4747"/>
      <c r="AH87" s="4747"/>
      <c r="AI87" s="4747"/>
    </row>
    <row r="88" spans="1:35" s="942" customFormat="1" ht="13.75" customHeight="1">
      <c r="A88" s="4793"/>
      <c r="E88" s="943"/>
      <c r="F88" s="39" t="s">
        <v>1267</v>
      </c>
      <c r="G88" s="1090" t="s">
        <v>1263</v>
      </c>
      <c r="H88" s="3052">
        <v>1000</v>
      </c>
      <c r="I88" s="3053">
        <v>1000</v>
      </c>
      <c r="J88" s="3054">
        <v>1000</v>
      </c>
      <c r="K88" s="3052">
        <v>1000</v>
      </c>
      <c r="L88" s="3053">
        <v>1000</v>
      </c>
      <c r="M88" s="3055">
        <v>1000</v>
      </c>
      <c r="N88" s="3052">
        <v>1000</v>
      </c>
      <c r="O88" s="3053">
        <v>1000</v>
      </c>
      <c r="P88" s="3055">
        <v>1000</v>
      </c>
      <c r="Q88" s="3056">
        <v>1000</v>
      </c>
      <c r="R88" s="3053">
        <v>1000</v>
      </c>
      <c r="S88" s="3057">
        <v>1000</v>
      </c>
      <c r="T88" s="3058">
        <f>SUM(H88:S88)</f>
        <v>12000</v>
      </c>
      <c r="U88" s="4852"/>
      <c r="V88" s="4825"/>
      <c r="W88" s="4826"/>
      <c r="X88" s="4826"/>
      <c r="Y88" s="4827"/>
      <c r="AA88" s="4748"/>
      <c r="AB88" s="4747"/>
      <c r="AC88" s="4747"/>
      <c r="AD88" s="4747"/>
      <c r="AE88" s="4747"/>
      <c r="AF88" s="4747"/>
      <c r="AG88" s="4747"/>
      <c r="AH88" s="4747"/>
      <c r="AI88" s="4747"/>
    </row>
    <row r="89" spans="1:35" s="942" customFormat="1" ht="13.75" customHeight="1">
      <c r="A89" s="4793"/>
      <c r="E89" s="943"/>
      <c r="F89" s="944"/>
      <c r="G89" s="1091" t="s">
        <v>1264</v>
      </c>
      <c r="H89" s="3059">
        <f t="shared" ref="H89:T89" si="64">+H88/H72</f>
        <v>5</v>
      </c>
      <c r="I89" s="3060">
        <f t="shared" si="64"/>
        <v>5</v>
      </c>
      <c r="J89" s="3061">
        <f t="shared" si="64"/>
        <v>5</v>
      </c>
      <c r="K89" s="3059">
        <f t="shared" si="64"/>
        <v>5</v>
      </c>
      <c r="L89" s="3060">
        <f t="shared" si="64"/>
        <v>5</v>
      </c>
      <c r="M89" s="3062">
        <f t="shared" si="64"/>
        <v>5</v>
      </c>
      <c r="N89" s="3059">
        <f t="shared" si="64"/>
        <v>5</v>
      </c>
      <c r="O89" s="3060">
        <f t="shared" si="64"/>
        <v>5</v>
      </c>
      <c r="P89" s="3062">
        <f t="shared" si="64"/>
        <v>5</v>
      </c>
      <c r="Q89" s="3063">
        <f t="shared" si="64"/>
        <v>5</v>
      </c>
      <c r="R89" s="3060">
        <f t="shared" si="64"/>
        <v>5</v>
      </c>
      <c r="S89" s="3064">
        <f t="shared" si="64"/>
        <v>5</v>
      </c>
      <c r="T89" s="3065">
        <f t="shared" si="64"/>
        <v>5</v>
      </c>
      <c r="U89" s="4852"/>
      <c r="V89" s="4825"/>
      <c r="W89" s="4826"/>
      <c r="X89" s="4826"/>
      <c r="Y89" s="4827"/>
      <c r="AA89" s="4748"/>
      <c r="AB89" s="4747"/>
      <c r="AC89" s="4747"/>
      <c r="AD89" s="4747"/>
      <c r="AE89" s="4747"/>
      <c r="AF89" s="4747"/>
      <c r="AG89" s="4747"/>
      <c r="AH89" s="4747"/>
      <c r="AI89" s="4747"/>
    </row>
    <row r="90" spans="1:35" s="942" customFormat="1" ht="13.75" customHeight="1">
      <c r="A90" s="4793"/>
      <c r="E90" s="943"/>
      <c r="F90" s="944"/>
      <c r="G90" s="1090" t="s">
        <v>1265</v>
      </c>
      <c r="H90" s="3052">
        <v>1100</v>
      </c>
      <c r="I90" s="3053">
        <v>1100</v>
      </c>
      <c r="J90" s="3054">
        <v>1100</v>
      </c>
      <c r="K90" s="3052">
        <v>1100</v>
      </c>
      <c r="L90" s="3053">
        <v>1100</v>
      </c>
      <c r="M90" s="3055">
        <v>1100</v>
      </c>
      <c r="N90" s="3052">
        <v>1100</v>
      </c>
      <c r="O90" s="3053">
        <v>1100</v>
      </c>
      <c r="P90" s="3055">
        <v>1100</v>
      </c>
      <c r="Q90" s="3056">
        <v>1100</v>
      </c>
      <c r="R90" s="3053">
        <v>1100</v>
      </c>
      <c r="S90" s="3057">
        <v>1100</v>
      </c>
      <c r="T90" s="3058">
        <f>SUM(H90:S90)</f>
        <v>13200</v>
      </c>
      <c r="U90" s="4852"/>
      <c r="V90" s="4825"/>
      <c r="W90" s="4826"/>
      <c r="X90" s="4826"/>
      <c r="Y90" s="4827"/>
      <c r="AA90" s="4748"/>
      <c r="AB90" s="4747"/>
      <c r="AC90" s="4747"/>
      <c r="AD90" s="4747"/>
      <c r="AE90" s="4747"/>
      <c r="AF90" s="4747"/>
      <c r="AG90" s="4747"/>
      <c r="AH90" s="4747"/>
      <c r="AI90" s="4747"/>
    </row>
    <row r="91" spans="1:35" s="942" customFormat="1" ht="13.75" customHeight="1" thickBot="1">
      <c r="A91" s="4793"/>
      <c r="E91" s="943"/>
      <c r="F91" s="944"/>
      <c r="G91" s="1091" t="s">
        <v>1264</v>
      </c>
      <c r="H91" s="3066">
        <f t="shared" ref="H91:T91" si="65">+H90/H79</f>
        <v>7.333333333333333</v>
      </c>
      <c r="I91" s="3067">
        <f t="shared" si="65"/>
        <v>7.333333333333333</v>
      </c>
      <c r="J91" s="3068">
        <f t="shared" si="65"/>
        <v>7.333333333333333</v>
      </c>
      <c r="K91" s="3066">
        <f t="shared" si="65"/>
        <v>7.333333333333333</v>
      </c>
      <c r="L91" s="3067">
        <f t="shared" si="65"/>
        <v>7.333333333333333</v>
      </c>
      <c r="M91" s="3069">
        <f t="shared" si="65"/>
        <v>7.333333333333333</v>
      </c>
      <c r="N91" s="3066">
        <f t="shared" si="65"/>
        <v>7.333333333333333</v>
      </c>
      <c r="O91" s="3067">
        <f t="shared" si="65"/>
        <v>7.333333333333333</v>
      </c>
      <c r="P91" s="3069">
        <f t="shared" si="65"/>
        <v>7.333333333333333</v>
      </c>
      <c r="Q91" s="3070">
        <f t="shared" si="65"/>
        <v>7.333333333333333</v>
      </c>
      <c r="R91" s="3067">
        <f t="shared" si="65"/>
        <v>7.333333333333333</v>
      </c>
      <c r="S91" s="3071">
        <f t="shared" si="65"/>
        <v>7.333333333333333</v>
      </c>
      <c r="T91" s="3065">
        <f t="shared" si="65"/>
        <v>7.333333333333333</v>
      </c>
      <c r="U91" s="4853"/>
      <c r="V91" s="4854"/>
      <c r="W91" s="4855"/>
      <c r="X91" s="4855"/>
      <c r="Y91" s="4856"/>
      <c r="AA91" s="4748"/>
      <c r="AB91" s="4747"/>
      <c r="AC91" s="4747"/>
      <c r="AD91" s="4747"/>
      <c r="AE91" s="4747"/>
      <c r="AF91" s="4747"/>
      <c r="AG91" s="4747"/>
      <c r="AH91" s="4747"/>
      <c r="AI91" s="4747"/>
    </row>
    <row r="92" spans="1:35" ht="15" customHeight="1">
      <c r="A92" s="4860" t="s">
        <v>32</v>
      </c>
      <c r="B92" s="4880" t="s">
        <v>33</v>
      </c>
      <c r="C92" s="4881"/>
      <c r="D92" s="4881"/>
      <c r="E92" s="4882"/>
      <c r="F92" s="2001" t="s">
        <v>777</v>
      </c>
      <c r="G92" s="2013"/>
      <c r="H92" s="1128"/>
      <c r="I92" s="1129"/>
      <c r="J92" s="1130"/>
      <c r="K92" s="1128"/>
      <c r="L92" s="1129"/>
      <c r="M92" s="1131"/>
      <c r="N92" s="1128"/>
      <c r="O92" s="1129"/>
      <c r="P92" s="1131"/>
      <c r="Q92" s="1132"/>
      <c r="R92" s="1129"/>
      <c r="S92" s="1130"/>
      <c r="T92" s="1000" t="s">
        <v>237</v>
      </c>
      <c r="U92" s="4803" t="str">
        <f>+U67</f>
        <v>1/4半期</v>
      </c>
      <c r="V92" s="4810"/>
      <c r="W92" s="4811"/>
      <c r="X92" s="4811"/>
      <c r="Y92" s="4812"/>
      <c r="AA92" s="4748"/>
      <c r="AB92" s="4747"/>
      <c r="AC92" s="4747"/>
      <c r="AD92" s="4747"/>
      <c r="AE92" s="4747"/>
      <c r="AF92" s="4747"/>
      <c r="AG92" s="4747"/>
      <c r="AH92" s="4747"/>
      <c r="AI92" s="4747"/>
    </row>
    <row r="93" spans="1:35" ht="13.75" customHeight="1">
      <c r="A93" s="4861"/>
      <c r="B93" s="319" t="s">
        <v>586</v>
      </c>
      <c r="C93" s="320"/>
      <c r="D93" s="320"/>
      <c r="E93" s="322"/>
      <c r="F93" s="2002" t="s">
        <v>514</v>
      </c>
      <c r="G93" s="2015"/>
      <c r="H93" s="1133"/>
      <c r="I93" s="1134"/>
      <c r="J93" s="1135"/>
      <c r="K93" s="1133"/>
      <c r="L93" s="1134"/>
      <c r="M93" s="1136"/>
      <c r="N93" s="1133"/>
      <c r="O93" s="1134" t="s">
        <v>319</v>
      </c>
      <c r="P93" s="1136"/>
      <c r="Q93" s="1137"/>
      <c r="R93" s="1134"/>
      <c r="S93" s="1135"/>
      <c r="T93" s="1010"/>
      <c r="U93" s="4758"/>
      <c r="V93" s="4813"/>
      <c r="W93" s="4814"/>
      <c r="X93" s="4814"/>
      <c r="Y93" s="4815"/>
      <c r="AA93" s="4748"/>
      <c r="AB93" s="4747"/>
      <c r="AC93" s="4747"/>
      <c r="AD93" s="4747"/>
      <c r="AE93" s="4747"/>
      <c r="AF93" s="4747"/>
      <c r="AG93" s="4747"/>
      <c r="AH93" s="4747"/>
      <c r="AI93" s="4747"/>
    </row>
    <row r="94" spans="1:35" ht="13.75" customHeight="1">
      <c r="A94" s="4861"/>
      <c r="B94" s="1223">
        <f>+'4負荷記録表'!C82</f>
        <v>2023</v>
      </c>
      <c r="C94" s="320" t="s">
        <v>486</v>
      </c>
      <c r="D94" s="321">
        <f>SUM(H97:S97)</f>
        <v>1200</v>
      </c>
      <c r="E94" s="331" t="s">
        <v>682</v>
      </c>
      <c r="F94" s="2002" t="s">
        <v>515</v>
      </c>
      <c r="G94" s="2015"/>
      <c r="H94" s="1138"/>
      <c r="I94" s="1134"/>
      <c r="J94" s="1135"/>
      <c r="K94" s="1133"/>
      <c r="L94" s="1134"/>
      <c r="M94" s="1136"/>
      <c r="N94" s="1133"/>
      <c r="O94" s="1134"/>
      <c r="P94" s="1136" t="s">
        <v>319</v>
      </c>
      <c r="Q94" s="1137" t="s">
        <v>103</v>
      </c>
      <c r="R94" s="1134"/>
      <c r="S94" s="1135"/>
      <c r="T94" s="1010"/>
      <c r="U94" s="4759"/>
      <c r="V94" s="4816"/>
      <c r="W94" s="4817"/>
      <c r="X94" s="4817"/>
      <c r="Y94" s="4818"/>
      <c r="AA94" s="4748"/>
      <c r="AB94" s="4747"/>
      <c r="AC94" s="4747"/>
      <c r="AD94" s="4747"/>
      <c r="AE94" s="4747"/>
      <c r="AF94" s="4747"/>
      <c r="AG94" s="4747"/>
      <c r="AH94" s="4747"/>
      <c r="AI94" s="4747"/>
    </row>
    <row r="95" spans="1:35" ht="13.75" customHeight="1">
      <c r="A95" s="4861"/>
      <c r="B95" s="334"/>
      <c r="E95" s="331"/>
      <c r="F95" s="2002" t="s">
        <v>516</v>
      </c>
      <c r="G95" s="2015"/>
      <c r="H95" s="1139"/>
      <c r="I95" s="1140"/>
      <c r="J95" s="1141"/>
      <c r="K95" s="1142"/>
      <c r="L95" s="1140"/>
      <c r="M95" s="1143"/>
      <c r="N95" s="1142"/>
      <c r="O95" s="1140" t="s">
        <v>104</v>
      </c>
      <c r="P95" s="1143"/>
      <c r="Q95" s="1144"/>
      <c r="R95" s="1140" t="s">
        <v>683</v>
      </c>
      <c r="S95" s="1141"/>
      <c r="T95" s="1010"/>
      <c r="U95" s="4754" t="str">
        <f>+U70</f>
        <v>上半期</v>
      </c>
      <c r="V95" s="4819"/>
      <c r="W95" s="4820"/>
      <c r="X95" s="4820"/>
      <c r="Y95" s="4821"/>
      <c r="AA95" s="4748"/>
      <c r="AB95" s="4747"/>
      <c r="AC95" s="4747"/>
      <c r="AD95" s="4747"/>
      <c r="AE95" s="4747"/>
      <c r="AF95" s="4747"/>
      <c r="AG95" s="4747"/>
      <c r="AH95" s="4747"/>
      <c r="AI95" s="4747"/>
    </row>
    <row r="96" spans="1:35" ht="13.75" customHeight="1">
      <c r="A96" s="4861"/>
      <c r="B96" s="334">
        <f>+B12</f>
        <v>2024</v>
      </c>
      <c r="C96" s="299" t="s">
        <v>684</v>
      </c>
      <c r="E96" s="331"/>
      <c r="F96" s="2002"/>
      <c r="G96" s="2017"/>
      <c r="H96" s="1145"/>
      <c r="I96" s="1146"/>
      <c r="J96" s="1147"/>
      <c r="K96" s="1145"/>
      <c r="L96" s="1146"/>
      <c r="M96" s="1148"/>
      <c r="N96" s="1145"/>
      <c r="O96" s="1146"/>
      <c r="P96" s="1148"/>
      <c r="Q96" s="1145"/>
      <c r="R96" s="1146"/>
      <c r="S96" s="1147"/>
      <c r="T96" s="1010"/>
      <c r="U96" s="4755"/>
      <c r="V96" s="4813"/>
      <c r="W96" s="4814"/>
      <c r="X96" s="4814"/>
      <c r="Y96" s="4815"/>
      <c r="AA96" s="1330"/>
      <c r="AI96" s="331"/>
    </row>
    <row r="97" spans="1:35" ht="13.75" customHeight="1">
      <c r="A97" s="4861"/>
      <c r="C97" s="351" t="s">
        <v>242</v>
      </c>
      <c r="D97" s="2016">
        <v>0.95</v>
      </c>
      <c r="E97" s="331"/>
      <c r="F97" s="2002" t="s">
        <v>846</v>
      </c>
      <c r="G97" s="357" t="s">
        <v>590</v>
      </c>
      <c r="H97" s="53">
        <f>+'4負荷記録表'!E82</f>
        <v>100</v>
      </c>
      <c r="I97" s="54">
        <f>+'4負荷記録表'!F82</f>
        <v>100</v>
      </c>
      <c r="J97" s="55">
        <f>+'4負荷記録表'!G82</f>
        <v>100</v>
      </c>
      <c r="K97" s="53">
        <f>+'4負荷記録表'!H82</f>
        <v>100</v>
      </c>
      <c r="L97" s="54">
        <f>+'4負荷記録表'!I82</f>
        <v>100</v>
      </c>
      <c r="M97" s="114">
        <f>+'4負荷記録表'!J82</f>
        <v>100</v>
      </c>
      <c r="N97" s="53">
        <f>+'4負荷記録表'!K82</f>
        <v>100</v>
      </c>
      <c r="O97" s="54">
        <f>+'4負荷記録表'!L82</f>
        <v>100</v>
      </c>
      <c r="P97" s="114">
        <f>+'4負荷記録表'!M82</f>
        <v>100</v>
      </c>
      <c r="Q97" s="83">
        <f>+'4負荷記録表'!N82</f>
        <v>100</v>
      </c>
      <c r="R97" s="54">
        <f>+'4負荷記録表'!O82</f>
        <v>100</v>
      </c>
      <c r="S97" s="55">
        <f>+'4負荷記録表'!P82</f>
        <v>100</v>
      </c>
      <c r="T97" s="225">
        <f>SUM(H97:S97)</f>
        <v>1200</v>
      </c>
      <c r="U97" s="4756"/>
      <c r="V97" s="4816"/>
      <c r="W97" s="4817"/>
      <c r="X97" s="4817"/>
      <c r="Y97" s="4818"/>
      <c r="AA97" s="4732" t="s">
        <v>1746</v>
      </c>
      <c r="AB97" s="4733"/>
      <c r="AC97" s="4733"/>
      <c r="AD97" s="4733"/>
      <c r="AE97" s="4733"/>
      <c r="AF97" s="4733"/>
      <c r="AG97" s="4733"/>
      <c r="AH97" s="4733"/>
      <c r="AI97" s="4734"/>
    </row>
    <row r="98" spans="1:35" ht="13.75" customHeight="1">
      <c r="A98" s="4861"/>
      <c r="C98" s="335" t="s">
        <v>72</v>
      </c>
      <c r="D98" s="355">
        <f>+D97-1</f>
        <v>-5.0000000000000044E-2</v>
      </c>
      <c r="E98" s="331"/>
      <c r="F98" s="2002" t="s">
        <v>25</v>
      </c>
      <c r="G98" s="340" t="s">
        <v>73</v>
      </c>
      <c r="H98" s="1102">
        <f>+H97</f>
        <v>100</v>
      </c>
      <c r="I98" s="1103">
        <f t="shared" ref="I98:S98" si="66">+H98+I97</f>
        <v>200</v>
      </c>
      <c r="J98" s="1104">
        <f t="shared" si="66"/>
        <v>300</v>
      </c>
      <c r="K98" s="1102">
        <f t="shared" si="66"/>
        <v>400</v>
      </c>
      <c r="L98" s="1103">
        <f t="shared" si="66"/>
        <v>500</v>
      </c>
      <c r="M98" s="1105">
        <f t="shared" si="66"/>
        <v>600</v>
      </c>
      <c r="N98" s="1102">
        <f t="shared" si="66"/>
        <v>700</v>
      </c>
      <c r="O98" s="1103">
        <f t="shared" si="66"/>
        <v>800</v>
      </c>
      <c r="P98" s="1105">
        <f t="shared" si="66"/>
        <v>900</v>
      </c>
      <c r="Q98" s="1106">
        <f t="shared" si="66"/>
        <v>1000</v>
      </c>
      <c r="R98" s="1103">
        <f t="shared" si="66"/>
        <v>1100</v>
      </c>
      <c r="S98" s="1104">
        <f t="shared" si="66"/>
        <v>1200</v>
      </c>
      <c r="T98" s="221"/>
      <c r="U98" s="4757" t="str">
        <f>+U75</f>
        <v>3/4半期</v>
      </c>
      <c r="V98" s="4819"/>
      <c r="W98" s="4820"/>
      <c r="X98" s="4820"/>
      <c r="Y98" s="4821"/>
      <c r="AA98" s="4735"/>
      <c r="AB98" s="4736"/>
      <c r="AC98" s="4736"/>
      <c r="AD98" s="4736"/>
      <c r="AE98" s="4736"/>
      <c r="AF98" s="4736"/>
      <c r="AG98" s="4736"/>
      <c r="AH98" s="4736"/>
      <c r="AI98" s="4737"/>
    </row>
    <row r="99" spans="1:35" ht="13.75" customHeight="1">
      <c r="A99" s="4861"/>
      <c r="B99" s="334"/>
      <c r="C99" s="335" t="s">
        <v>91</v>
      </c>
      <c r="D99" s="341">
        <f>+S100</f>
        <v>1140</v>
      </c>
      <c r="E99" s="331" t="str">
        <f>+E94</f>
        <v>ｋｇ</v>
      </c>
      <c r="F99" s="2002" t="s">
        <v>25</v>
      </c>
      <c r="G99" s="342" t="s">
        <v>212</v>
      </c>
      <c r="H99" s="1108">
        <f>+H97*D97</f>
        <v>95</v>
      </c>
      <c r="I99" s="1108">
        <f>+I97*D97</f>
        <v>95</v>
      </c>
      <c r="J99" s="1109">
        <f>+J97*D97</f>
        <v>95</v>
      </c>
      <c r="K99" s="203">
        <f>+K97*D97</f>
        <v>95</v>
      </c>
      <c r="L99" s="1108">
        <f>+L97*D97</f>
        <v>95</v>
      </c>
      <c r="M99" s="1110">
        <f>+M97*D97</f>
        <v>95</v>
      </c>
      <c r="N99" s="1107">
        <f>+N97*D97</f>
        <v>95</v>
      </c>
      <c r="O99" s="1108">
        <f>+O97*D97</f>
        <v>95</v>
      </c>
      <c r="P99" s="1110">
        <f>+P97*D97</f>
        <v>95</v>
      </c>
      <c r="Q99" s="1111">
        <f>+Q97*D97</f>
        <v>95</v>
      </c>
      <c r="R99" s="1108">
        <f>+R97*D97</f>
        <v>95</v>
      </c>
      <c r="S99" s="1109">
        <f>+S97*D97</f>
        <v>95</v>
      </c>
      <c r="T99" s="225">
        <f>SUM(H99:S99)</f>
        <v>1140</v>
      </c>
      <c r="U99" s="4758"/>
      <c r="V99" s="4813"/>
      <c r="W99" s="4814"/>
      <c r="X99" s="4814"/>
      <c r="Y99" s="4815"/>
      <c r="AA99" s="4735"/>
      <c r="AB99" s="4736"/>
      <c r="AC99" s="4736"/>
      <c r="AD99" s="4736"/>
      <c r="AE99" s="4736"/>
      <c r="AF99" s="4736"/>
      <c r="AG99" s="4736"/>
      <c r="AH99" s="4736"/>
      <c r="AI99" s="4737"/>
    </row>
    <row r="100" spans="1:35" ht="13.75" customHeight="1">
      <c r="A100" s="4861"/>
      <c r="B100" s="334"/>
      <c r="E100" s="331"/>
      <c r="F100" s="578" t="s">
        <v>845</v>
      </c>
      <c r="G100" s="340" t="s">
        <v>73</v>
      </c>
      <c r="H100" s="1113">
        <f>+H99</f>
        <v>95</v>
      </c>
      <c r="I100" s="1113">
        <f t="shared" ref="I100:S100" si="67">+H100+I99</f>
        <v>190</v>
      </c>
      <c r="J100" s="1114">
        <f t="shared" si="67"/>
        <v>285</v>
      </c>
      <c r="K100" s="1112">
        <f t="shared" si="67"/>
        <v>380</v>
      </c>
      <c r="L100" s="1113">
        <f t="shared" si="67"/>
        <v>475</v>
      </c>
      <c r="M100" s="1115">
        <f t="shared" si="67"/>
        <v>570</v>
      </c>
      <c r="N100" s="1112">
        <f t="shared" si="67"/>
        <v>665</v>
      </c>
      <c r="O100" s="1113">
        <f t="shared" si="67"/>
        <v>760</v>
      </c>
      <c r="P100" s="1115">
        <f t="shared" si="67"/>
        <v>855</v>
      </c>
      <c r="Q100" s="1116">
        <f t="shared" si="67"/>
        <v>950</v>
      </c>
      <c r="R100" s="1113">
        <f t="shared" si="67"/>
        <v>1045</v>
      </c>
      <c r="S100" s="1114">
        <f t="shared" si="67"/>
        <v>1140</v>
      </c>
      <c r="T100" s="221"/>
      <c r="U100" s="4759"/>
      <c r="V100" s="4816"/>
      <c r="W100" s="4817"/>
      <c r="X100" s="4817"/>
      <c r="Y100" s="4818"/>
      <c r="AA100" s="4735"/>
      <c r="AB100" s="4736"/>
      <c r="AC100" s="4736"/>
      <c r="AD100" s="4736"/>
      <c r="AE100" s="4736"/>
      <c r="AF100" s="4736"/>
      <c r="AG100" s="4736"/>
      <c r="AH100" s="4736"/>
      <c r="AI100" s="4737"/>
    </row>
    <row r="101" spans="1:35" ht="13.75" customHeight="1">
      <c r="A101" s="4861"/>
      <c r="B101" s="334">
        <f>+B19</f>
        <v>2025</v>
      </c>
      <c r="C101" s="299" t="s">
        <v>684</v>
      </c>
      <c r="D101" s="343">
        <f>+D94*E101</f>
        <v>1116</v>
      </c>
      <c r="E101" s="2016">
        <v>0.93</v>
      </c>
      <c r="F101" s="2002" t="s">
        <v>517</v>
      </c>
      <c r="G101" s="353" t="s">
        <v>482</v>
      </c>
      <c r="H101" s="1108">
        <f>IF('4負荷記録表'!E84="","",'4負荷記録表'!E84)</f>
        <v>90</v>
      </c>
      <c r="I101" s="1108">
        <f>IF('4負荷記録表'!F84="","",'4負荷記録表'!F84)</f>
        <v>90</v>
      </c>
      <c r="J101" s="1109">
        <f>IF('4負荷記録表'!G84="","",'4負荷記録表'!G84)</f>
        <v>90</v>
      </c>
      <c r="K101" s="1107">
        <f>IF('4負荷記録表'!H84="","",'4負荷記録表'!H84)</f>
        <v>90</v>
      </c>
      <c r="L101" s="1108">
        <f>IF('4負荷記録表'!I84="","",'4負荷記録表'!I84)</f>
        <v>90</v>
      </c>
      <c r="M101" s="1110">
        <f>IF('4負荷記録表'!J84="","",'4負荷記録表'!J84)</f>
        <v>90</v>
      </c>
      <c r="N101" s="1107">
        <f>IF('4負荷記録表'!K84="","",'4負荷記録表'!K84)</f>
        <v>90</v>
      </c>
      <c r="O101" s="1108">
        <f>IF('4負荷記録表'!L84="","",'4負荷記録表'!L84)</f>
        <v>90</v>
      </c>
      <c r="P101" s="1110">
        <f>IF('4負荷記録表'!M84="","",'4負荷記録表'!M84)</f>
        <v>90</v>
      </c>
      <c r="Q101" s="1111">
        <f>IF('4負荷記録表'!N84="","",'4負荷記録表'!N84)</f>
        <v>90</v>
      </c>
      <c r="R101" s="1108">
        <f>IF('4負荷記録表'!O84="","",'4負荷記録表'!O84)</f>
        <v>90</v>
      </c>
      <c r="S101" s="1109">
        <f>IF('4負荷記録表'!P84="","",'4負荷記録表'!P84)</f>
        <v>90</v>
      </c>
      <c r="T101" s="225">
        <f>SUM(H101:S101)</f>
        <v>1080</v>
      </c>
      <c r="U101" s="4769" t="s">
        <v>3357</v>
      </c>
      <c r="V101" s="4822"/>
      <c r="W101" s="4823"/>
      <c r="X101" s="4823"/>
      <c r="Y101" s="4824"/>
      <c r="AA101" s="4735"/>
      <c r="AB101" s="4736"/>
      <c r="AC101" s="4736"/>
      <c r="AD101" s="4736"/>
      <c r="AE101" s="4736"/>
      <c r="AF101" s="4736"/>
      <c r="AG101" s="4736"/>
      <c r="AH101" s="4736"/>
      <c r="AI101" s="4737"/>
    </row>
    <row r="102" spans="1:35" ht="13.75" customHeight="1" thickBot="1">
      <c r="A102" s="4861"/>
      <c r="B102" s="334">
        <f>+B20</f>
        <v>2026</v>
      </c>
      <c r="C102" s="299" t="s">
        <v>685</v>
      </c>
      <c r="D102" s="343">
        <f>+D94*E102</f>
        <v>1080</v>
      </c>
      <c r="E102" s="2016">
        <v>0.9</v>
      </c>
      <c r="F102" s="2002" t="s">
        <v>686</v>
      </c>
      <c r="G102" s="345" t="s">
        <v>318</v>
      </c>
      <c r="H102" s="1123">
        <f>IF(H101="","",H101)</f>
        <v>90</v>
      </c>
      <c r="I102" s="1123">
        <f t="shared" ref="I102:S102" si="68">IF(I101="","",(H102+I101))</f>
        <v>180</v>
      </c>
      <c r="J102" s="1124">
        <f t="shared" si="68"/>
        <v>270</v>
      </c>
      <c r="K102" s="1122">
        <f t="shared" si="68"/>
        <v>360</v>
      </c>
      <c r="L102" s="1123">
        <f t="shared" si="68"/>
        <v>450</v>
      </c>
      <c r="M102" s="1125">
        <f t="shared" si="68"/>
        <v>540</v>
      </c>
      <c r="N102" s="1122">
        <f t="shared" si="68"/>
        <v>630</v>
      </c>
      <c r="O102" s="1123">
        <f t="shared" si="68"/>
        <v>720</v>
      </c>
      <c r="P102" s="1125">
        <f t="shared" si="68"/>
        <v>810</v>
      </c>
      <c r="Q102" s="1126">
        <f t="shared" si="68"/>
        <v>900</v>
      </c>
      <c r="R102" s="1123">
        <f t="shared" si="68"/>
        <v>990</v>
      </c>
      <c r="S102" s="1124">
        <f t="shared" si="68"/>
        <v>1080</v>
      </c>
      <c r="T102" s="582">
        <f>+T101/T97</f>
        <v>0.9</v>
      </c>
      <c r="U102" s="4770"/>
      <c r="V102" s="4825"/>
      <c r="W102" s="4826"/>
      <c r="X102" s="4826"/>
      <c r="Y102" s="4827"/>
      <c r="AA102" s="4735"/>
      <c r="AB102" s="4736"/>
      <c r="AC102" s="4736"/>
      <c r="AD102" s="4736"/>
      <c r="AE102" s="4736"/>
      <c r="AF102" s="4736"/>
      <c r="AG102" s="4736"/>
      <c r="AH102" s="4736"/>
      <c r="AI102" s="4737"/>
    </row>
    <row r="103" spans="1:35" ht="13.75" customHeight="1">
      <c r="A103" s="4861"/>
      <c r="B103" s="334"/>
      <c r="D103" s="343"/>
      <c r="E103" s="337"/>
      <c r="F103" s="2003"/>
      <c r="G103" s="623" t="s">
        <v>998</v>
      </c>
      <c r="H103" s="624" t="str">
        <f>IF(H101="","",IF(H101&lt;=H99,"○","×"))</f>
        <v>○</v>
      </c>
      <c r="I103" s="624" t="str">
        <f t="shared" ref="I103:S103" si="69">IF(I101="","",IF(I101&lt;=I99,"○","×"))</f>
        <v>○</v>
      </c>
      <c r="J103" s="715" t="str">
        <f t="shared" si="69"/>
        <v>○</v>
      </c>
      <c r="K103" s="714" t="str">
        <f t="shared" si="69"/>
        <v>○</v>
      </c>
      <c r="L103" s="624" t="str">
        <f t="shared" si="69"/>
        <v>○</v>
      </c>
      <c r="M103" s="716" t="str">
        <f t="shared" si="69"/>
        <v>○</v>
      </c>
      <c r="N103" s="714" t="str">
        <f t="shared" si="69"/>
        <v>○</v>
      </c>
      <c r="O103" s="624" t="str">
        <f t="shared" si="69"/>
        <v>○</v>
      </c>
      <c r="P103" s="716" t="str">
        <f t="shared" si="69"/>
        <v>○</v>
      </c>
      <c r="Q103" s="1127" t="str">
        <f t="shared" si="69"/>
        <v>○</v>
      </c>
      <c r="R103" s="624" t="str">
        <f t="shared" si="69"/>
        <v>○</v>
      </c>
      <c r="S103" s="1149" t="str">
        <f t="shared" si="69"/>
        <v>○</v>
      </c>
      <c r="T103" s="631"/>
      <c r="U103" s="4770"/>
      <c r="V103" s="4825"/>
      <c r="W103" s="4826"/>
      <c r="X103" s="4826"/>
      <c r="Y103" s="4827"/>
      <c r="AA103" s="4735"/>
      <c r="AB103" s="4736"/>
      <c r="AC103" s="4736"/>
      <c r="AD103" s="4736"/>
      <c r="AE103" s="4736"/>
      <c r="AF103" s="4736"/>
      <c r="AG103" s="4736"/>
      <c r="AH103" s="4736"/>
      <c r="AI103" s="4737"/>
    </row>
    <row r="104" spans="1:35" ht="13.75" customHeight="1" thickBot="1">
      <c r="A104" s="4861"/>
      <c r="B104" s="346"/>
      <c r="C104" s="347"/>
      <c r="D104" s="347"/>
      <c r="E104" s="348"/>
      <c r="F104" s="2018" t="s">
        <v>686</v>
      </c>
      <c r="G104" s="640" t="s">
        <v>999</v>
      </c>
      <c r="H104" s="633" t="str">
        <f>IF(H101="","",IF(H102&lt;=H100,"○","×"))</f>
        <v>○</v>
      </c>
      <c r="I104" s="633" t="str">
        <f t="shared" ref="I104:S104" si="70">IF(I101="","",IF(I102&lt;=I100,"○","×"))</f>
        <v>○</v>
      </c>
      <c r="J104" s="634" t="str">
        <f t="shared" si="70"/>
        <v>○</v>
      </c>
      <c r="K104" s="635" t="str">
        <f t="shared" si="70"/>
        <v>○</v>
      </c>
      <c r="L104" s="633" t="str">
        <f t="shared" si="70"/>
        <v>○</v>
      </c>
      <c r="M104" s="636" t="str">
        <f t="shared" si="70"/>
        <v>○</v>
      </c>
      <c r="N104" s="635" t="str">
        <f t="shared" si="70"/>
        <v>○</v>
      </c>
      <c r="O104" s="633" t="str">
        <f t="shared" si="70"/>
        <v>○</v>
      </c>
      <c r="P104" s="636" t="str">
        <f t="shared" si="70"/>
        <v>○</v>
      </c>
      <c r="Q104" s="637" t="str">
        <f t="shared" si="70"/>
        <v>○</v>
      </c>
      <c r="R104" s="633" t="str">
        <f t="shared" si="70"/>
        <v>○</v>
      </c>
      <c r="S104" s="644" t="str">
        <f t="shared" si="70"/>
        <v>○</v>
      </c>
      <c r="T104" s="639" t="str">
        <f>IF(S101="","",IF(S102&lt;=S100,"○","×"))</f>
        <v>○</v>
      </c>
      <c r="U104" s="4771"/>
      <c r="V104" s="4854"/>
      <c r="W104" s="4855"/>
      <c r="X104" s="4855"/>
      <c r="Y104" s="4856"/>
      <c r="AA104" s="4738"/>
      <c r="AB104" s="4739"/>
      <c r="AC104" s="4739"/>
      <c r="AD104" s="4739"/>
      <c r="AE104" s="4739"/>
      <c r="AF104" s="4739"/>
      <c r="AG104" s="4739"/>
      <c r="AH104" s="4739"/>
      <c r="AI104" s="4740"/>
    </row>
    <row r="105" spans="1:35" ht="17.25" hidden="1" customHeight="1">
      <c r="A105" s="4861"/>
      <c r="B105" s="4880" t="s">
        <v>0</v>
      </c>
      <c r="C105" s="4881"/>
      <c r="D105" s="4881"/>
      <c r="E105" s="4882"/>
      <c r="F105" s="371" t="s">
        <v>843</v>
      </c>
      <c r="G105" s="350"/>
      <c r="H105" s="358"/>
      <c r="I105" s="359"/>
      <c r="J105" s="360"/>
      <c r="K105" s="358"/>
      <c r="L105" s="359"/>
      <c r="M105" s="361"/>
      <c r="N105" s="358"/>
      <c r="O105" s="359"/>
      <c r="P105" s="361"/>
      <c r="Q105" s="362"/>
      <c r="R105" s="359"/>
      <c r="S105" s="360"/>
      <c r="T105" s="1000" t="s">
        <v>237</v>
      </c>
      <c r="U105" s="4803" t="str">
        <f>+U92</f>
        <v>1/4半期</v>
      </c>
      <c r="V105" s="4867"/>
      <c r="W105" s="4868"/>
      <c r="X105" s="4868"/>
      <c r="Y105" s="4869"/>
      <c r="AA105" s="4735" t="s">
        <v>1747</v>
      </c>
      <c r="AB105" s="4736"/>
      <c r="AC105" s="4736"/>
      <c r="AD105" s="4736"/>
      <c r="AE105" s="4736"/>
      <c r="AF105" s="4736"/>
      <c r="AG105" s="4736"/>
      <c r="AH105" s="4736"/>
      <c r="AI105" s="4737"/>
    </row>
    <row r="106" spans="1:35" ht="13.75" hidden="1" customHeight="1">
      <c r="A106" s="4861"/>
      <c r="B106" s="319" t="s">
        <v>586</v>
      </c>
      <c r="C106" s="320"/>
      <c r="D106" s="320"/>
      <c r="E106" s="322"/>
      <c r="F106" s="323" t="s">
        <v>518</v>
      </c>
      <c r="G106" s="324"/>
      <c r="H106" s="363"/>
      <c r="I106" s="364"/>
      <c r="J106" s="365"/>
      <c r="K106" s="363"/>
      <c r="L106" s="364"/>
      <c r="M106" s="366"/>
      <c r="N106" s="363"/>
      <c r="O106" s="364"/>
      <c r="P106" s="366"/>
      <c r="Q106" s="367"/>
      <c r="R106" s="364"/>
      <c r="S106" s="365"/>
      <c r="T106" s="1010"/>
      <c r="U106" s="4758"/>
      <c r="V106" s="4825"/>
      <c r="W106" s="4826"/>
      <c r="X106" s="4826"/>
      <c r="Y106" s="4827"/>
      <c r="AA106" s="4735"/>
      <c r="AB106" s="4736"/>
      <c r="AC106" s="4736"/>
      <c r="AD106" s="4736"/>
      <c r="AE106" s="4736"/>
      <c r="AF106" s="4736"/>
      <c r="AG106" s="4736"/>
      <c r="AH106" s="4736"/>
      <c r="AI106" s="4737"/>
    </row>
    <row r="107" spans="1:35" ht="13.75" hidden="1" customHeight="1">
      <c r="A107" s="4861"/>
      <c r="B107" s="1223">
        <f>+'4負荷記録表'!C88</f>
        <v>2023</v>
      </c>
      <c r="C107" s="320" t="s">
        <v>486</v>
      </c>
      <c r="D107" s="321">
        <f>+S111</f>
        <v>1200</v>
      </c>
      <c r="E107" s="368" t="s">
        <v>687</v>
      </c>
      <c r="F107" s="323" t="s">
        <v>519</v>
      </c>
      <c r="G107" s="324"/>
      <c r="H107" s="369"/>
      <c r="I107" s="364"/>
      <c r="J107" s="365"/>
      <c r="K107" s="363"/>
      <c r="L107" s="364"/>
      <c r="M107" s="366"/>
      <c r="N107" s="363"/>
      <c r="O107" s="364"/>
      <c r="P107" s="366"/>
      <c r="Q107" s="367"/>
      <c r="R107" s="364"/>
      <c r="S107" s="365"/>
      <c r="T107" s="1010"/>
      <c r="U107" s="4759"/>
      <c r="V107" s="4828"/>
      <c r="W107" s="4829"/>
      <c r="X107" s="4829"/>
      <c r="Y107" s="4830"/>
      <c r="AA107" s="4735"/>
      <c r="AB107" s="4736"/>
      <c r="AC107" s="4736"/>
      <c r="AD107" s="4736"/>
      <c r="AE107" s="4736"/>
      <c r="AF107" s="4736"/>
      <c r="AG107" s="4736"/>
      <c r="AH107" s="4736"/>
      <c r="AI107" s="4737"/>
    </row>
    <row r="108" spans="1:35" ht="13.75" hidden="1" customHeight="1">
      <c r="A108" s="4861"/>
      <c r="B108" s="334"/>
      <c r="E108" s="331"/>
      <c r="F108" s="323"/>
      <c r="G108" s="324"/>
      <c r="H108" s="46"/>
      <c r="I108" s="195"/>
      <c r="J108" s="196"/>
      <c r="K108" s="111"/>
      <c r="L108" s="195"/>
      <c r="M108" s="197"/>
      <c r="N108" s="111"/>
      <c r="O108" s="195"/>
      <c r="P108" s="197"/>
      <c r="Q108" s="198"/>
      <c r="R108" s="195"/>
      <c r="S108" s="196"/>
      <c r="T108" s="1010"/>
      <c r="U108" s="4914" t="str">
        <f>+U95</f>
        <v>上半期</v>
      </c>
      <c r="V108" s="4819"/>
      <c r="W108" s="4820"/>
      <c r="X108" s="4820"/>
      <c r="Y108" s="4821"/>
      <c r="AA108" s="4735"/>
      <c r="AB108" s="4736"/>
      <c r="AC108" s="4736"/>
      <c r="AD108" s="4736"/>
      <c r="AE108" s="4736"/>
      <c r="AF108" s="4736"/>
      <c r="AG108" s="4736"/>
      <c r="AH108" s="4736"/>
      <c r="AI108" s="4737"/>
    </row>
    <row r="109" spans="1:35" ht="13.75" hidden="1" customHeight="1">
      <c r="A109" s="4861"/>
      <c r="B109" s="334">
        <f>+B96</f>
        <v>2024</v>
      </c>
      <c r="C109" s="299" t="s">
        <v>685</v>
      </c>
      <c r="E109" s="331"/>
      <c r="F109" s="323"/>
      <c r="G109" s="370"/>
      <c r="H109" s="577"/>
      <c r="I109" s="68"/>
      <c r="J109" s="202"/>
      <c r="K109" s="577"/>
      <c r="L109" s="68"/>
      <c r="M109" s="128"/>
      <c r="N109" s="577"/>
      <c r="O109" s="68"/>
      <c r="P109" s="128"/>
      <c r="Q109" s="577"/>
      <c r="R109" s="68"/>
      <c r="S109" s="202"/>
      <c r="T109" s="1010"/>
      <c r="U109" s="4893"/>
      <c r="V109" s="4813"/>
      <c r="W109" s="4814"/>
      <c r="X109" s="4814"/>
      <c r="Y109" s="4815"/>
      <c r="AA109" s="4735"/>
      <c r="AB109" s="4736"/>
      <c r="AC109" s="4736"/>
      <c r="AD109" s="4736"/>
      <c r="AE109" s="4736"/>
      <c r="AF109" s="4736"/>
      <c r="AG109" s="4736"/>
      <c r="AH109" s="4736"/>
      <c r="AI109" s="4737"/>
    </row>
    <row r="110" spans="1:35" ht="13.75" hidden="1" customHeight="1">
      <c r="A110" s="4861"/>
      <c r="C110" s="351" t="s">
        <v>242</v>
      </c>
      <c r="D110" s="337">
        <v>0.9</v>
      </c>
      <c r="E110" s="331"/>
      <c r="F110" s="323" t="s">
        <v>846</v>
      </c>
      <c r="G110" s="357" t="s">
        <v>591</v>
      </c>
      <c r="H110" s="50">
        <v>100</v>
      </c>
      <c r="I110" s="51">
        <v>100</v>
      </c>
      <c r="J110" s="52">
        <v>100</v>
      </c>
      <c r="K110" s="50">
        <v>100</v>
      </c>
      <c r="L110" s="51">
        <v>100</v>
      </c>
      <c r="M110" s="113">
        <v>100</v>
      </c>
      <c r="N110" s="50">
        <v>100</v>
      </c>
      <c r="O110" s="51">
        <v>100</v>
      </c>
      <c r="P110" s="113">
        <v>100</v>
      </c>
      <c r="Q110" s="105">
        <v>100</v>
      </c>
      <c r="R110" s="51">
        <v>100</v>
      </c>
      <c r="S110" s="52">
        <v>100</v>
      </c>
      <c r="T110" s="225">
        <f>SUM(H110:S110)</f>
        <v>1200</v>
      </c>
      <c r="U110" s="4915"/>
      <c r="V110" s="4816"/>
      <c r="W110" s="4817"/>
      <c r="X110" s="4817"/>
      <c r="Y110" s="4818"/>
      <c r="AA110" s="4735"/>
      <c r="AB110" s="4736"/>
      <c r="AC110" s="4736"/>
      <c r="AD110" s="4736"/>
      <c r="AE110" s="4736"/>
      <c r="AF110" s="4736"/>
      <c r="AG110" s="4736"/>
      <c r="AH110" s="4736"/>
      <c r="AI110" s="4737"/>
    </row>
    <row r="111" spans="1:35" ht="13.75" hidden="1" customHeight="1">
      <c r="A111" s="4861"/>
      <c r="C111" s="335" t="s">
        <v>72</v>
      </c>
      <c r="D111" s="355">
        <f>+D110-1</f>
        <v>-9.9999999999999978E-2</v>
      </c>
      <c r="E111" s="331"/>
      <c r="F111" s="323" t="s">
        <v>25</v>
      </c>
      <c r="G111" s="340" t="s">
        <v>73</v>
      </c>
      <c r="H111" s="56">
        <f>+H110</f>
        <v>100</v>
      </c>
      <c r="I111" s="57">
        <f t="shared" ref="I111:S111" si="71">+H111+I110</f>
        <v>200</v>
      </c>
      <c r="J111" s="58">
        <f t="shared" si="71"/>
        <v>300</v>
      </c>
      <c r="K111" s="56">
        <f t="shared" si="71"/>
        <v>400</v>
      </c>
      <c r="L111" s="57">
        <f t="shared" si="71"/>
        <v>500</v>
      </c>
      <c r="M111" s="115">
        <f t="shared" si="71"/>
        <v>600</v>
      </c>
      <c r="N111" s="56">
        <f t="shared" si="71"/>
        <v>700</v>
      </c>
      <c r="O111" s="57">
        <f t="shared" si="71"/>
        <v>800</v>
      </c>
      <c r="P111" s="115">
        <f t="shared" si="71"/>
        <v>900</v>
      </c>
      <c r="Q111" s="84">
        <f t="shared" si="71"/>
        <v>1000</v>
      </c>
      <c r="R111" s="57">
        <f t="shared" si="71"/>
        <v>1100</v>
      </c>
      <c r="S111" s="58">
        <f t="shared" si="71"/>
        <v>1200</v>
      </c>
      <c r="T111" s="221"/>
      <c r="U111" s="4757" t="str">
        <f>+U98</f>
        <v>3/4半期</v>
      </c>
      <c r="V111" s="4822"/>
      <c r="W111" s="4823"/>
      <c r="X111" s="4823"/>
      <c r="Y111" s="4824"/>
      <c r="AA111" s="4735"/>
      <c r="AB111" s="4736"/>
      <c r="AC111" s="4736"/>
      <c r="AD111" s="4736"/>
      <c r="AE111" s="4736"/>
      <c r="AF111" s="4736"/>
      <c r="AG111" s="4736"/>
      <c r="AH111" s="4736"/>
      <c r="AI111" s="4737"/>
    </row>
    <row r="112" spans="1:35" ht="13.75" hidden="1" customHeight="1">
      <c r="A112" s="4861"/>
      <c r="B112" s="334"/>
      <c r="C112" s="335" t="s">
        <v>91</v>
      </c>
      <c r="D112" s="341">
        <f>+S113</f>
        <v>1080</v>
      </c>
      <c r="E112" s="331" t="str">
        <f>+E107</f>
        <v>ｋｇ</v>
      </c>
      <c r="F112" s="323" t="s">
        <v>25</v>
      </c>
      <c r="G112" s="342" t="s">
        <v>212</v>
      </c>
      <c r="H112" s="59">
        <f>+H110*D110</f>
        <v>90</v>
      </c>
      <c r="I112" s="59">
        <f>+I110*D110</f>
        <v>90</v>
      </c>
      <c r="J112" s="60">
        <f>+J110*D110</f>
        <v>90</v>
      </c>
      <c r="K112" s="120">
        <f>+K110*D110</f>
        <v>90</v>
      </c>
      <c r="L112" s="59">
        <f>+L110*D110</f>
        <v>90</v>
      </c>
      <c r="M112" s="116">
        <f>+M110*D110</f>
        <v>90</v>
      </c>
      <c r="N112" s="66">
        <f>+N110*D110</f>
        <v>90</v>
      </c>
      <c r="O112" s="59">
        <f>+O110*D110</f>
        <v>90</v>
      </c>
      <c r="P112" s="116">
        <f>+P110*D110</f>
        <v>90</v>
      </c>
      <c r="Q112" s="106">
        <f>+Q110*D110</f>
        <v>90</v>
      </c>
      <c r="R112" s="59">
        <f>+R110*D110</f>
        <v>90</v>
      </c>
      <c r="S112" s="60">
        <f>+S110*D110</f>
        <v>90</v>
      </c>
      <c r="T112" s="225">
        <f>SUM(H112:S112)</f>
        <v>1080</v>
      </c>
      <c r="U112" s="4758"/>
      <c r="V112" s="4825"/>
      <c r="W112" s="4826"/>
      <c r="X112" s="4826"/>
      <c r="Y112" s="4827"/>
      <c r="AA112" s="4735"/>
      <c r="AB112" s="4736"/>
      <c r="AC112" s="4736"/>
      <c r="AD112" s="4736"/>
      <c r="AE112" s="4736"/>
      <c r="AF112" s="4736"/>
      <c r="AG112" s="4736"/>
      <c r="AH112" s="4736"/>
      <c r="AI112" s="4737"/>
    </row>
    <row r="113" spans="1:35" ht="13.75" hidden="1" customHeight="1">
      <c r="A113" s="4861"/>
      <c r="B113" s="334"/>
      <c r="E113" s="331"/>
      <c r="F113" s="578" t="s">
        <v>845</v>
      </c>
      <c r="G113" s="340" t="s">
        <v>73</v>
      </c>
      <c r="H113" s="61">
        <f>+H112</f>
        <v>90</v>
      </c>
      <c r="I113" s="61">
        <f t="shared" ref="I113:S113" si="72">+H113+I112</f>
        <v>180</v>
      </c>
      <c r="J113" s="62">
        <f t="shared" si="72"/>
        <v>270</v>
      </c>
      <c r="K113" s="67">
        <f t="shared" si="72"/>
        <v>360</v>
      </c>
      <c r="L113" s="61">
        <f t="shared" si="72"/>
        <v>450</v>
      </c>
      <c r="M113" s="117">
        <f t="shared" si="72"/>
        <v>540</v>
      </c>
      <c r="N113" s="67">
        <f t="shared" si="72"/>
        <v>630</v>
      </c>
      <c r="O113" s="61">
        <f t="shared" si="72"/>
        <v>720</v>
      </c>
      <c r="P113" s="117">
        <f t="shared" si="72"/>
        <v>810</v>
      </c>
      <c r="Q113" s="107">
        <f t="shared" si="72"/>
        <v>900</v>
      </c>
      <c r="R113" s="61">
        <f t="shared" si="72"/>
        <v>990</v>
      </c>
      <c r="S113" s="62">
        <f t="shared" si="72"/>
        <v>1080</v>
      </c>
      <c r="T113" s="221"/>
      <c r="U113" s="4759"/>
      <c r="V113" s="4828"/>
      <c r="W113" s="4829"/>
      <c r="X113" s="4829"/>
      <c r="Y113" s="4830"/>
      <c r="AA113" s="4735"/>
      <c r="AB113" s="4736"/>
      <c r="AC113" s="4736"/>
      <c r="AD113" s="4736"/>
      <c r="AE113" s="4736"/>
      <c r="AF113" s="4736"/>
      <c r="AG113" s="4736"/>
      <c r="AH113" s="4736"/>
      <c r="AI113" s="4737"/>
    </row>
    <row r="114" spans="1:35" ht="13.75" hidden="1" customHeight="1">
      <c r="A114" s="4861"/>
      <c r="B114" s="334">
        <f>+B101</f>
        <v>2025</v>
      </c>
      <c r="C114" s="299" t="s">
        <v>487</v>
      </c>
      <c r="D114" s="343">
        <f>+D107*E114</f>
        <v>960</v>
      </c>
      <c r="E114" s="337">
        <v>0.8</v>
      </c>
      <c r="F114" s="323" t="s">
        <v>520</v>
      </c>
      <c r="G114" s="353" t="s">
        <v>482</v>
      </c>
      <c r="H114" s="69">
        <v>100</v>
      </c>
      <c r="I114" s="69">
        <v>100</v>
      </c>
      <c r="J114" s="70">
        <v>100</v>
      </c>
      <c r="K114" s="121">
        <v>100</v>
      </c>
      <c r="L114" s="69">
        <v>100</v>
      </c>
      <c r="M114" s="122">
        <v>100</v>
      </c>
      <c r="N114" s="121">
        <v>90</v>
      </c>
      <c r="O114" s="69">
        <v>80</v>
      </c>
      <c r="P114" s="122">
        <v>80</v>
      </c>
      <c r="Q114" s="109">
        <v>80</v>
      </c>
      <c r="R114" s="69">
        <v>75</v>
      </c>
      <c r="S114" s="70">
        <v>75</v>
      </c>
      <c r="T114" s="225">
        <f>SUM(H114:S114)</f>
        <v>1080</v>
      </c>
      <c r="U114" s="4914" t="s">
        <v>214</v>
      </c>
      <c r="V114" s="4822"/>
      <c r="W114" s="4823"/>
      <c r="X114" s="4823"/>
      <c r="Y114" s="4824"/>
      <c r="AA114" s="4735"/>
      <c r="AB114" s="4736"/>
      <c r="AC114" s="4736"/>
      <c r="AD114" s="4736"/>
      <c r="AE114" s="4736"/>
      <c r="AF114" s="4736"/>
      <c r="AG114" s="4736"/>
      <c r="AH114" s="4736"/>
      <c r="AI114" s="4737"/>
    </row>
    <row r="115" spans="1:35" ht="13.75" hidden="1" customHeight="1" thickBot="1">
      <c r="A115" s="4861"/>
      <c r="B115" s="334">
        <f>+B102</f>
        <v>2026</v>
      </c>
      <c r="C115" s="299" t="s">
        <v>487</v>
      </c>
      <c r="D115" s="343">
        <f>+D107*E115</f>
        <v>840</v>
      </c>
      <c r="E115" s="337">
        <v>0.7</v>
      </c>
      <c r="F115" s="323" t="s">
        <v>25</v>
      </c>
      <c r="G115" s="345" t="s">
        <v>318</v>
      </c>
      <c r="H115" s="63">
        <f>IF(H114="","",H114)</f>
        <v>100</v>
      </c>
      <c r="I115" s="63">
        <f t="shared" ref="I115:S115" si="73">IF(I114="","",(H115+I114))</f>
        <v>200</v>
      </c>
      <c r="J115" s="64">
        <f t="shared" si="73"/>
        <v>300</v>
      </c>
      <c r="K115" s="118">
        <f t="shared" si="73"/>
        <v>400</v>
      </c>
      <c r="L115" s="63">
        <f t="shared" si="73"/>
        <v>500</v>
      </c>
      <c r="M115" s="119">
        <f t="shared" si="73"/>
        <v>600</v>
      </c>
      <c r="N115" s="118">
        <f t="shared" si="73"/>
        <v>690</v>
      </c>
      <c r="O115" s="63">
        <f t="shared" si="73"/>
        <v>770</v>
      </c>
      <c r="P115" s="119">
        <f t="shared" si="73"/>
        <v>850</v>
      </c>
      <c r="Q115" s="108">
        <f t="shared" si="73"/>
        <v>930</v>
      </c>
      <c r="R115" s="63">
        <f t="shared" si="73"/>
        <v>1005</v>
      </c>
      <c r="S115" s="64">
        <f t="shared" si="73"/>
        <v>1080</v>
      </c>
      <c r="T115" s="582">
        <f>+T114/T110</f>
        <v>0.9</v>
      </c>
      <c r="U115" s="4893"/>
      <c r="V115" s="4825"/>
      <c r="W115" s="4826"/>
      <c r="X115" s="4826"/>
      <c r="Y115" s="4827"/>
      <c r="AA115" s="4735"/>
      <c r="AB115" s="4736"/>
      <c r="AC115" s="4736"/>
      <c r="AD115" s="4736"/>
      <c r="AE115" s="4736"/>
      <c r="AF115" s="4736"/>
      <c r="AG115" s="4736"/>
      <c r="AH115" s="4736"/>
      <c r="AI115" s="4737"/>
    </row>
    <row r="116" spans="1:35" ht="13.75" hidden="1" customHeight="1">
      <c r="A116" s="4861"/>
      <c r="B116" s="334"/>
      <c r="D116" s="343"/>
      <c r="E116" s="337"/>
      <c r="F116" s="622"/>
      <c r="G116" s="623" t="s">
        <v>998</v>
      </c>
      <c r="H116" s="624" t="str">
        <f>IF(H114="","",IF(H114&lt;=H112,"○","×"))</f>
        <v>×</v>
      </c>
      <c r="I116" s="625" t="str">
        <f t="shared" ref="I116:S116" si="74">IF(I114="","",IF(I114&lt;=I112,"○","×"))</f>
        <v>×</v>
      </c>
      <c r="J116" s="626" t="str">
        <f t="shared" si="74"/>
        <v>×</v>
      </c>
      <c r="K116" s="627" t="str">
        <f t="shared" si="74"/>
        <v>×</v>
      </c>
      <c r="L116" s="625" t="str">
        <f t="shared" si="74"/>
        <v>×</v>
      </c>
      <c r="M116" s="628" t="str">
        <f t="shared" si="74"/>
        <v>×</v>
      </c>
      <c r="N116" s="627" t="str">
        <f t="shared" si="74"/>
        <v>○</v>
      </c>
      <c r="O116" s="625" t="str">
        <f t="shared" si="74"/>
        <v>○</v>
      </c>
      <c r="P116" s="628" t="str">
        <f t="shared" si="74"/>
        <v>○</v>
      </c>
      <c r="Q116" s="629" t="str">
        <f t="shared" si="74"/>
        <v>○</v>
      </c>
      <c r="R116" s="625" t="str">
        <f t="shared" si="74"/>
        <v>○</v>
      </c>
      <c r="S116" s="643" t="str">
        <f t="shared" si="74"/>
        <v>○</v>
      </c>
      <c r="T116" s="631"/>
      <c r="U116" s="4893"/>
      <c r="V116" s="4825"/>
      <c r="W116" s="4826"/>
      <c r="X116" s="4826"/>
      <c r="Y116" s="4827"/>
      <c r="AA116" s="4738"/>
      <c r="AB116" s="4739"/>
      <c r="AC116" s="4739"/>
      <c r="AD116" s="4739"/>
      <c r="AE116" s="4739"/>
      <c r="AF116" s="4739"/>
      <c r="AG116" s="4739"/>
      <c r="AH116" s="4739"/>
      <c r="AI116" s="4740"/>
    </row>
    <row r="117" spans="1:35" ht="13.75" hidden="1" customHeight="1" thickBot="1">
      <c r="A117" s="4861"/>
      <c r="B117" s="346"/>
      <c r="C117" s="347"/>
      <c r="D117" s="347"/>
      <c r="E117" s="348"/>
      <c r="F117" s="579"/>
      <c r="G117" s="640" t="s">
        <v>999</v>
      </c>
      <c r="H117" s="633" t="str">
        <f>IF(H114="","",IF(H115&lt;=H113,"○","×"))</f>
        <v>×</v>
      </c>
      <c r="I117" s="633" t="str">
        <f t="shared" ref="I117:S117" si="75">IF(I114="","",IF(I115&lt;=I113,"○","×"))</f>
        <v>×</v>
      </c>
      <c r="J117" s="634" t="str">
        <f t="shared" si="75"/>
        <v>×</v>
      </c>
      <c r="K117" s="635" t="str">
        <f t="shared" si="75"/>
        <v>×</v>
      </c>
      <c r="L117" s="633" t="str">
        <f t="shared" si="75"/>
        <v>×</v>
      </c>
      <c r="M117" s="636" t="str">
        <f t="shared" si="75"/>
        <v>×</v>
      </c>
      <c r="N117" s="635" t="str">
        <f t="shared" si="75"/>
        <v>×</v>
      </c>
      <c r="O117" s="633" t="str">
        <f t="shared" si="75"/>
        <v>×</v>
      </c>
      <c r="P117" s="636" t="str">
        <f t="shared" si="75"/>
        <v>×</v>
      </c>
      <c r="Q117" s="637" t="str">
        <f t="shared" si="75"/>
        <v>×</v>
      </c>
      <c r="R117" s="633" t="str">
        <f t="shared" si="75"/>
        <v>×</v>
      </c>
      <c r="S117" s="644" t="str">
        <f t="shared" si="75"/>
        <v>○</v>
      </c>
      <c r="T117" s="639" t="str">
        <f>IF(S114="","",IF(S115&lt;=S113,"○","×"))</f>
        <v>○</v>
      </c>
      <c r="U117" s="4894"/>
      <c r="V117" s="4854"/>
      <c r="W117" s="4855"/>
      <c r="X117" s="4855"/>
      <c r="Y117" s="4856"/>
    </row>
    <row r="118" spans="1:35" s="942" customFormat="1" ht="18.75" customHeight="1">
      <c r="A118" s="4861"/>
      <c r="B118" s="4794" t="s">
        <v>1915</v>
      </c>
      <c r="C118" s="4794"/>
      <c r="D118" s="4794"/>
      <c r="E118" s="4795"/>
      <c r="F118" s="1226" t="s">
        <v>777</v>
      </c>
      <c r="G118" s="1227"/>
      <c r="H118" s="1228"/>
      <c r="I118" s="1229"/>
      <c r="J118" s="1230"/>
      <c r="K118" s="1228"/>
      <c r="L118" s="1229"/>
      <c r="M118" s="1231"/>
      <c r="N118" s="1228"/>
      <c r="O118" s="1229"/>
      <c r="P118" s="1231"/>
      <c r="Q118" s="1232"/>
      <c r="R118" s="1229"/>
      <c r="S118" s="1230"/>
      <c r="T118" s="1000" t="s">
        <v>237</v>
      </c>
      <c r="U118" s="4899" t="str">
        <f>+U108</f>
        <v>上半期</v>
      </c>
      <c r="V118" s="4883"/>
      <c r="W118" s="4884"/>
      <c r="X118" s="4884"/>
      <c r="Y118" s="4885"/>
      <c r="AA118" s="1325" t="s">
        <v>1536</v>
      </c>
    </row>
    <row r="119" spans="1:35" s="942" customFormat="1" ht="13.75" customHeight="1">
      <c r="A119" s="4861"/>
      <c r="B119" s="1001" t="s">
        <v>586</v>
      </c>
      <c r="C119" s="1001"/>
      <c r="D119" s="1001"/>
      <c r="E119" s="1233"/>
      <c r="F119" s="1003" t="s">
        <v>1475</v>
      </c>
      <c r="G119" s="1234" t="s">
        <v>2142</v>
      </c>
      <c r="H119" s="1235"/>
      <c r="I119" s="1236"/>
      <c r="J119" s="1237"/>
      <c r="K119" s="1235"/>
      <c r="L119" s="1236"/>
      <c r="M119" s="1238"/>
      <c r="N119" s="1235"/>
      <c r="O119" s="1236"/>
      <c r="P119" s="1238"/>
      <c r="Q119" s="1239"/>
      <c r="R119" s="1236"/>
      <c r="S119" s="1237"/>
      <c r="T119" s="1010"/>
      <c r="U119" s="4900"/>
      <c r="V119" s="4834"/>
      <c r="W119" s="4835"/>
      <c r="X119" s="4835"/>
      <c r="Y119" s="4836"/>
      <c r="AA119" s="4741" t="s">
        <v>1560</v>
      </c>
      <c r="AB119" s="4742"/>
      <c r="AC119" s="4742"/>
      <c r="AD119" s="4742"/>
      <c r="AE119" s="4742"/>
      <c r="AF119" s="4742"/>
      <c r="AG119" s="4742"/>
      <c r="AH119" s="4742"/>
      <c r="AI119" s="4743"/>
    </row>
    <row r="120" spans="1:35" s="942" customFormat="1" ht="13.75" customHeight="1">
      <c r="A120" s="4861"/>
      <c r="B120" s="1240">
        <f>+B9</f>
        <v>2023</v>
      </c>
      <c r="C120" s="1001" t="s">
        <v>486</v>
      </c>
      <c r="D120" s="1241">
        <v>0.1</v>
      </c>
      <c r="E120" s="1242"/>
      <c r="F120" s="1003"/>
      <c r="G120" s="1234"/>
      <c r="H120" s="1243"/>
      <c r="I120" s="1236"/>
      <c r="J120" s="1237"/>
      <c r="K120" s="1235"/>
      <c r="L120" s="1236"/>
      <c r="M120" s="1238"/>
      <c r="N120" s="1235"/>
      <c r="O120" s="1236"/>
      <c r="P120" s="1238"/>
      <c r="Q120" s="1239"/>
      <c r="R120" s="1236"/>
      <c r="S120" s="1237"/>
      <c r="T120" s="1010"/>
      <c r="U120" s="4900"/>
      <c r="V120" s="4834"/>
      <c r="W120" s="4835"/>
      <c r="X120" s="4835"/>
      <c r="Y120" s="4836"/>
      <c r="AA120" s="4744"/>
      <c r="AB120" s="4745"/>
      <c r="AC120" s="4745"/>
      <c r="AD120" s="4745"/>
      <c r="AE120" s="4745"/>
      <c r="AF120" s="4745"/>
      <c r="AG120" s="4745"/>
      <c r="AH120" s="4745"/>
      <c r="AI120" s="4746"/>
    </row>
    <row r="121" spans="1:35" s="942" customFormat="1" ht="13.75" customHeight="1">
      <c r="A121" s="4861"/>
      <c r="E121" s="943"/>
      <c r="F121" s="1003"/>
      <c r="G121" s="1004"/>
      <c r="H121" s="1244"/>
      <c r="I121" s="1245"/>
      <c r="J121" s="1246"/>
      <c r="K121" s="1247"/>
      <c r="L121" s="1245"/>
      <c r="M121" s="1248"/>
      <c r="N121" s="1247"/>
      <c r="O121" s="1245"/>
      <c r="P121" s="1248"/>
      <c r="Q121" s="1249"/>
      <c r="R121" s="1245"/>
      <c r="S121" s="1246"/>
      <c r="T121" s="1010"/>
      <c r="U121" s="4901"/>
      <c r="V121" s="4837"/>
      <c r="W121" s="4838"/>
      <c r="X121" s="4838"/>
      <c r="Y121" s="4839"/>
      <c r="AA121" s="4744"/>
      <c r="AB121" s="4745"/>
      <c r="AC121" s="4745"/>
      <c r="AD121" s="4745"/>
      <c r="AE121" s="4745"/>
      <c r="AF121" s="4745"/>
      <c r="AG121" s="4745"/>
      <c r="AH121" s="4745"/>
      <c r="AI121" s="4746"/>
    </row>
    <row r="122" spans="1:35" s="942" customFormat="1" ht="13.75" customHeight="1">
      <c r="A122" s="4861"/>
      <c r="B122" s="942">
        <f>+B109</f>
        <v>2024</v>
      </c>
      <c r="C122" s="942" t="s">
        <v>1474</v>
      </c>
      <c r="D122" s="1028">
        <v>0.38</v>
      </c>
      <c r="E122" s="943"/>
      <c r="F122" s="1029" t="s">
        <v>846</v>
      </c>
      <c r="G122" s="2116" t="s">
        <v>2140</v>
      </c>
      <c r="H122" s="1244"/>
      <c r="I122" s="1245"/>
      <c r="J122" s="1246"/>
      <c r="K122" s="1247"/>
      <c r="L122" s="1245"/>
      <c r="M122" s="1248"/>
      <c r="N122" s="1247"/>
      <c r="O122" s="1245"/>
      <c r="P122" s="1248"/>
      <c r="Q122" s="1249"/>
      <c r="R122" s="1245"/>
      <c r="S122" s="1246"/>
      <c r="T122" s="1010"/>
      <c r="U122" s="4769" t="s">
        <v>3357</v>
      </c>
      <c r="V122" s="4902"/>
      <c r="W122" s="4903"/>
      <c r="X122" s="4903"/>
      <c r="Y122" s="4904"/>
      <c r="AA122" s="4744"/>
      <c r="AB122" s="4745"/>
      <c r="AC122" s="4745"/>
      <c r="AD122" s="4745"/>
      <c r="AE122" s="4745"/>
      <c r="AF122" s="4745"/>
      <c r="AG122" s="4745"/>
      <c r="AH122" s="4745"/>
      <c r="AI122" s="4746"/>
    </row>
    <row r="123" spans="1:35" s="942" customFormat="1" ht="13.75" customHeight="1">
      <c r="A123" s="4861"/>
      <c r="F123" s="1003" t="s">
        <v>1476</v>
      </c>
      <c r="G123" s="1251" t="s">
        <v>1216</v>
      </c>
      <c r="H123" s="2111">
        <f>+H124+H125</f>
        <v>40</v>
      </c>
      <c r="I123" s="2112">
        <f t="shared" ref="I123:T123" si="76">+I124+I125</f>
        <v>0</v>
      </c>
      <c r="J123" s="2113">
        <f t="shared" si="76"/>
        <v>0</v>
      </c>
      <c r="K123" s="2111">
        <f t="shared" si="76"/>
        <v>0</v>
      </c>
      <c r="L123" s="2112">
        <f t="shared" si="76"/>
        <v>0</v>
      </c>
      <c r="M123" s="2114">
        <f t="shared" si="76"/>
        <v>0</v>
      </c>
      <c r="N123" s="2111">
        <f t="shared" si="76"/>
        <v>0</v>
      </c>
      <c r="O123" s="2112">
        <f t="shared" si="76"/>
        <v>0</v>
      </c>
      <c r="P123" s="2114">
        <f t="shared" si="76"/>
        <v>0</v>
      </c>
      <c r="Q123" s="2115">
        <f t="shared" si="76"/>
        <v>0</v>
      </c>
      <c r="R123" s="2112">
        <f t="shared" si="76"/>
        <v>0</v>
      </c>
      <c r="S123" s="2113">
        <f t="shared" si="76"/>
        <v>0</v>
      </c>
      <c r="T123" s="3072">
        <f t="shared" si="76"/>
        <v>40</v>
      </c>
      <c r="U123" s="4770"/>
      <c r="V123" s="4902"/>
      <c r="W123" s="4903"/>
      <c r="X123" s="4903"/>
      <c r="Y123" s="4904"/>
      <c r="AA123" s="4741" t="s">
        <v>1974</v>
      </c>
      <c r="AB123" s="4916"/>
      <c r="AC123" s="4916"/>
      <c r="AD123" s="4916"/>
      <c r="AE123" s="4916"/>
      <c r="AF123" s="4916"/>
      <c r="AG123" s="4916"/>
      <c r="AH123" s="4916"/>
      <c r="AI123" s="4917"/>
    </row>
    <row r="124" spans="1:35" s="942" customFormat="1" ht="13.75" customHeight="1">
      <c r="A124" s="4861"/>
      <c r="F124" s="1003" t="s">
        <v>25</v>
      </c>
      <c r="G124" s="1252" t="s">
        <v>2141</v>
      </c>
      <c r="H124" s="1253">
        <v>10</v>
      </c>
      <c r="I124" s="1254">
        <v>0</v>
      </c>
      <c r="J124" s="1255">
        <v>0</v>
      </c>
      <c r="K124" s="1253">
        <v>0</v>
      </c>
      <c r="L124" s="1254">
        <v>0</v>
      </c>
      <c r="M124" s="1256">
        <v>0</v>
      </c>
      <c r="N124" s="1253">
        <v>0</v>
      </c>
      <c r="O124" s="1254">
        <v>0</v>
      </c>
      <c r="P124" s="1256">
        <v>0</v>
      </c>
      <c r="Q124" s="1257">
        <v>0</v>
      </c>
      <c r="R124" s="1254">
        <v>0</v>
      </c>
      <c r="S124" s="1255">
        <v>0</v>
      </c>
      <c r="T124" s="1258">
        <f t="shared" ref="T124:T125" si="77">SUM(H124:S124)</f>
        <v>10</v>
      </c>
      <c r="U124" s="4770"/>
      <c r="V124" s="4902"/>
      <c r="W124" s="4903"/>
      <c r="X124" s="4903"/>
      <c r="Y124" s="4904"/>
      <c r="AA124" s="4918"/>
      <c r="AB124" s="4919"/>
      <c r="AC124" s="4919"/>
      <c r="AD124" s="4919"/>
      <c r="AE124" s="4919"/>
      <c r="AF124" s="4919"/>
      <c r="AG124" s="4919"/>
      <c r="AH124" s="4919"/>
      <c r="AI124" s="4920"/>
    </row>
    <row r="125" spans="1:35" s="942" customFormat="1" ht="13.75" customHeight="1">
      <c r="A125" s="4861"/>
      <c r="B125" s="942">
        <f>+B114</f>
        <v>2025</v>
      </c>
      <c r="C125" s="942" t="s">
        <v>1477</v>
      </c>
      <c r="D125" s="1250">
        <v>0.4</v>
      </c>
      <c r="E125" s="1028"/>
      <c r="F125" s="1054" t="s">
        <v>845</v>
      </c>
      <c r="G125" s="1252" t="s">
        <v>2139</v>
      </c>
      <c r="H125" s="1259">
        <v>30</v>
      </c>
      <c r="I125" s="1260">
        <v>0</v>
      </c>
      <c r="J125" s="1261">
        <v>0</v>
      </c>
      <c r="K125" s="1262">
        <v>0</v>
      </c>
      <c r="L125" s="1260">
        <v>0</v>
      </c>
      <c r="M125" s="1263">
        <v>0</v>
      </c>
      <c r="N125" s="1262">
        <v>0</v>
      </c>
      <c r="O125" s="1260">
        <v>0</v>
      </c>
      <c r="P125" s="1263">
        <v>0</v>
      </c>
      <c r="Q125" s="1264">
        <v>0</v>
      </c>
      <c r="R125" s="1260">
        <v>0</v>
      </c>
      <c r="S125" s="1261">
        <v>0</v>
      </c>
      <c r="T125" s="1265">
        <f t="shared" si="77"/>
        <v>30</v>
      </c>
      <c r="U125" s="4770"/>
      <c r="V125" s="4902"/>
      <c r="W125" s="4903"/>
      <c r="X125" s="4903"/>
      <c r="Y125" s="4904"/>
      <c r="AA125" s="4918"/>
      <c r="AB125" s="4919"/>
      <c r="AC125" s="4919"/>
      <c r="AD125" s="4919"/>
      <c r="AE125" s="4919"/>
      <c r="AF125" s="4919"/>
      <c r="AG125" s="4919"/>
      <c r="AH125" s="4919"/>
      <c r="AI125" s="4920"/>
    </row>
    <row r="126" spans="1:35" s="942" customFormat="1" ht="13.75" customHeight="1" thickBot="1">
      <c r="A126" s="4861"/>
      <c r="B126" s="942">
        <f>+B115</f>
        <v>2026</v>
      </c>
      <c r="C126" s="942" t="s">
        <v>1477</v>
      </c>
      <c r="D126" s="1250">
        <v>0.42</v>
      </c>
      <c r="E126" s="1028"/>
      <c r="F126" s="1003" t="s">
        <v>1476</v>
      </c>
      <c r="G126" s="1266" t="s">
        <v>1217</v>
      </c>
      <c r="H126" s="1267">
        <f>IF(H123=0,"",H124/H123)</f>
        <v>0.25</v>
      </c>
      <c r="I126" s="1267" t="str">
        <f t="shared" ref="I126:T126" si="78">IF(I123=0,"",I124/I123)</f>
        <v/>
      </c>
      <c r="J126" s="1268" t="str">
        <f t="shared" si="78"/>
        <v/>
      </c>
      <c r="K126" s="1269" t="str">
        <f t="shared" si="78"/>
        <v/>
      </c>
      <c r="L126" s="1267" t="str">
        <f t="shared" si="78"/>
        <v/>
      </c>
      <c r="M126" s="1270" t="str">
        <f t="shared" si="78"/>
        <v/>
      </c>
      <c r="N126" s="1269" t="str">
        <f t="shared" si="78"/>
        <v/>
      </c>
      <c r="O126" s="1267" t="str">
        <f t="shared" si="78"/>
        <v/>
      </c>
      <c r="P126" s="1270" t="str">
        <f t="shared" si="78"/>
        <v/>
      </c>
      <c r="Q126" s="1271" t="str">
        <f t="shared" si="78"/>
        <v/>
      </c>
      <c r="R126" s="1267" t="str">
        <f t="shared" si="78"/>
        <v/>
      </c>
      <c r="S126" s="1268" t="str">
        <f t="shared" si="78"/>
        <v/>
      </c>
      <c r="T126" s="1272">
        <f t="shared" si="78"/>
        <v>0.25</v>
      </c>
      <c r="U126" s="4770"/>
      <c r="V126" s="4902"/>
      <c r="W126" s="4903"/>
      <c r="X126" s="4903"/>
      <c r="Y126" s="4904"/>
      <c r="AA126" s="4918"/>
      <c r="AB126" s="4919"/>
      <c r="AC126" s="4919"/>
      <c r="AD126" s="4919"/>
      <c r="AE126" s="4919"/>
      <c r="AF126" s="4919"/>
      <c r="AG126" s="4919"/>
      <c r="AH126" s="4919"/>
      <c r="AI126" s="4920"/>
    </row>
    <row r="127" spans="1:35" s="942" customFormat="1" ht="13.75" customHeight="1" thickBot="1">
      <c r="A127" s="4861"/>
      <c r="B127" s="1273"/>
      <c r="C127" s="1273"/>
      <c r="D127" s="1273"/>
      <c r="E127" s="1274"/>
      <c r="F127" s="1275"/>
      <c r="G127" s="1276" t="s">
        <v>215</v>
      </c>
      <c r="H127" s="1277" t="str">
        <f>IF(H124=0,"",IF(H126&gt;=D122,"○","×"))</f>
        <v>×</v>
      </c>
      <c r="I127" s="1277" t="str">
        <f>IF(I124=0,"",IF(I126&gt;=D122,"○","×"))</f>
        <v/>
      </c>
      <c r="J127" s="981" t="str">
        <f>IF(J124=0,"",IF(J126&gt;=D122,"○","×"))</f>
        <v/>
      </c>
      <c r="K127" s="982" t="str">
        <f>IF(K124=0,"",IF(K126&gt;=D122,"○","×"))</f>
        <v/>
      </c>
      <c r="L127" s="980" t="str">
        <f>IF(L124=0,"",IF(L126&gt;=D122,"○","×"))</f>
        <v/>
      </c>
      <c r="M127" s="983" t="str">
        <f>IF(M124=0,"",IF(M126&gt;=D122,"○","×"))</f>
        <v/>
      </c>
      <c r="N127" s="982" t="str">
        <f>IF(N124=0,"",IF(N126&gt;=D122,"○","×"))</f>
        <v/>
      </c>
      <c r="O127" s="980" t="str">
        <f>IF(O124=0,"",IF(O126&gt;=D122,"○","×"))</f>
        <v/>
      </c>
      <c r="P127" s="983" t="str">
        <f>IF(P124=0,"",IF(P126&gt;=D122,"○","×"))</f>
        <v/>
      </c>
      <c r="Q127" s="1278" t="str">
        <f>IF(Q124=0,"",IF(Q126&gt;=D122,"○","×"))</f>
        <v/>
      </c>
      <c r="R127" s="980" t="str">
        <f>IF(R124=0,"",IF(R126&gt;=D122,"○","×"))</f>
        <v/>
      </c>
      <c r="S127" s="1279" t="str">
        <f>IF(S124=0,"",IF(S126&gt;=D122,"○","×"))</f>
        <v/>
      </c>
      <c r="T127" s="1280" t="str">
        <f>IF(S124=0,"",IF(T126&gt;=D122,"○","×"))</f>
        <v/>
      </c>
      <c r="U127" s="4787"/>
      <c r="V127" s="4905"/>
      <c r="W127" s="4906"/>
      <c r="X127" s="4906"/>
      <c r="Y127" s="4907"/>
      <c r="AA127" s="4918"/>
      <c r="AB127" s="4919"/>
      <c r="AC127" s="4919"/>
      <c r="AD127" s="4919"/>
      <c r="AE127" s="4919"/>
      <c r="AF127" s="4919"/>
      <c r="AG127" s="4919"/>
      <c r="AH127" s="4919"/>
      <c r="AI127" s="4920"/>
    </row>
    <row r="128" spans="1:35" s="942" customFormat="1" ht="18.75" customHeight="1">
      <c r="A128" s="4861"/>
      <c r="B128" s="4796" t="s">
        <v>1970</v>
      </c>
      <c r="C128" s="4784"/>
      <c r="D128" s="4784"/>
      <c r="E128" s="4785"/>
      <c r="F128" s="2019" t="s">
        <v>1971</v>
      </c>
      <c r="G128" s="2020" t="s">
        <v>1972</v>
      </c>
      <c r="H128" s="979"/>
      <c r="I128" s="1076"/>
      <c r="J128" s="1077"/>
      <c r="K128" s="979"/>
      <c r="L128" s="1076"/>
      <c r="M128" s="1078"/>
      <c r="N128" s="979"/>
      <c r="O128" s="1076"/>
      <c r="P128" s="1943" t="s">
        <v>1973</v>
      </c>
      <c r="Q128" s="979"/>
      <c r="R128" s="1076"/>
      <c r="S128" s="1944" t="s">
        <v>1973</v>
      </c>
      <c r="T128" s="1000" t="s">
        <v>237</v>
      </c>
      <c r="U128" s="4790" t="s">
        <v>2144</v>
      </c>
      <c r="V128" s="4883"/>
      <c r="W128" s="4884"/>
      <c r="X128" s="4884"/>
      <c r="Y128" s="4885"/>
      <c r="AA128" s="4918"/>
      <c r="AB128" s="4919"/>
      <c r="AC128" s="4919"/>
      <c r="AD128" s="4919"/>
      <c r="AE128" s="4919"/>
      <c r="AF128" s="4919"/>
      <c r="AG128" s="4919"/>
      <c r="AH128" s="4919"/>
      <c r="AI128" s="4920"/>
    </row>
    <row r="129" spans="1:35" s="942" customFormat="1" ht="13.75" customHeight="1">
      <c r="A129" s="4861"/>
      <c r="B129" s="1945" t="s">
        <v>586</v>
      </c>
      <c r="C129" s="1001"/>
      <c r="D129" s="1001"/>
      <c r="E129" s="1233"/>
      <c r="F129" s="1194" t="s">
        <v>1975</v>
      </c>
      <c r="G129" s="2021" t="s">
        <v>1976</v>
      </c>
      <c r="H129" s="1946"/>
      <c r="I129" s="1947"/>
      <c r="J129" s="1948"/>
      <c r="K129" s="1946"/>
      <c r="L129" s="1947"/>
      <c r="M129" s="1948"/>
      <c r="N129" s="1946"/>
      <c r="O129" s="1949"/>
      <c r="P129" s="1950"/>
      <c r="Q129" s="1951"/>
      <c r="R129" s="1947"/>
      <c r="S129" s="1952"/>
      <c r="T129" s="1010" t="s">
        <v>2067</v>
      </c>
      <c r="U129" s="4790"/>
      <c r="V129" s="4834"/>
      <c r="W129" s="4835"/>
      <c r="X129" s="4835"/>
      <c r="Y129" s="4836"/>
      <c r="AA129" s="4918"/>
      <c r="AB129" s="4919"/>
      <c r="AC129" s="4919"/>
      <c r="AD129" s="4919"/>
      <c r="AE129" s="4919"/>
      <c r="AF129" s="4919"/>
      <c r="AG129" s="4919"/>
      <c r="AH129" s="4919"/>
      <c r="AI129" s="4920"/>
    </row>
    <row r="130" spans="1:35" s="942" customFormat="1" ht="13.75" customHeight="1">
      <c r="A130" s="4861"/>
      <c r="B130" s="1240">
        <f>+B9</f>
        <v>2023</v>
      </c>
      <c r="C130" s="1001" t="s">
        <v>486</v>
      </c>
      <c r="D130" s="1241">
        <v>0.45</v>
      </c>
      <c r="E130"/>
      <c r="F130" s="1194" t="s">
        <v>1977</v>
      </c>
      <c r="G130" s="2021" t="s">
        <v>1972</v>
      </c>
      <c r="H130" s="1946"/>
      <c r="I130" s="1947"/>
      <c r="J130" s="1948"/>
      <c r="K130" s="1946"/>
      <c r="L130" s="1947"/>
      <c r="M130" s="1948"/>
      <c r="N130" s="1946"/>
      <c r="O130" s="1947"/>
      <c r="P130" s="1950"/>
      <c r="Q130" s="1951"/>
      <c r="R130" s="1947"/>
      <c r="S130" s="1952"/>
      <c r="T130" s="1010" t="s">
        <v>1118</v>
      </c>
      <c r="U130" s="4790"/>
      <c r="V130" s="4834"/>
      <c r="W130" s="4835"/>
      <c r="X130" s="4835"/>
      <c r="Y130" s="4836"/>
      <c r="AA130" s="4918"/>
      <c r="AB130" s="4919"/>
      <c r="AC130" s="4919"/>
      <c r="AD130" s="4919"/>
      <c r="AE130" s="4919"/>
      <c r="AF130" s="4919"/>
      <c r="AG130" s="4919"/>
      <c r="AH130" s="4919"/>
      <c r="AI130" s="4920"/>
    </row>
    <row r="131" spans="1:35" s="942" customFormat="1" ht="13.75" customHeight="1">
      <c r="A131" s="4861"/>
      <c r="B131" s="1953"/>
      <c r="D131" s="1250"/>
      <c r="E131" s="943"/>
      <c r="F131" s="1194"/>
      <c r="G131" s="2021"/>
      <c r="H131" s="1946"/>
      <c r="I131" s="1947"/>
      <c r="J131" s="1948"/>
      <c r="K131" s="1946"/>
      <c r="L131" s="1947"/>
      <c r="M131" s="1948"/>
      <c r="N131" s="1946"/>
      <c r="O131" s="1949"/>
      <c r="P131" s="1950"/>
      <c r="Q131" s="1951"/>
      <c r="R131" s="1947"/>
      <c r="S131" s="1952"/>
      <c r="T131" s="1010"/>
      <c r="U131" s="4791"/>
      <c r="V131" s="4837"/>
      <c r="W131" s="4838"/>
      <c r="X131" s="4838"/>
      <c r="Y131" s="4839"/>
      <c r="AA131" s="4918"/>
      <c r="AB131" s="4919"/>
      <c r="AC131" s="4919"/>
      <c r="AD131" s="4919"/>
      <c r="AE131" s="4919"/>
      <c r="AF131" s="4919"/>
      <c r="AG131" s="4919"/>
      <c r="AH131" s="4919"/>
      <c r="AI131" s="4920"/>
    </row>
    <row r="132" spans="1:35" s="942" customFormat="1" ht="13.75" customHeight="1">
      <c r="A132" s="4861"/>
      <c r="B132" s="1953">
        <f>+B3</f>
        <v>2024</v>
      </c>
      <c r="C132" s="942" t="s">
        <v>487</v>
      </c>
      <c r="D132" s="1028">
        <v>0.38</v>
      </c>
      <c r="E132" s="943"/>
      <c r="F132" s="1029" t="s">
        <v>846</v>
      </c>
      <c r="G132" s="2116" t="s">
        <v>2140</v>
      </c>
      <c r="H132" s="1244"/>
      <c r="I132" s="1245"/>
      <c r="J132" s="1246"/>
      <c r="K132" s="1247"/>
      <c r="L132" s="1245"/>
      <c r="M132" s="1248"/>
      <c r="N132" s="1247"/>
      <c r="O132" s="1245"/>
      <c r="P132" s="1248"/>
      <c r="Q132" s="1249"/>
      <c r="R132" s="1245"/>
      <c r="S132" s="1246"/>
      <c r="T132" s="1010"/>
      <c r="U132" s="4769" t="s">
        <v>3357</v>
      </c>
      <c r="V132" s="4902"/>
      <c r="W132" s="4903"/>
      <c r="X132" s="4903"/>
      <c r="Y132" s="4904"/>
      <c r="AA132" s="4918"/>
      <c r="AB132" s="4919"/>
      <c r="AC132" s="4919"/>
      <c r="AD132" s="4919"/>
      <c r="AE132" s="4919"/>
      <c r="AF132" s="4919"/>
      <c r="AG132" s="4919"/>
      <c r="AH132" s="4919"/>
      <c r="AI132" s="4920"/>
    </row>
    <row r="133" spans="1:35" s="942" customFormat="1" ht="13.75" customHeight="1">
      <c r="A133" s="4861"/>
      <c r="B133" s="1953"/>
      <c r="F133" s="1003" t="s">
        <v>25</v>
      </c>
      <c r="G133" s="1251" t="s">
        <v>2143</v>
      </c>
      <c r="H133" s="2111">
        <f>+H134+H135</f>
        <v>40</v>
      </c>
      <c r="I133" s="2112">
        <f t="shared" ref="I133" si="79">+I134+I135</f>
        <v>0</v>
      </c>
      <c r="J133" s="2113">
        <f t="shared" ref="J133" si="80">+J134+J135</f>
        <v>0</v>
      </c>
      <c r="K133" s="2111">
        <f t="shared" ref="K133" si="81">+K134+K135</f>
        <v>0</v>
      </c>
      <c r="L133" s="2112">
        <f t="shared" ref="L133" si="82">+L134+L135</f>
        <v>0</v>
      </c>
      <c r="M133" s="2114">
        <f t="shared" ref="M133" si="83">+M134+M135</f>
        <v>0</v>
      </c>
      <c r="N133" s="2111">
        <f t="shared" ref="N133" si="84">+N134+N135</f>
        <v>0</v>
      </c>
      <c r="O133" s="2112">
        <f t="shared" ref="O133" si="85">+O134+O135</f>
        <v>0</v>
      </c>
      <c r="P133" s="2114">
        <f t="shared" ref="P133" si="86">+P134+P135</f>
        <v>0</v>
      </c>
      <c r="Q133" s="2115">
        <f t="shared" ref="Q133" si="87">+Q134+Q135</f>
        <v>0</v>
      </c>
      <c r="R133" s="2112">
        <f t="shared" ref="R133" si="88">+R134+R135</f>
        <v>0</v>
      </c>
      <c r="S133" s="2113">
        <f t="shared" ref="S133" si="89">+S134+S135</f>
        <v>0</v>
      </c>
      <c r="T133" s="3072">
        <f t="shared" ref="T133" si="90">+T134+T135</f>
        <v>40</v>
      </c>
      <c r="U133" s="4770"/>
      <c r="V133" s="4902"/>
      <c r="W133" s="4903"/>
      <c r="X133" s="4903"/>
      <c r="Y133" s="4904"/>
      <c r="AA133" s="4918"/>
      <c r="AB133" s="4919"/>
      <c r="AC133" s="4919"/>
      <c r="AD133" s="4919"/>
      <c r="AE133" s="4919"/>
      <c r="AF133" s="4919"/>
      <c r="AG133" s="4919"/>
      <c r="AH133" s="4919"/>
      <c r="AI133" s="4920"/>
    </row>
    <row r="134" spans="1:35" s="942" customFormat="1" ht="13.75" customHeight="1">
      <c r="A134" s="4861"/>
      <c r="B134" s="1953"/>
      <c r="F134" s="1003" t="s">
        <v>25</v>
      </c>
      <c r="G134" s="1252" t="s">
        <v>2141</v>
      </c>
      <c r="H134" s="1253">
        <v>10</v>
      </c>
      <c r="I134" s="1254">
        <v>0</v>
      </c>
      <c r="J134" s="1255">
        <v>0</v>
      </c>
      <c r="K134" s="1253">
        <v>0</v>
      </c>
      <c r="L134" s="1254">
        <v>0</v>
      </c>
      <c r="M134" s="1256">
        <v>0</v>
      </c>
      <c r="N134" s="1253">
        <v>0</v>
      </c>
      <c r="O134" s="1254">
        <v>0</v>
      </c>
      <c r="P134" s="1256">
        <v>0</v>
      </c>
      <c r="Q134" s="1257">
        <v>0</v>
      </c>
      <c r="R134" s="1254">
        <v>0</v>
      </c>
      <c r="S134" s="1255">
        <v>0</v>
      </c>
      <c r="T134" s="1258">
        <f t="shared" ref="T134:T135" si="91">SUM(H134:S134)</f>
        <v>10</v>
      </c>
      <c r="U134" s="4770"/>
      <c r="V134" s="4902"/>
      <c r="W134" s="4903"/>
      <c r="X134" s="4903"/>
      <c r="Y134" s="4904"/>
      <c r="AA134" s="4918"/>
      <c r="AB134" s="4919"/>
      <c r="AC134" s="4919"/>
      <c r="AD134" s="4919"/>
      <c r="AE134" s="4919"/>
      <c r="AF134" s="4919"/>
      <c r="AG134" s="4919"/>
      <c r="AH134" s="4919"/>
      <c r="AI134" s="4920"/>
    </row>
    <row r="135" spans="1:35" s="942" customFormat="1" ht="13.75" customHeight="1">
      <c r="A135" s="4861"/>
      <c r="B135" s="1953">
        <f>+B132+1</f>
        <v>2025</v>
      </c>
      <c r="C135" s="942" t="s">
        <v>487</v>
      </c>
      <c r="D135" s="1250">
        <v>0.4</v>
      </c>
      <c r="E135" s="1028"/>
      <c r="F135" s="1054" t="s">
        <v>845</v>
      </c>
      <c r="G135" s="1252" t="s">
        <v>2139</v>
      </c>
      <c r="H135" s="1259">
        <v>30</v>
      </c>
      <c r="I135" s="1260">
        <v>0</v>
      </c>
      <c r="J135" s="1261">
        <v>0</v>
      </c>
      <c r="K135" s="1262">
        <v>0</v>
      </c>
      <c r="L135" s="1260">
        <v>0</v>
      </c>
      <c r="M135" s="1263">
        <v>0</v>
      </c>
      <c r="N135" s="1262">
        <v>0</v>
      </c>
      <c r="O135" s="1260">
        <v>0</v>
      </c>
      <c r="P135" s="1263">
        <v>0</v>
      </c>
      <c r="Q135" s="1264">
        <v>0</v>
      </c>
      <c r="R135" s="1260">
        <v>0</v>
      </c>
      <c r="S135" s="1261">
        <v>0</v>
      </c>
      <c r="T135" s="1265">
        <f t="shared" si="91"/>
        <v>30</v>
      </c>
      <c r="U135" s="4770"/>
      <c r="V135" s="4902"/>
      <c r="W135" s="4903"/>
      <c r="X135" s="4903"/>
      <c r="Y135" s="4904"/>
      <c r="AA135" s="4918"/>
      <c r="AB135" s="4919"/>
      <c r="AC135" s="4919"/>
      <c r="AD135" s="4919"/>
      <c r="AE135" s="4919"/>
      <c r="AF135" s="4919"/>
      <c r="AG135" s="4919"/>
      <c r="AH135" s="4919"/>
      <c r="AI135" s="4920"/>
    </row>
    <row r="136" spans="1:35" s="942" customFormat="1" ht="13.75" customHeight="1" thickBot="1">
      <c r="A136" s="4861"/>
      <c r="B136" s="1953">
        <f>+B135+1</f>
        <v>2026</v>
      </c>
      <c r="C136" s="942" t="s">
        <v>487</v>
      </c>
      <c r="D136" s="1250">
        <v>0.42</v>
      </c>
      <c r="E136" s="1028"/>
      <c r="F136" s="1003" t="s">
        <v>25</v>
      </c>
      <c r="G136" s="1266" t="s">
        <v>1217</v>
      </c>
      <c r="H136" s="1267">
        <f>IF(H133=0,"",H134/H133)</f>
        <v>0.25</v>
      </c>
      <c r="I136" s="1267" t="str">
        <f t="shared" ref="I136:T136" si="92">IF(I133=0,"",I134/I133)</f>
        <v/>
      </c>
      <c r="J136" s="1268" t="str">
        <f t="shared" si="92"/>
        <v/>
      </c>
      <c r="K136" s="1269" t="str">
        <f t="shared" si="92"/>
        <v/>
      </c>
      <c r="L136" s="1267" t="str">
        <f t="shared" si="92"/>
        <v/>
      </c>
      <c r="M136" s="1270" t="str">
        <f t="shared" si="92"/>
        <v/>
      </c>
      <c r="N136" s="1269" t="str">
        <f t="shared" si="92"/>
        <v/>
      </c>
      <c r="O136" s="1267" t="str">
        <f t="shared" si="92"/>
        <v/>
      </c>
      <c r="P136" s="1270" t="str">
        <f t="shared" si="92"/>
        <v/>
      </c>
      <c r="Q136" s="1271" t="str">
        <f t="shared" si="92"/>
        <v/>
      </c>
      <c r="R136" s="1267" t="str">
        <f t="shared" si="92"/>
        <v/>
      </c>
      <c r="S136" s="1268" t="str">
        <f t="shared" si="92"/>
        <v/>
      </c>
      <c r="T136" s="1272">
        <f t="shared" si="92"/>
        <v>0.25</v>
      </c>
      <c r="U136" s="4770"/>
      <c r="V136" s="4902"/>
      <c r="W136" s="4903"/>
      <c r="X136" s="4903"/>
      <c r="Y136" s="4904"/>
      <c r="AA136" s="4918"/>
      <c r="AB136" s="4919"/>
      <c r="AC136" s="4919"/>
      <c r="AD136" s="4919"/>
      <c r="AE136" s="4919"/>
      <c r="AF136" s="4919"/>
      <c r="AG136" s="4919"/>
      <c r="AH136" s="4919"/>
      <c r="AI136" s="4920"/>
    </row>
    <row r="137" spans="1:35" s="942" customFormat="1" ht="13.75" customHeight="1" thickBot="1">
      <c r="A137" s="4862"/>
      <c r="B137" s="2117"/>
      <c r="C137" s="1273"/>
      <c r="D137" s="1273"/>
      <c r="E137" s="1274"/>
      <c r="F137" s="2118"/>
      <c r="G137" s="1276" t="s">
        <v>215</v>
      </c>
      <c r="H137" s="1277" t="str">
        <f>IF(H134=0,"",IF(H136&gt;=D132,"○","×"))</f>
        <v>×</v>
      </c>
      <c r="I137" s="1277" t="str">
        <f>IF(I134=0,"",IF(I136&gt;=D132,"○","×"))</f>
        <v/>
      </c>
      <c r="J137" s="2119" t="str">
        <f>IF(J134=0,"",IF(J136&gt;=D132,"○","×"))</f>
        <v/>
      </c>
      <c r="K137" s="2120" t="str">
        <f>IF(K134=0,"",IF(K136&gt;=D132,"○","×"))</f>
        <v/>
      </c>
      <c r="L137" s="1277" t="str">
        <f>IF(L134=0,"",IF(L136&gt;=D132,"○","×"))</f>
        <v/>
      </c>
      <c r="M137" s="2121" t="str">
        <f>IF(M134=0,"",IF(M136&gt;=D132,"○","×"))</f>
        <v/>
      </c>
      <c r="N137" s="2120" t="str">
        <f>IF(N134=0,"",IF(N136&gt;=D132,"○","×"))</f>
        <v/>
      </c>
      <c r="O137" s="1277" t="str">
        <f>IF(O134=0,"",IF(O136&gt;=D132,"○","×"))</f>
        <v/>
      </c>
      <c r="P137" s="2121" t="str">
        <f>IF(P134=0,"",IF(P136&gt;=D132,"○","×"))</f>
        <v/>
      </c>
      <c r="Q137" s="2122" t="str">
        <f>IF(Q134=0,"",IF(Q136&gt;=D132,"○","×"))</f>
        <v/>
      </c>
      <c r="R137" s="1277" t="str">
        <f>IF(R134=0,"",IF(R136&gt;=D132,"○","×"))</f>
        <v/>
      </c>
      <c r="S137" s="2123" t="str">
        <f>IF(S134=0,"",IF(S136&gt;=D132,"○","×"))</f>
        <v/>
      </c>
      <c r="T137" s="2124" t="str">
        <f>IF(S134=0,"",IF(T136&gt;=D132,"○","×"))</f>
        <v/>
      </c>
      <c r="U137" s="4771"/>
      <c r="V137" s="4905"/>
      <c r="W137" s="4906"/>
      <c r="X137" s="4906"/>
      <c r="Y137" s="4907"/>
      <c r="AA137" s="4921"/>
      <c r="AB137" s="4922"/>
      <c r="AC137" s="4922"/>
      <c r="AD137" s="4922"/>
      <c r="AE137" s="4922"/>
      <c r="AF137" s="4922"/>
      <c r="AG137" s="4922"/>
      <c r="AH137" s="4922"/>
      <c r="AI137" s="4923"/>
    </row>
    <row r="138" spans="1:35" ht="18" customHeight="1" thickBot="1">
      <c r="A138" s="4879" t="s">
        <v>688</v>
      </c>
      <c r="B138" s="4880" t="s">
        <v>483</v>
      </c>
      <c r="C138" s="4881"/>
      <c r="D138" s="4881"/>
      <c r="E138" s="4882"/>
      <c r="F138" s="2001" t="s">
        <v>521</v>
      </c>
      <c r="G138" s="2013"/>
      <c r="H138" s="358"/>
      <c r="I138" s="359"/>
      <c r="J138" s="361"/>
      <c r="K138" s="358"/>
      <c r="L138" s="359"/>
      <c r="M138" s="361"/>
      <c r="N138" s="358"/>
      <c r="O138" s="359"/>
      <c r="P138" s="361"/>
      <c r="Q138" s="358"/>
      <c r="R138" s="359"/>
      <c r="S138" s="744"/>
      <c r="T138" s="1000" t="s">
        <v>237</v>
      </c>
      <c r="U138" s="4758" t="str">
        <f>+U92</f>
        <v>1/4半期</v>
      </c>
      <c r="V138" s="4867"/>
      <c r="W138" s="4868"/>
      <c r="X138" s="4868"/>
      <c r="Y138" s="4869"/>
      <c r="AA138" s="1325" t="s">
        <v>1536</v>
      </c>
    </row>
    <row r="139" spans="1:35" ht="13.75" customHeight="1" thickBot="1">
      <c r="A139" s="4863"/>
      <c r="B139" s="319" t="s">
        <v>586</v>
      </c>
      <c r="C139" s="320"/>
      <c r="D139" s="320"/>
      <c r="E139" s="322"/>
      <c r="F139" s="2002" t="s">
        <v>522</v>
      </c>
      <c r="G139" s="2015"/>
      <c r="H139" s="363"/>
      <c r="I139" s="364"/>
      <c r="J139" s="366"/>
      <c r="K139" s="363"/>
      <c r="L139" s="364"/>
      <c r="M139" s="366"/>
      <c r="N139" s="363"/>
      <c r="O139" s="364"/>
      <c r="P139" s="366"/>
      <c r="Q139" s="363"/>
      <c r="R139" s="364"/>
      <c r="S139" s="745"/>
      <c r="T139" s="1010"/>
      <c r="U139" s="4758"/>
      <c r="V139" s="4825"/>
      <c r="W139" s="4826"/>
      <c r="X139" s="4826"/>
      <c r="Y139" s="4827"/>
    </row>
    <row r="140" spans="1:35" ht="13.75" customHeight="1" thickBot="1">
      <c r="A140" s="4863"/>
      <c r="B140" s="1223">
        <f>+'4負荷記録表'!C62</f>
        <v>2023</v>
      </c>
      <c r="C140" s="320" t="s">
        <v>486</v>
      </c>
      <c r="D140" s="321">
        <f>SUM(H143:S143)</f>
        <v>1200</v>
      </c>
      <c r="E140" s="2030" t="s">
        <v>689</v>
      </c>
      <c r="F140" s="2002" t="s">
        <v>523</v>
      </c>
      <c r="G140" s="2015"/>
      <c r="H140" s="369"/>
      <c r="I140" s="364"/>
      <c r="J140" s="366"/>
      <c r="K140" s="363"/>
      <c r="L140" s="364"/>
      <c r="M140" s="366"/>
      <c r="N140" s="367"/>
      <c r="O140" s="364"/>
      <c r="P140" s="366"/>
      <c r="Q140" s="363"/>
      <c r="R140" s="364"/>
      <c r="S140" s="745"/>
      <c r="T140" s="1010"/>
      <c r="U140" s="4759"/>
      <c r="V140" s="4828"/>
      <c r="W140" s="4829"/>
      <c r="X140" s="4829"/>
      <c r="Y140" s="4830"/>
    </row>
    <row r="141" spans="1:35" ht="13.75" customHeight="1" thickBot="1">
      <c r="A141" s="4863"/>
      <c r="B141" s="334"/>
      <c r="E141" s="331"/>
      <c r="F141" s="2002" t="s">
        <v>524</v>
      </c>
      <c r="G141" s="2015"/>
      <c r="H141" s="46"/>
      <c r="I141" s="195"/>
      <c r="J141" s="197"/>
      <c r="K141" s="111"/>
      <c r="L141" s="195"/>
      <c r="M141" s="197"/>
      <c r="N141" s="198"/>
      <c r="O141" s="195"/>
      <c r="P141" s="197"/>
      <c r="Q141" s="111"/>
      <c r="R141" s="195"/>
      <c r="S141" s="746"/>
      <c r="T141" s="1010"/>
      <c r="U141" s="4754" t="str">
        <f>+U95</f>
        <v>上半期</v>
      </c>
      <c r="V141" s="4819"/>
      <c r="W141" s="4820"/>
      <c r="X141" s="4820"/>
      <c r="Y141" s="4821"/>
    </row>
    <row r="142" spans="1:35" ht="13.75" customHeight="1" thickBot="1">
      <c r="A142" s="4863"/>
      <c r="B142" s="334">
        <f>+B96</f>
        <v>2024</v>
      </c>
      <c r="C142" s="299" t="s">
        <v>487</v>
      </c>
      <c r="E142" s="331"/>
      <c r="F142" s="2002"/>
      <c r="G142" s="2028"/>
      <c r="H142" s="577"/>
      <c r="I142" s="68"/>
      <c r="J142" s="202"/>
      <c r="K142" s="577"/>
      <c r="L142" s="68"/>
      <c r="M142" s="128"/>
      <c r="N142" s="743"/>
      <c r="O142" s="68"/>
      <c r="P142" s="128"/>
      <c r="Q142" s="577"/>
      <c r="R142" s="68"/>
      <c r="S142" s="202"/>
      <c r="T142" s="1010"/>
      <c r="U142" s="4755"/>
      <c r="V142" s="4813"/>
      <c r="W142" s="4814"/>
      <c r="X142" s="4814"/>
      <c r="Y142" s="4815"/>
    </row>
    <row r="143" spans="1:35" ht="13.75" customHeight="1" thickBot="1">
      <c r="A143" s="4863"/>
      <c r="C143" s="351" t="s">
        <v>242</v>
      </c>
      <c r="D143" s="2016">
        <v>0.95</v>
      </c>
      <c r="E143" s="331"/>
      <c r="F143" s="2002" t="s">
        <v>846</v>
      </c>
      <c r="G143" s="357" t="s">
        <v>484</v>
      </c>
      <c r="H143" s="53">
        <f>+'4負荷記録表'!E62</f>
        <v>100</v>
      </c>
      <c r="I143" s="54">
        <f>+'4負荷記録表'!F62</f>
        <v>100</v>
      </c>
      <c r="J143" s="55">
        <f>+'4負荷記録表'!G62</f>
        <v>100</v>
      </c>
      <c r="K143" s="53">
        <f>+'4負荷記録表'!H62</f>
        <v>100</v>
      </c>
      <c r="L143" s="54">
        <f>+'4負荷記録表'!I62</f>
        <v>100</v>
      </c>
      <c r="M143" s="114">
        <f>+'4負荷記録表'!J62</f>
        <v>100</v>
      </c>
      <c r="N143" s="53">
        <f>+'4負荷記録表'!K62</f>
        <v>100</v>
      </c>
      <c r="O143" s="54">
        <f>+'4負荷記録表'!L62</f>
        <v>100</v>
      </c>
      <c r="P143" s="114">
        <f>+'4負荷記録表'!M62</f>
        <v>100</v>
      </c>
      <c r="Q143" s="83">
        <f>+'4負荷記録表'!N62</f>
        <v>100</v>
      </c>
      <c r="R143" s="54">
        <f>+'4負荷記録表'!O62</f>
        <v>100</v>
      </c>
      <c r="S143" s="55">
        <f>+'4負荷記録表'!P62</f>
        <v>100</v>
      </c>
      <c r="T143" s="221">
        <f>SUM(H143:S143)</f>
        <v>1200</v>
      </c>
      <c r="U143" s="4756"/>
      <c r="V143" s="4816"/>
      <c r="W143" s="4817"/>
      <c r="X143" s="4817"/>
      <c r="Y143" s="4818"/>
    </row>
    <row r="144" spans="1:35" ht="13.75" customHeight="1" thickBot="1">
      <c r="A144" s="4863"/>
      <c r="C144" s="335" t="s">
        <v>72</v>
      </c>
      <c r="D144" s="355">
        <f>+D143-1</f>
        <v>-5.0000000000000044E-2</v>
      </c>
      <c r="E144" s="331"/>
      <c r="F144" s="2002" t="s">
        <v>25</v>
      </c>
      <c r="G144" s="340" t="s">
        <v>73</v>
      </c>
      <c r="H144" s="1102">
        <f>+H143</f>
        <v>100</v>
      </c>
      <c r="I144" s="1103">
        <f t="shared" ref="I144:S144" si="93">+H144+I143</f>
        <v>200</v>
      </c>
      <c r="J144" s="1104">
        <f t="shared" si="93"/>
        <v>300</v>
      </c>
      <c r="K144" s="1102">
        <f t="shared" si="93"/>
        <v>400</v>
      </c>
      <c r="L144" s="1103">
        <f t="shared" si="93"/>
        <v>500</v>
      </c>
      <c r="M144" s="1105">
        <f t="shared" si="93"/>
        <v>600</v>
      </c>
      <c r="N144" s="1102">
        <f t="shared" si="93"/>
        <v>700</v>
      </c>
      <c r="O144" s="1103">
        <f t="shared" si="93"/>
        <v>800</v>
      </c>
      <c r="P144" s="1105">
        <f t="shared" si="93"/>
        <v>900</v>
      </c>
      <c r="Q144" s="1106">
        <f t="shared" si="93"/>
        <v>1000</v>
      </c>
      <c r="R144" s="1103">
        <f t="shared" si="93"/>
        <v>1100</v>
      </c>
      <c r="S144" s="1104">
        <f t="shared" si="93"/>
        <v>1200</v>
      </c>
      <c r="T144" s="221"/>
      <c r="U144" s="4757" t="str">
        <f>+U98</f>
        <v>3/4半期</v>
      </c>
      <c r="V144" s="4819"/>
      <c r="W144" s="4820"/>
      <c r="X144" s="4820"/>
      <c r="Y144" s="4821"/>
    </row>
    <row r="145" spans="1:25" ht="13.75" customHeight="1" thickBot="1">
      <c r="A145" s="4863"/>
      <c r="B145" s="334"/>
      <c r="C145" s="335" t="s">
        <v>91</v>
      </c>
      <c r="D145" s="341">
        <f>+S146</f>
        <v>1140</v>
      </c>
      <c r="E145" s="331" t="str">
        <f>+E140</f>
        <v>㎥</v>
      </c>
      <c r="F145" s="2002" t="s">
        <v>25</v>
      </c>
      <c r="G145" s="342" t="s">
        <v>212</v>
      </c>
      <c r="H145" s="1108">
        <f>+H143*D143</f>
        <v>95</v>
      </c>
      <c r="I145" s="1108">
        <f>+I143*D143</f>
        <v>95</v>
      </c>
      <c r="J145" s="1109">
        <f>+J143*D143</f>
        <v>95</v>
      </c>
      <c r="K145" s="203">
        <f>+K143*D143</f>
        <v>95</v>
      </c>
      <c r="L145" s="1108">
        <f>+L143*D143</f>
        <v>95</v>
      </c>
      <c r="M145" s="1110">
        <f>+M143*D143</f>
        <v>95</v>
      </c>
      <c r="N145" s="1107">
        <f>+N143*D143</f>
        <v>95</v>
      </c>
      <c r="O145" s="1108">
        <f>+O143*D143</f>
        <v>95</v>
      </c>
      <c r="P145" s="1110">
        <f>+P143*D143</f>
        <v>95</v>
      </c>
      <c r="Q145" s="1111">
        <f>+Q143*D143</f>
        <v>95</v>
      </c>
      <c r="R145" s="1108">
        <f>+R143*D143</f>
        <v>95</v>
      </c>
      <c r="S145" s="1109">
        <f>+S143*D143</f>
        <v>95</v>
      </c>
      <c r="T145" s="225">
        <f>SUM(H145:S145)</f>
        <v>1140</v>
      </c>
      <c r="U145" s="4758"/>
      <c r="V145" s="4813"/>
      <c r="W145" s="4814"/>
      <c r="X145" s="4814"/>
      <c r="Y145" s="4815"/>
    </row>
    <row r="146" spans="1:25" ht="13.75" customHeight="1" thickBot="1">
      <c r="A146" s="4863"/>
      <c r="B146" s="334"/>
      <c r="E146" s="331"/>
      <c r="F146" s="578" t="s">
        <v>845</v>
      </c>
      <c r="G146" s="340" t="s">
        <v>73</v>
      </c>
      <c r="H146" s="1113">
        <f>+H145</f>
        <v>95</v>
      </c>
      <c r="I146" s="1113">
        <f t="shared" ref="I146:S146" si="94">+H146+I145</f>
        <v>190</v>
      </c>
      <c r="J146" s="1114">
        <f t="shared" si="94"/>
        <v>285</v>
      </c>
      <c r="K146" s="1112">
        <f t="shared" si="94"/>
        <v>380</v>
      </c>
      <c r="L146" s="1113">
        <f t="shared" si="94"/>
        <v>475</v>
      </c>
      <c r="M146" s="1115">
        <f t="shared" si="94"/>
        <v>570</v>
      </c>
      <c r="N146" s="1112">
        <f t="shared" si="94"/>
        <v>665</v>
      </c>
      <c r="O146" s="1113">
        <f t="shared" si="94"/>
        <v>760</v>
      </c>
      <c r="P146" s="1115">
        <f t="shared" si="94"/>
        <v>855</v>
      </c>
      <c r="Q146" s="1116">
        <f t="shared" si="94"/>
        <v>950</v>
      </c>
      <c r="R146" s="1113">
        <f t="shared" si="94"/>
        <v>1045</v>
      </c>
      <c r="S146" s="1114">
        <f t="shared" si="94"/>
        <v>1140</v>
      </c>
      <c r="T146" s="221"/>
      <c r="U146" s="4759"/>
      <c r="V146" s="4816"/>
      <c r="W146" s="4817"/>
      <c r="X146" s="4817"/>
      <c r="Y146" s="4818"/>
    </row>
    <row r="147" spans="1:25" ht="13.75" customHeight="1" thickBot="1">
      <c r="A147" s="4863"/>
      <c r="B147" s="334">
        <f>+B101</f>
        <v>2025</v>
      </c>
      <c r="C147" s="299" t="s">
        <v>690</v>
      </c>
      <c r="D147" s="343">
        <f>+D140*E147</f>
        <v>1104</v>
      </c>
      <c r="E147" s="2029">
        <v>0.92</v>
      </c>
      <c r="F147" s="2002" t="s">
        <v>525</v>
      </c>
      <c r="G147" s="353" t="s">
        <v>482</v>
      </c>
      <c r="H147" s="1108">
        <f>IF('4負荷記録表'!E64="","",'4負荷記録表'!E64)</f>
        <v>90</v>
      </c>
      <c r="I147" s="1108">
        <f>IF('4負荷記録表'!F64="","",'4負荷記録表'!F64)</f>
        <v>90</v>
      </c>
      <c r="J147" s="1109">
        <f>IF('4負荷記録表'!G64="","",'4負荷記録表'!G64)</f>
        <v>90</v>
      </c>
      <c r="K147" s="1107">
        <f>IF('4負荷記録表'!H64="","",'4負荷記録表'!H64)</f>
        <v>90</v>
      </c>
      <c r="L147" s="1108">
        <f>IF('4負荷記録表'!I64="","",'4負荷記録表'!I64)</f>
        <v>90</v>
      </c>
      <c r="M147" s="1110">
        <f>IF('4負荷記録表'!J64="","",'4負荷記録表'!J64)</f>
        <v>90</v>
      </c>
      <c r="N147" s="1107">
        <f>IF('4負荷記録表'!K64="","",'4負荷記録表'!K64)</f>
        <v>90</v>
      </c>
      <c r="O147" s="1108">
        <f>IF('4負荷記録表'!L64="","",'4負荷記録表'!L64)</f>
        <v>90</v>
      </c>
      <c r="P147" s="1110">
        <f>IF('4負荷記録表'!M64="","",'4負荷記録表'!M64)</f>
        <v>90</v>
      </c>
      <c r="Q147" s="1111">
        <f>IF('4負荷記録表'!N64="","",'4負荷記録表'!N64)</f>
        <v>90</v>
      </c>
      <c r="R147" s="1108">
        <f>IF('4負荷記録表'!O64="","",'4負荷記録表'!O64)</f>
        <v>90</v>
      </c>
      <c r="S147" s="1109">
        <f>IF('4負荷記録表'!P64="","",'4負荷記録表'!P64)</f>
        <v>90</v>
      </c>
      <c r="T147" s="225">
        <f>SUM(H147:S147)</f>
        <v>1080</v>
      </c>
      <c r="U147" s="4769" t="s">
        <v>3357</v>
      </c>
      <c r="V147" s="4819"/>
      <c r="W147" s="4820"/>
      <c r="X147" s="4820"/>
      <c r="Y147" s="4821"/>
    </row>
    <row r="148" spans="1:25" ht="13.75" customHeight="1" thickBot="1">
      <c r="A148" s="4863"/>
      <c r="B148" s="334">
        <f>+B102</f>
        <v>2026</v>
      </c>
      <c r="C148" s="299" t="s">
        <v>487</v>
      </c>
      <c r="D148" s="343">
        <f>+D140*E148</f>
        <v>1080</v>
      </c>
      <c r="E148" s="2029">
        <v>0.9</v>
      </c>
      <c r="F148" s="2002" t="s">
        <v>74</v>
      </c>
      <c r="G148" s="345" t="s">
        <v>318</v>
      </c>
      <c r="H148" s="1123">
        <f>IF(H147="","",H147)</f>
        <v>90</v>
      </c>
      <c r="I148" s="1123">
        <f t="shared" ref="I148:S148" si="95">IF(I147="","",(H148+I147))</f>
        <v>180</v>
      </c>
      <c r="J148" s="1124">
        <f t="shared" si="95"/>
        <v>270</v>
      </c>
      <c r="K148" s="1122">
        <f t="shared" si="95"/>
        <v>360</v>
      </c>
      <c r="L148" s="1123">
        <f t="shared" si="95"/>
        <v>450</v>
      </c>
      <c r="M148" s="1125">
        <f t="shared" si="95"/>
        <v>540</v>
      </c>
      <c r="N148" s="1122">
        <f t="shared" si="95"/>
        <v>630</v>
      </c>
      <c r="O148" s="1123">
        <f t="shared" si="95"/>
        <v>720</v>
      </c>
      <c r="P148" s="1125">
        <f t="shared" si="95"/>
        <v>810</v>
      </c>
      <c r="Q148" s="1126">
        <f t="shared" si="95"/>
        <v>900</v>
      </c>
      <c r="R148" s="1123">
        <f t="shared" si="95"/>
        <v>990</v>
      </c>
      <c r="S148" s="1124">
        <f t="shared" si="95"/>
        <v>1080</v>
      </c>
      <c r="T148" s="582">
        <f>+T147/T143</f>
        <v>0.9</v>
      </c>
      <c r="U148" s="4770"/>
      <c r="V148" s="4813"/>
      <c r="W148" s="4814"/>
      <c r="X148" s="4814"/>
      <c r="Y148" s="4815"/>
    </row>
    <row r="149" spans="1:25" ht="13.75" customHeight="1" thickBot="1">
      <c r="A149" s="4863"/>
      <c r="B149" s="334"/>
      <c r="D149" s="343"/>
      <c r="E149" s="372"/>
      <c r="F149" s="2003"/>
      <c r="G149" s="623" t="s">
        <v>998</v>
      </c>
      <c r="H149" s="624" t="str">
        <f>IF(H147="","",IF(H147&lt;=H145,"○","×"))</f>
        <v>○</v>
      </c>
      <c r="I149" s="624" t="str">
        <f t="shared" ref="I149:S149" si="96">IF(I147="","",IF(I147&lt;=I145,"○","×"))</f>
        <v>○</v>
      </c>
      <c r="J149" s="715" t="str">
        <f t="shared" si="96"/>
        <v>○</v>
      </c>
      <c r="K149" s="714" t="str">
        <f t="shared" si="96"/>
        <v>○</v>
      </c>
      <c r="L149" s="624" t="str">
        <f t="shared" si="96"/>
        <v>○</v>
      </c>
      <c r="M149" s="716" t="str">
        <f t="shared" si="96"/>
        <v>○</v>
      </c>
      <c r="N149" s="714" t="str">
        <f t="shared" si="96"/>
        <v>○</v>
      </c>
      <c r="O149" s="624" t="str">
        <f t="shared" si="96"/>
        <v>○</v>
      </c>
      <c r="P149" s="716" t="str">
        <f t="shared" si="96"/>
        <v>○</v>
      </c>
      <c r="Q149" s="1127" t="str">
        <f t="shared" si="96"/>
        <v>○</v>
      </c>
      <c r="R149" s="624" t="str">
        <f t="shared" si="96"/>
        <v>○</v>
      </c>
      <c r="S149" s="1149" t="str">
        <f t="shared" si="96"/>
        <v>○</v>
      </c>
      <c r="T149" s="2982"/>
      <c r="U149" s="4770"/>
      <c r="V149" s="4813"/>
      <c r="W149" s="4814"/>
      <c r="X149" s="4814"/>
      <c r="Y149" s="4815"/>
    </row>
    <row r="150" spans="1:25" ht="13.75" customHeight="1" thickBot="1">
      <c r="A150" s="4863"/>
      <c r="B150" s="346"/>
      <c r="C150" s="347"/>
      <c r="D150" s="347"/>
      <c r="E150" s="348"/>
      <c r="F150" s="2004"/>
      <c r="G150" s="640" t="s">
        <v>999</v>
      </c>
      <c r="H150" s="633" t="str">
        <f>IF(H147="","",IF(H148&lt;=H146,"○","×"))</f>
        <v>○</v>
      </c>
      <c r="I150" s="633" t="str">
        <f t="shared" ref="I150:S150" si="97">IF(I147="","",IF(I148&lt;=I146,"○","×"))</f>
        <v>○</v>
      </c>
      <c r="J150" s="634" t="str">
        <f t="shared" si="97"/>
        <v>○</v>
      </c>
      <c r="K150" s="635" t="str">
        <f t="shared" si="97"/>
        <v>○</v>
      </c>
      <c r="L150" s="633" t="str">
        <f t="shared" si="97"/>
        <v>○</v>
      </c>
      <c r="M150" s="636" t="str">
        <f t="shared" si="97"/>
        <v>○</v>
      </c>
      <c r="N150" s="635" t="str">
        <f t="shared" si="97"/>
        <v>○</v>
      </c>
      <c r="O150" s="633" t="str">
        <f t="shared" si="97"/>
        <v>○</v>
      </c>
      <c r="P150" s="636" t="str">
        <f t="shared" si="97"/>
        <v>○</v>
      </c>
      <c r="Q150" s="637" t="str">
        <f t="shared" si="97"/>
        <v>○</v>
      </c>
      <c r="R150" s="633" t="str">
        <f t="shared" si="97"/>
        <v>○</v>
      </c>
      <c r="S150" s="644" t="str">
        <f t="shared" si="97"/>
        <v>○</v>
      </c>
      <c r="T150" s="224" t="str">
        <f>IF(S147="","",IF(S148&lt;=S146,"○","×"))</f>
        <v>○</v>
      </c>
      <c r="U150" s="4771"/>
      <c r="V150" s="4857"/>
      <c r="W150" s="4858"/>
      <c r="X150" s="4858"/>
      <c r="Y150" s="4859"/>
    </row>
    <row r="151" spans="1:25" ht="16.5" customHeight="1" thickBot="1">
      <c r="A151" s="4863" t="s">
        <v>691</v>
      </c>
      <c r="B151" s="4864" t="s">
        <v>1998</v>
      </c>
      <c r="C151" s="4865"/>
      <c r="D151" s="4865"/>
      <c r="E151" s="4866"/>
      <c r="F151" s="2001" t="s">
        <v>852</v>
      </c>
      <c r="G151" s="2013"/>
      <c r="H151" s="1150"/>
      <c r="I151" s="1151"/>
      <c r="J151" s="1152"/>
      <c r="K151" s="1150"/>
      <c r="L151" s="1151"/>
      <c r="M151" s="1153"/>
      <c r="N151" s="1150"/>
      <c r="O151" s="1151"/>
      <c r="P151" s="1153"/>
      <c r="Q151" s="1154"/>
      <c r="R151" s="1151" t="s">
        <v>851</v>
      </c>
      <c r="S151" s="1152"/>
      <c r="T151" s="1000" t="s">
        <v>237</v>
      </c>
      <c r="U151" s="4758" t="str">
        <f>+U105</f>
        <v>1/4半期</v>
      </c>
      <c r="V151" s="4867"/>
      <c r="W151" s="4868"/>
      <c r="X151" s="4868"/>
      <c r="Y151" s="4869"/>
    </row>
    <row r="152" spans="1:25" ht="13.75" customHeight="1" thickBot="1">
      <c r="A152" s="4863"/>
      <c r="B152" s="319" t="s">
        <v>586</v>
      </c>
      <c r="C152" s="320"/>
      <c r="D152" s="320"/>
      <c r="E152" s="322"/>
      <c r="F152" s="2002" t="s">
        <v>693</v>
      </c>
      <c r="G152" s="2015"/>
      <c r="H152" s="1155"/>
      <c r="I152" s="1156"/>
      <c r="J152" s="1157"/>
      <c r="K152" s="1155"/>
      <c r="L152" s="1156"/>
      <c r="M152" s="1158"/>
      <c r="N152" s="1155"/>
      <c r="O152" s="1156"/>
      <c r="P152" s="1158"/>
      <c r="Q152" s="1159"/>
      <c r="R152" s="1156"/>
      <c r="S152" s="1157"/>
      <c r="T152" s="1010"/>
      <c r="U152" s="4758"/>
      <c r="V152" s="4825"/>
      <c r="W152" s="4826"/>
      <c r="X152" s="4826"/>
      <c r="Y152" s="4827"/>
    </row>
    <row r="153" spans="1:25" ht="13.75" customHeight="1" thickBot="1">
      <c r="A153" s="4863"/>
      <c r="B153" s="1223">
        <f>+B9</f>
        <v>2023</v>
      </c>
      <c r="C153" s="320" t="s">
        <v>486</v>
      </c>
      <c r="D153" s="321">
        <f>SUM(H156:S156)</f>
        <v>870</v>
      </c>
      <c r="E153" s="368" t="s">
        <v>692</v>
      </c>
      <c r="F153" s="2002" t="s">
        <v>1916</v>
      </c>
      <c r="G153" s="2015"/>
      <c r="H153" s="1160"/>
      <c r="I153" s="1156"/>
      <c r="J153" s="1157"/>
      <c r="K153" s="1155"/>
      <c r="L153" s="1156"/>
      <c r="M153" s="1158"/>
      <c r="N153" s="1155"/>
      <c r="O153" s="1156"/>
      <c r="P153" s="1158"/>
      <c r="Q153" s="1159"/>
      <c r="R153" s="1156"/>
      <c r="S153" s="1157"/>
      <c r="T153" s="1010"/>
      <c r="U153" s="4759"/>
      <c r="V153" s="4828"/>
      <c r="W153" s="4829"/>
      <c r="X153" s="4829"/>
      <c r="Y153" s="4830"/>
    </row>
    <row r="154" spans="1:25" ht="13.75" customHeight="1" thickBot="1">
      <c r="A154" s="4863"/>
      <c r="B154" s="334"/>
      <c r="E154" s="331"/>
      <c r="F154" s="2002" t="s">
        <v>1917</v>
      </c>
      <c r="G154" s="2015"/>
      <c r="H154" s="46"/>
      <c r="I154" s="195"/>
      <c r="J154" s="196"/>
      <c r="K154" s="111"/>
      <c r="L154" s="195"/>
      <c r="M154" s="197"/>
      <c r="N154" s="111"/>
      <c r="O154" s="195"/>
      <c r="P154" s="197"/>
      <c r="Q154" s="198"/>
      <c r="R154" s="195"/>
      <c r="S154" s="196" t="s">
        <v>851</v>
      </c>
      <c r="T154" s="1010"/>
      <c r="U154" s="4754" t="str">
        <f>+U108</f>
        <v>上半期</v>
      </c>
      <c r="V154" s="4819"/>
      <c r="W154" s="4820"/>
      <c r="X154" s="4820"/>
      <c r="Y154" s="4821"/>
    </row>
    <row r="155" spans="1:25" ht="13.75" customHeight="1" thickBot="1">
      <c r="A155" s="4863"/>
      <c r="B155" s="334">
        <f>+B109</f>
        <v>2024</v>
      </c>
      <c r="C155" s="299" t="s">
        <v>677</v>
      </c>
      <c r="E155" s="331"/>
      <c r="F155" s="2002" t="s">
        <v>694</v>
      </c>
      <c r="G155" s="2028"/>
      <c r="H155" s="577"/>
      <c r="I155" s="68"/>
      <c r="J155" s="202"/>
      <c r="K155" s="577"/>
      <c r="L155" s="68"/>
      <c r="M155" s="128"/>
      <c r="N155" s="577"/>
      <c r="O155" s="68"/>
      <c r="P155" s="128"/>
      <c r="Q155" s="577"/>
      <c r="R155" s="68"/>
      <c r="S155" s="202"/>
      <c r="T155" s="1010"/>
      <c r="U155" s="4755"/>
      <c r="V155" s="4813"/>
      <c r="W155" s="4814"/>
      <c r="X155" s="4814"/>
      <c r="Y155" s="4815"/>
    </row>
    <row r="156" spans="1:25" ht="13.75" customHeight="1" thickBot="1">
      <c r="A156" s="4863"/>
      <c r="C156" s="351" t="s">
        <v>242</v>
      </c>
      <c r="D156" s="2016">
        <v>0.95</v>
      </c>
      <c r="E156" s="331"/>
      <c r="F156" s="2002"/>
      <c r="G156" s="357" t="s">
        <v>695</v>
      </c>
      <c r="H156" s="50">
        <v>60</v>
      </c>
      <c r="I156" s="51">
        <v>65</v>
      </c>
      <c r="J156" s="52">
        <v>85</v>
      </c>
      <c r="K156" s="50">
        <v>75</v>
      </c>
      <c r="L156" s="51">
        <v>70</v>
      </c>
      <c r="M156" s="113">
        <v>80</v>
      </c>
      <c r="N156" s="50">
        <v>80</v>
      </c>
      <c r="O156" s="51">
        <v>65</v>
      </c>
      <c r="P156" s="113">
        <v>70</v>
      </c>
      <c r="Q156" s="105">
        <v>85</v>
      </c>
      <c r="R156" s="51">
        <v>70</v>
      </c>
      <c r="S156" s="52">
        <v>65</v>
      </c>
      <c r="T156" s="225">
        <f>SUM(H156:S156)</f>
        <v>870</v>
      </c>
      <c r="U156" s="4756"/>
      <c r="V156" s="4816"/>
      <c r="W156" s="4817"/>
      <c r="X156" s="4817"/>
      <c r="Y156" s="4818"/>
    </row>
    <row r="157" spans="1:25" ht="13.75" customHeight="1" thickBot="1">
      <c r="A157" s="4863"/>
      <c r="C157" s="335" t="s">
        <v>72</v>
      </c>
      <c r="D157" s="355">
        <f>+D156-1</f>
        <v>-5.0000000000000044E-2</v>
      </c>
      <c r="E157" s="331"/>
      <c r="F157" s="2002"/>
      <c r="G157" s="340" t="s">
        <v>73</v>
      </c>
      <c r="H157" s="56">
        <f>+H156</f>
        <v>60</v>
      </c>
      <c r="I157" s="57">
        <f t="shared" ref="I157:S157" si="98">+H157+I156</f>
        <v>125</v>
      </c>
      <c r="J157" s="58">
        <f t="shared" si="98"/>
        <v>210</v>
      </c>
      <c r="K157" s="56">
        <f t="shared" si="98"/>
        <v>285</v>
      </c>
      <c r="L157" s="57">
        <f t="shared" si="98"/>
        <v>355</v>
      </c>
      <c r="M157" s="115">
        <f t="shared" si="98"/>
        <v>435</v>
      </c>
      <c r="N157" s="56">
        <f t="shared" si="98"/>
        <v>515</v>
      </c>
      <c r="O157" s="57">
        <f t="shared" si="98"/>
        <v>580</v>
      </c>
      <c r="P157" s="115">
        <f t="shared" si="98"/>
        <v>650</v>
      </c>
      <c r="Q157" s="84">
        <f t="shared" si="98"/>
        <v>735</v>
      </c>
      <c r="R157" s="57">
        <f t="shared" si="98"/>
        <v>805</v>
      </c>
      <c r="S157" s="58">
        <f t="shared" si="98"/>
        <v>870</v>
      </c>
      <c r="T157" s="221"/>
      <c r="U157" s="4757" t="str">
        <f>+U111</f>
        <v>3/4半期</v>
      </c>
      <c r="V157" s="4819"/>
      <c r="W157" s="4820"/>
      <c r="X157" s="4820"/>
      <c r="Y157" s="4821"/>
    </row>
    <row r="158" spans="1:25" ht="13.75" customHeight="1" thickBot="1">
      <c r="A158" s="4863"/>
      <c r="B158" s="334"/>
      <c r="C158" s="335" t="s">
        <v>91</v>
      </c>
      <c r="D158" s="341">
        <f>+S159</f>
        <v>826.5</v>
      </c>
      <c r="E158" s="331" t="str">
        <f>+E153</f>
        <v>Kg</v>
      </c>
      <c r="F158" s="2002"/>
      <c r="G158" s="342" t="s">
        <v>212</v>
      </c>
      <c r="H158" s="59">
        <f>+H156*D156</f>
        <v>57</v>
      </c>
      <c r="I158" s="59">
        <f>+I156*D156</f>
        <v>61.75</v>
      </c>
      <c r="J158" s="60">
        <f>+J156*D156</f>
        <v>80.75</v>
      </c>
      <c r="K158" s="120">
        <f>+K156*D156</f>
        <v>71.25</v>
      </c>
      <c r="L158" s="59">
        <f>+L156*D156</f>
        <v>66.5</v>
      </c>
      <c r="M158" s="116">
        <f>+M156*D156</f>
        <v>76</v>
      </c>
      <c r="N158" s="66">
        <f>+N156*D156</f>
        <v>76</v>
      </c>
      <c r="O158" s="59">
        <f>+O156*D156</f>
        <v>61.75</v>
      </c>
      <c r="P158" s="116">
        <f>+P156*D156</f>
        <v>66.5</v>
      </c>
      <c r="Q158" s="106">
        <f>+Q156*D156</f>
        <v>80.75</v>
      </c>
      <c r="R158" s="59">
        <f>+R156*D156</f>
        <v>66.5</v>
      </c>
      <c r="S158" s="60">
        <f>+S156*D156</f>
        <v>61.75</v>
      </c>
      <c r="T158" s="225">
        <f>SUM(H158:S158)</f>
        <v>826.5</v>
      </c>
      <c r="U158" s="4758"/>
      <c r="V158" s="4813"/>
      <c r="W158" s="4814"/>
      <c r="X158" s="4814"/>
      <c r="Y158" s="4815"/>
    </row>
    <row r="159" spans="1:25" ht="13.75" customHeight="1" thickBot="1">
      <c r="A159" s="4863"/>
      <c r="B159" s="334"/>
      <c r="E159" s="331"/>
      <c r="F159" s="2002" t="s">
        <v>845</v>
      </c>
      <c r="G159" s="340" t="s">
        <v>73</v>
      </c>
      <c r="H159" s="61">
        <f>+H158</f>
        <v>57</v>
      </c>
      <c r="I159" s="61">
        <f t="shared" ref="I159:S159" si="99">+H159+I158</f>
        <v>118.75</v>
      </c>
      <c r="J159" s="62">
        <f>+I159+J158</f>
        <v>199.5</v>
      </c>
      <c r="K159" s="67">
        <f t="shared" si="99"/>
        <v>270.75</v>
      </c>
      <c r="L159" s="61">
        <f t="shared" si="99"/>
        <v>337.25</v>
      </c>
      <c r="M159" s="117">
        <f t="shared" si="99"/>
        <v>413.25</v>
      </c>
      <c r="N159" s="67">
        <f t="shared" si="99"/>
        <v>489.25</v>
      </c>
      <c r="O159" s="61">
        <f t="shared" si="99"/>
        <v>551</v>
      </c>
      <c r="P159" s="117">
        <f t="shared" si="99"/>
        <v>617.5</v>
      </c>
      <c r="Q159" s="107">
        <f t="shared" si="99"/>
        <v>698.25</v>
      </c>
      <c r="R159" s="61">
        <f t="shared" si="99"/>
        <v>764.75</v>
      </c>
      <c r="S159" s="62">
        <f t="shared" si="99"/>
        <v>826.5</v>
      </c>
      <c r="T159" s="221"/>
      <c r="U159" s="4759"/>
      <c r="V159" s="4816"/>
      <c r="W159" s="4817"/>
      <c r="X159" s="4817"/>
      <c r="Y159" s="4818"/>
    </row>
    <row r="160" spans="1:25" ht="13.75" customHeight="1" thickBot="1">
      <c r="A160" s="4863"/>
      <c r="B160" s="334">
        <f>+B114</f>
        <v>2025</v>
      </c>
      <c r="C160" s="299" t="s">
        <v>696</v>
      </c>
      <c r="D160" s="343">
        <f>+D153*E160</f>
        <v>800.40000000000009</v>
      </c>
      <c r="E160" s="2029">
        <v>0.92</v>
      </c>
      <c r="F160" s="2002" t="s">
        <v>697</v>
      </c>
      <c r="G160" s="353" t="s">
        <v>482</v>
      </c>
      <c r="H160" s="50">
        <v>78</v>
      </c>
      <c r="I160" s="69">
        <v>68</v>
      </c>
      <c r="J160" s="70">
        <v>55</v>
      </c>
      <c r="K160" s="121">
        <v>66</v>
      </c>
      <c r="L160" s="69">
        <v>74</v>
      </c>
      <c r="M160" s="122">
        <v>80</v>
      </c>
      <c r="N160" s="121">
        <v>50</v>
      </c>
      <c r="O160" s="69">
        <v>50</v>
      </c>
      <c r="P160" s="122">
        <v>50</v>
      </c>
      <c r="Q160" s="109"/>
      <c r="R160" s="69"/>
      <c r="S160" s="70"/>
      <c r="T160" s="225">
        <f>SUM(H160:S160)</f>
        <v>571</v>
      </c>
      <c r="U160" s="4769" t="s">
        <v>3357</v>
      </c>
      <c r="V160" s="4870"/>
      <c r="W160" s="4871"/>
      <c r="X160" s="4871"/>
      <c r="Y160" s="4872"/>
    </row>
    <row r="161" spans="1:25" ht="13.75" customHeight="1" thickBot="1">
      <c r="A161" s="4863"/>
      <c r="B161" s="334">
        <f>+B115</f>
        <v>2026</v>
      </c>
      <c r="C161" s="299" t="s">
        <v>677</v>
      </c>
      <c r="D161" s="343">
        <f>+D153*E161</f>
        <v>783</v>
      </c>
      <c r="E161" s="2029">
        <v>0.9</v>
      </c>
      <c r="F161" s="2002"/>
      <c r="G161" s="345" t="s">
        <v>318</v>
      </c>
      <c r="H161" s="63">
        <f>IF(H160="","",H160)</f>
        <v>78</v>
      </c>
      <c r="I161" s="63">
        <f t="shared" ref="I161:S161" si="100">IF(I160="","",(H161+I160))</f>
        <v>146</v>
      </c>
      <c r="J161" s="64">
        <f t="shared" si="100"/>
        <v>201</v>
      </c>
      <c r="K161" s="118">
        <f t="shared" si="100"/>
        <v>267</v>
      </c>
      <c r="L161" s="63">
        <f t="shared" si="100"/>
        <v>341</v>
      </c>
      <c r="M161" s="119">
        <f t="shared" si="100"/>
        <v>421</v>
      </c>
      <c r="N161" s="118">
        <f t="shared" si="100"/>
        <v>471</v>
      </c>
      <c r="O161" s="63">
        <f t="shared" si="100"/>
        <v>521</v>
      </c>
      <c r="P161" s="119">
        <f t="shared" si="100"/>
        <v>571</v>
      </c>
      <c r="Q161" s="108" t="str">
        <f t="shared" si="100"/>
        <v/>
      </c>
      <c r="R161" s="63" t="str">
        <f t="shared" si="100"/>
        <v/>
      </c>
      <c r="S161" s="64" t="str">
        <f t="shared" si="100"/>
        <v/>
      </c>
      <c r="T161" s="582">
        <f>+T160/T156</f>
        <v>0.65632183908045982</v>
      </c>
      <c r="U161" s="4770"/>
      <c r="V161" s="4873"/>
      <c r="W161" s="4874"/>
      <c r="X161" s="4874"/>
      <c r="Y161" s="4875"/>
    </row>
    <row r="162" spans="1:25" ht="13.75" customHeight="1" thickBot="1">
      <c r="A162" s="4863"/>
      <c r="B162" s="334"/>
      <c r="D162" s="343"/>
      <c r="E162" s="372"/>
      <c r="F162" s="2022"/>
      <c r="G162" s="623" t="s">
        <v>998</v>
      </c>
      <c r="H162" s="624" t="str">
        <f>IF(H160="","",IF(H160&lt;=H158,"○","×"))</f>
        <v>×</v>
      </c>
      <c r="I162" s="625" t="str">
        <f t="shared" ref="I162:S162" si="101">IF(I160="","",IF(I160&lt;=I158,"○","×"))</f>
        <v>×</v>
      </c>
      <c r="J162" s="626" t="str">
        <f t="shared" si="101"/>
        <v>○</v>
      </c>
      <c r="K162" s="627" t="str">
        <f t="shared" si="101"/>
        <v>○</v>
      </c>
      <c r="L162" s="625" t="str">
        <f t="shared" si="101"/>
        <v>×</v>
      </c>
      <c r="M162" s="628" t="str">
        <f t="shared" si="101"/>
        <v>×</v>
      </c>
      <c r="N162" s="627" t="str">
        <f t="shared" si="101"/>
        <v>○</v>
      </c>
      <c r="O162" s="625" t="str">
        <f t="shared" si="101"/>
        <v>○</v>
      </c>
      <c r="P162" s="628" t="str">
        <f t="shared" si="101"/>
        <v>○</v>
      </c>
      <c r="Q162" s="629" t="str">
        <f t="shared" si="101"/>
        <v/>
      </c>
      <c r="R162" s="625" t="str">
        <f t="shared" si="101"/>
        <v/>
      </c>
      <c r="S162" s="643" t="str">
        <f t="shared" si="101"/>
        <v/>
      </c>
      <c r="T162" s="631"/>
      <c r="U162" s="4770"/>
      <c r="V162" s="4873"/>
      <c r="W162" s="4874"/>
      <c r="X162" s="4874"/>
      <c r="Y162" s="4875"/>
    </row>
    <row r="163" spans="1:25" ht="13.75" customHeight="1" thickBot="1">
      <c r="A163" s="4863"/>
      <c r="B163" s="346"/>
      <c r="C163" s="347"/>
      <c r="D163" s="347"/>
      <c r="E163" s="348"/>
      <c r="F163" s="2023"/>
      <c r="G163" s="640" t="s">
        <v>999</v>
      </c>
      <c r="H163" s="633" t="str">
        <f>IF(H160="","",IF(H161&lt;=H159,"○","×"))</f>
        <v>×</v>
      </c>
      <c r="I163" s="633" t="str">
        <f t="shared" ref="I163:S163" si="102">IF(I160="","",IF(I161&lt;=I159,"○","×"))</f>
        <v>×</v>
      </c>
      <c r="J163" s="634" t="str">
        <f t="shared" si="102"/>
        <v>×</v>
      </c>
      <c r="K163" s="635" t="str">
        <f t="shared" si="102"/>
        <v>○</v>
      </c>
      <c r="L163" s="633" t="str">
        <f t="shared" si="102"/>
        <v>×</v>
      </c>
      <c r="M163" s="636" t="str">
        <f t="shared" si="102"/>
        <v>×</v>
      </c>
      <c r="N163" s="635" t="str">
        <f t="shared" si="102"/>
        <v>○</v>
      </c>
      <c r="O163" s="633" t="str">
        <f t="shared" si="102"/>
        <v>○</v>
      </c>
      <c r="P163" s="636" t="str">
        <f t="shared" si="102"/>
        <v>○</v>
      </c>
      <c r="Q163" s="637" t="str">
        <f t="shared" si="102"/>
        <v/>
      </c>
      <c r="R163" s="633" t="str">
        <f t="shared" si="102"/>
        <v/>
      </c>
      <c r="S163" s="644" t="str">
        <f t="shared" si="102"/>
        <v/>
      </c>
      <c r="T163" s="224" t="str">
        <f>IF(T160="","",IF(S161&lt;=S159,"○","×"))</f>
        <v>×</v>
      </c>
      <c r="U163" s="4771"/>
      <c r="V163" s="4876"/>
      <c r="W163" s="4877"/>
      <c r="X163" s="4877"/>
      <c r="Y163" s="4878"/>
    </row>
    <row r="164" spans="1:25" s="942" customFormat="1" ht="16.5" customHeight="1" thickBot="1">
      <c r="A164" s="4930" t="s">
        <v>3350</v>
      </c>
      <c r="B164" s="4796" t="s">
        <v>3351</v>
      </c>
      <c r="C164" s="4784"/>
      <c r="D164" s="4784"/>
      <c r="E164" s="4785"/>
      <c r="F164" s="2019" t="s">
        <v>3352</v>
      </c>
      <c r="G164" s="2020" t="s">
        <v>540</v>
      </c>
      <c r="H164" s="2952"/>
      <c r="I164" s="2953"/>
      <c r="J164" s="2954"/>
      <c r="K164" s="2952"/>
      <c r="L164" s="2953"/>
      <c r="M164" s="2955"/>
      <c r="N164" s="2952"/>
      <c r="O164" s="2953"/>
      <c r="P164" s="2955"/>
      <c r="Q164" s="2956"/>
      <c r="R164" s="2953" t="s">
        <v>851</v>
      </c>
      <c r="S164" s="2954"/>
      <c r="T164" s="2957" t="s">
        <v>237</v>
      </c>
      <c r="U164" s="4899" t="s">
        <v>3353</v>
      </c>
      <c r="V164" s="4883"/>
      <c r="W164" s="4884"/>
      <c r="X164" s="4884"/>
      <c r="Y164" s="4885"/>
    </row>
    <row r="165" spans="1:25" s="942" customFormat="1" ht="13.75" customHeight="1" thickBot="1">
      <c r="A165" s="4931"/>
      <c r="B165" s="2958"/>
      <c r="C165" s="2959"/>
      <c r="D165" s="2959"/>
      <c r="E165" s="2960"/>
      <c r="F165" s="1194" t="s">
        <v>852</v>
      </c>
      <c r="G165" s="2021" t="s">
        <v>164</v>
      </c>
      <c r="H165" s="2961"/>
      <c r="I165" s="2962"/>
      <c r="J165" s="2963"/>
      <c r="K165" s="2961"/>
      <c r="L165" s="2962"/>
      <c r="M165" s="2964"/>
      <c r="N165" s="2961"/>
      <c r="O165" s="2962"/>
      <c r="P165" s="2964"/>
      <c r="Q165" s="2965"/>
      <c r="R165" s="2962"/>
      <c r="S165" s="2963"/>
      <c r="T165" s="2966"/>
      <c r="U165" s="4901"/>
      <c r="V165" s="4932"/>
      <c r="W165" s="4933"/>
      <c r="X165" s="4933"/>
      <c r="Y165" s="4934"/>
    </row>
    <row r="166" spans="1:25" s="942" customFormat="1" ht="13.75" customHeight="1" thickBot="1">
      <c r="A166" s="4931"/>
      <c r="B166" s="2967"/>
      <c r="C166" s="2968"/>
      <c r="D166" s="2969"/>
      <c r="E166" s="2970"/>
      <c r="F166" s="1194" t="s">
        <v>3354</v>
      </c>
      <c r="G166" s="2021" t="s">
        <v>164</v>
      </c>
      <c r="H166" s="2971"/>
      <c r="I166" s="2962"/>
      <c r="J166" s="2963"/>
      <c r="K166" s="2961"/>
      <c r="L166" s="2962"/>
      <c r="M166" s="2964"/>
      <c r="N166" s="2961"/>
      <c r="O166" s="2962"/>
      <c r="P166" s="2964"/>
      <c r="Q166" s="2965"/>
      <c r="R166" s="2962"/>
      <c r="S166" s="2963"/>
      <c r="T166" s="2966"/>
      <c r="U166" s="4769" t="s">
        <v>3357</v>
      </c>
      <c r="V166" s="4834"/>
      <c r="W166" s="4835"/>
      <c r="X166" s="4835"/>
      <c r="Y166" s="4836"/>
    </row>
    <row r="167" spans="1:25" s="942" customFormat="1" ht="13.75" customHeight="1" thickBot="1">
      <c r="A167" s="4931"/>
      <c r="B167" s="2967"/>
      <c r="C167" s="2968"/>
      <c r="D167" s="2969"/>
      <c r="E167" s="2970"/>
      <c r="F167" s="1194" t="s">
        <v>694</v>
      </c>
      <c r="G167" s="2972" t="s">
        <v>164</v>
      </c>
      <c r="H167" s="2973"/>
      <c r="I167" s="2974"/>
      <c r="J167" s="2975"/>
      <c r="K167" s="2961"/>
      <c r="L167" s="2962"/>
      <c r="M167" s="2964"/>
      <c r="N167" s="2961"/>
      <c r="O167" s="2962"/>
      <c r="P167" s="2964"/>
      <c r="Q167" s="2965"/>
      <c r="R167" s="2962"/>
      <c r="S167" s="2963"/>
      <c r="T167" s="2966"/>
      <c r="U167" s="4770"/>
      <c r="V167" s="4834"/>
      <c r="W167" s="4835"/>
      <c r="X167" s="4835"/>
      <c r="Y167" s="4836"/>
    </row>
    <row r="168" spans="1:25" s="942" customFormat="1" ht="13.75" customHeight="1" thickBot="1">
      <c r="A168" s="4931"/>
      <c r="B168" s="2976"/>
      <c r="C168" s="2977"/>
      <c r="D168" s="2977"/>
      <c r="E168" s="2970"/>
      <c r="F168" s="1194"/>
      <c r="G168" s="2978"/>
      <c r="H168" s="2979"/>
      <c r="I168" s="2980"/>
      <c r="J168" s="2981"/>
      <c r="K168" s="1247"/>
      <c r="L168" s="1245"/>
      <c r="M168" s="1248"/>
      <c r="N168" s="1247"/>
      <c r="O168" s="1245"/>
      <c r="P168" s="1248"/>
      <c r="Q168" s="1249"/>
      <c r="R168" s="1245"/>
      <c r="S168" s="1246" t="s">
        <v>851</v>
      </c>
      <c r="T168" s="2966"/>
      <c r="U168" s="4771"/>
      <c r="V168" s="4834"/>
      <c r="W168" s="4835"/>
      <c r="X168" s="4835"/>
      <c r="Y168" s="4836"/>
    </row>
    <row r="169" spans="1:25" ht="15.75" customHeight="1">
      <c r="A169" s="4927" t="s">
        <v>464</v>
      </c>
      <c r="B169" s="4772" t="s">
        <v>657</v>
      </c>
      <c r="C169" s="4773"/>
      <c r="D169" s="4773"/>
      <c r="E169" s="4774"/>
      <c r="F169" s="2001" t="s">
        <v>526</v>
      </c>
      <c r="G169" s="2013"/>
      <c r="H169" s="314"/>
      <c r="I169" s="315"/>
      <c r="J169" s="316"/>
      <c r="K169" s="314"/>
      <c r="L169" s="315"/>
      <c r="M169" s="317"/>
      <c r="N169" s="373" t="s">
        <v>465</v>
      </c>
      <c r="O169" s="315"/>
      <c r="P169" s="374" t="s">
        <v>279</v>
      </c>
      <c r="Q169" s="318"/>
      <c r="R169" s="315"/>
      <c r="S169" s="316"/>
      <c r="T169" s="1000" t="s">
        <v>237</v>
      </c>
      <c r="U169" s="4898" t="s">
        <v>485</v>
      </c>
      <c r="V169" s="4867"/>
      <c r="W169" s="4868"/>
      <c r="X169" s="4868"/>
      <c r="Y169" s="4869"/>
    </row>
    <row r="170" spans="1:25" ht="15.75" customHeight="1">
      <c r="A170" s="4928"/>
      <c r="B170" s="2346"/>
      <c r="C170" s="2347"/>
      <c r="D170" s="2348"/>
      <c r="E170" s="2349"/>
      <c r="F170" s="2002" t="s">
        <v>527</v>
      </c>
      <c r="G170" s="2031"/>
      <c r="H170" s="375"/>
      <c r="I170" s="376"/>
      <c r="J170" s="377"/>
      <c r="K170" s="375"/>
      <c r="L170" s="376"/>
      <c r="M170" s="378"/>
      <c r="N170" s="375"/>
      <c r="O170" s="376"/>
      <c r="P170" s="378" t="s">
        <v>698</v>
      </c>
      <c r="Q170" s="379"/>
      <c r="R170" s="376"/>
      <c r="S170" s="377"/>
      <c r="T170" s="1010"/>
      <c r="U170" s="4755"/>
      <c r="V170" s="4825"/>
      <c r="W170" s="4826"/>
      <c r="X170" s="4826"/>
      <c r="Y170" s="4827"/>
    </row>
    <row r="171" spans="1:25" ht="15.75" customHeight="1">
      <c r="A171" s="4928"/>
      <c r="B171" s="2346"/>
      <c r="C171" s="2347"/>
      <c r="D171" s="2348"/>
      <c r="E171" s="2349"/>
      <c r="F171" s="2002" t="s">
        <v>528</v>
      </c>
      <c r="G171" s="2031"/>
      <c r="H171" s="375"/>
      <c r="I171" s="376"/>
      <c r="J171" s="377"/>
      <c r="K171" s="375"/>
      <c r="L171" s="376"/>
      <c r="M171" s="378"/>
      <c r="N171" s="375"/>
      <c r="O171" s="376"/>
      <c r="P171" s="378"/>
      <c r="Q171" s="379"/>
      <c r="R171" s="376"/>
      <c r="S171" s="377"/>
      <c r="T171" s="1010"/>
      <c r="U171" s="4755"/>
      <c r="V171" s="4825"/>
      <c r="W171" s="4826"/>
      <c r="X171" s="4826"/>
      <c r="Y171" s="4827"/>
    </row>
    <row r="172" spans="1:25" ht="13.75" customHeight="1">
      <c r="A172" s="4928"/>
      <c r="B172" s="2350"/>
      <c r="C172" s="2351"/>
      <c r="D172" s="2351"/>
      <c r="E172" s="2352"/>
      <c r="F172" s="2002" t="s">
        <v>2711</v>
      </c>
      <c r="G172" s="2031"/>
      <c r="H172" s="325"/>
      <c r="I172" s="326"/>
      <c r="J172" s="327"/>
      <c r="K172" s="325"/>
      <c r="L172" s="326"/>
      <c r="M172" s="328"/>
      <c r="N172" s="325"/>
      <c r="O172" s="326"/>
      <c r="P172" s="328"/>
      <c r="Q172" s="329"/>
      <c r="R172" s="326"/>
      <c r="S172" s="327"/>
      <c r="T172" s="1010"/>
      <c r="U172" s="4756"/>
      <c r="V172" s="4828"/>
      <c r="W172" s="4829"/>
      <c r="X172" s="4829"/>
      <c r="Y172" s="4830"/>
    </row>
    <row r="173" spans="1:25" ht="13.75" customHeight="1">
      <c r="A173" s="4928"/>
      <c r="B173" s="2353"/>
      <c r="C173" s="2354"/>
      <c r="D173" s="2355"/>
      <c r="E173" s="2356"/>
      <c r="F173" s="2024"/>
      <c r="G173" s="2031"/>
      <c r="H173" s="325"/>
      <c r="I173" s="326"/>
      <c r="J173" s="327"/>
      <c r="K173" s="325"/>
      <c r="L173" s="326"/>
      <c r="M173" s="328"/>
      <c r="N173" s="325"/>
      <c r="O173" s="326"/>
      <c r="P173" s="328"/>
      <c r="Q173" s="329"/>
      <c r="R173" s="326"/>
      <c r="S173" s="327"/>
      <c r="T173" s="1010"/>
      <c r="U173" s="4769" t="s">
        <v>3357</v>
      </c>
      <c r="V173" s="4822"/>
      <c r="W173" s="4823"/>
      <c r="X173" s="4823"/>
      <c r="Y173" s="4824"/>
    </row>
    <row r="174" spans="1:25" ht="13.75" customHeight="1">
      <c r="A174" s="4928"/>
      <c r="B174" s="2357"/>
      <c r="C174" s="2354"/>
      <c r="D174" s="2355"/>
      <c r="E174" s="2356"/>
      <c r="F174" s="2002" t="s">
        <v>845</v>
      </c>
      <c r="G174" s="2031"/>
      <c r="H174" s="325"/>
      <c r="I174" s="326"/>
      <c r="J174" s="327"/>
      <c r="K174" s="325"/>
      <c r="L174" s="326"/>
      <c r="M174" s="328"/>
      <c r="N174" s="325"/>
      <c r="O174" s="326"/>
      <c r="P174" s="328"/>
      <c r="Q174" s="329"/>
      <c r="R174" s="326"/>
      <c r="S174" s="327"/>
      <c r="T174" s="1010"/>
      <c r="U174" s="4770"/>
      <c r="V174" s="4825"/>
      <c r="W174" s="4826"/>
      <c r="X174" s="4826"/>
      <c r="Y174" s="4827"/>
    </row>
    <row r="175" spans="1:25" ht="13.75" customHeight="1" thickBot="1">
      <c r="A175" s="4928"/>
      <c r="B175" s="2357"/>
      <c r="C175" s="2354"/>
      <c r="D175" s="2355"/>
      <c r="E175" s="2356"/>
      <c r="F175" s="2002" t="s">
        <v>25</v>
      </c>
      <c r="G175" s="2031"/>
      <c r="H175" s="325"/>
      <c r="I175" s="326"/>
      <c r="J175" s="327"/>
      <c r="K175" s="325"/>
      <c r="L175" s="326"/>
      <c r="M175" s="328"/>
      <c r="N175" s="325"/>
      <c r="O175" s="326"/>
      <c r="P175" s="328"/>
      <c r="Q175" s="329"/>
      <c r="R175" s="326"/>
      <c r="S175" s="327"/>
      <c r="T175" s="1010"/>
      <c r="U175" s="4770"/>
      <c r="V175" s="4825"/>
      <c r="W175" s="4826"/>
      <c r="X175" s="4826"/>
      <c r="Y175" s="4827"/>
    </row>
    <row r="176" spans="1:25" ht="13.75" customHeight="1" thickBot="1">
      <c r="A176" s="4929"/>
      <c r="B176" s="2358"/>
      <c r="C176" s="2359"/>
      <c r="D176" s="2359"/>
      <c r="E176" s="2360"/>
      <c r="F176" s="2004" t="s">
        <v>699</v>
      </c>
      <c r="G176" s="349" t="s">
        <v>215</v>
      </c>
      <c r="H176" s="65" t="str">
        <f>IF(H173="","",IF(H175&gt;=D173,"○","×"))</f>
        <v/>
      </c>
      <c r="I176" s="65" t="str">
        <f>IF(I173="","",IF(I175&gt;=D173,"○","×"))</f>
        <v/>
      </c>
      <c r="J176" s="78" t="str">
        <f>IF(J173="","",IF(J175&gt;=D173,"○","×"))</f>
        <v/>
      </c>
      <c r="K176" s="124" t="str">
        <f>IF(K173="","",IF(K175&gt;=D173,"○","×"))</f>
        <v/>
      </c>
      <c r="L176" s="77" t="str">
        <f>IF(L173="","",IF(L175&gt;=D173,"○","×"))</f>
        <v/>
      </c>
      <c r="M176" s="125" t="str">
        <f>IF(M173="","",IF(M175&gt;=D173,"○","×"))</f>
        <v/>
      </c>
      <c r="N176" s="124" t="str">
        <f>IF(N173="","",IF(N175&gt;=D173,"○","×"))</f>
        <v/>
      </c>
      <c r="O176" s="77" t="str">
        <f>IF(O173="","",IF(O175&gt;=D173,"○","×"))</f>
        <v/>
      </c>
      <c r="P176" s="125" t="str">
        <f>IF(P173="","",IF(P175&gt;=D173,"○","×"))</f>
        <v/>
      </c>
      <c r="Q176" s="110" t="str">
        <f>IF(Q173="","",IF(Q175&gt;=D173,"○","×"))</f>
        <v/>
      </c>
      <c r="R176" s="77" t="str">
        <f>IF(R173="","",IF(R175&gt;=D173,"○","×"))</f>
        <v/>
      </c>
      <c r="S176" s="79" t="str">
        <f>IF(S173="","",IF(S175&gt;=D173,"○","×"))</f>
        <v/>
      </c>
      <c r="T176" s="224" t="str">
        <f>IF(T173="","",IF(T175&gt;=D173,"○","×"))</f>
        <v/>
      </c>
      <c r="U176" s="4771"/>
      <c r="V176" s="4854"/>
      <c r="W176" s="4855"/>
      <c r="X176" s="4855"/>
      <c r="Y176" s="4856"/>
    </row>
    <row r="177" spans="1:25" ht="19.5" customHeight="1">
      <c r="A177" s="4927" t="s">
        <v>1478</v>
      </c>
      <c r="B177" s="4772" t="s">
        <v>1918</v>
      </c>
      <c r="C177" s="4773"/>
      <c r="D177" s="4773"/>
      <c r="E177" s="4774"/>
      <c r="F177" s="2001" t="s">
        <v>1919</v>
      </c>
      <c r="G177" s="2013"/>
      <c r="H177" s="375"/>
      <c r="I177" s="376"/>
      <c r="J177" s="316"/>
      <c r="K177" s="373"/>
      <c r="L177" s="315"/>
      <c r="M177" s="317"/>
      <c r="N177" s="314"/>
      <c r="O177" s="315"/>
      <c r="P177" s="317"/>
      <c r="Q177" s="318"/>
      <c r="R177" s="315"/>
      <c r="S177" s="316"/>
      <c r="T177" s="1000" t="s">
        <v>237</v>
      </c>
      <c r="U177" s="4898" t="s">
        <v>1129</v>
      </c>
      <c r="V177" s="4867"/>
      <c r="W177" s="4868"/>
      <c r="X177" s="4868"/>
      <c r="Y177" s="4869"/>
    </row>
    <row r="178" spans="1:25" ht="13.75" customHeight="1">
      <c r="A178" s="4928"/>
      <c r="B178" s="319"/>
      <c r="C178" s="320"/>
      <c r="D178" s="320"/>
      <c r="E178" s="322"/>
      <c r="F178" s="2002" t="s">
        <v>1921</v>
      </c>
      <c r="G178" s="2015"/>
      <c r="H178" s="363"/>
      <c r="I178" s="364"/>
      <c r="J178" s="365"/>
      <c r="K178" s="363"/>
      <c r="L178" s="364"/>
      <c r="M178" s="366"/>
      <c r="N178" s="363"/>
      <c r="O178" s="364"/>
      <c r="P178" s="366"/>
      <c r="Q178" s="367"/>
      <c r="R178" s="364"/>
      <c r="S178" s="365"/>
      <c r="T178" s="1010"/>
      <c r="U178" s="4755"/>
      <c r="V178" s="4825"/>
      <c r="W178" s="4826"/>
      <c r="X178" s="4826"/>
      <c r="Y178" s="4827"/>
    </row>
    <row r="179" spans="1:25" ht="13.75" customHeight="1">
      <c r="A179" s="4928"/>
      <c r="B179" s="330"/>
      <c r="C179" s="320"/>
      <c r="D179" s="321"/>
      <c r="E179" s="368"/>
      <c r="F179" s="2002" t="s">
        <v>1479</v>
      </c>
      <c r="G179" s="2015"/>
      <c r="H179" s="369"/>
      <c r="I179" s="364"/>
      <c r="J179" s="327"/>
      <c r="K179" s="363"/>
      <c r="L179" s="326"/>
      <c r="M179" s="328"/>
      <c r="N179" s="380"/>
      <c r="O179" s="364"/>
      <c r="P179" s="366"/>
      <c r="Q179" s="329"/>
      <c r="R179" s="326"/>
      <c r="S179" s="327"/>
      <c r="T179" s="1010"/>
      <c r="U179" s="4756"/>
      <c r="V179" s="4828"/>
      <c r="W179" s="4829"/>
      <c r="X179" s="4829"/>
      <c r="Y179" s="4830"/>
    </row>
    <row r="180" spans="1:25" ht="13.75" customHeight="1">
      <c r="A180" s="4928"/>
      <c r="B180" s="334"/>
      <c r="E180" s="331"/>
      <c r="F180" s="2002" t="s">
        <v>1920</v>
      </c>
      <c r="G180" s="2015"/>
      <c r="H180" s="46"/>
      <c r="I180" s="47"/>
      <c r="J180" s="48"/>
      <c r="K180" s="111"/>
      <c r="L180" s="47"/>
      <c r="M180" s="123"/>
      <c r="N180" s="126"/>
      <c r="O180" s="49"/>
      <c r="P180" s="127"/>
      <c r="Q180" s="104"/>
      <c r="R180" s="49"/>
      <c r="S180" s="201"/>
      <c r="T180" s="1010"/>
      <c r="U180" s="4769" t="s">
        <v>3357</v>
      </c>
      <c r="V180" s="4819"/>
      <c r="W180" s="4820"/>
      <c r="X180" s="4820"/>
      <c r="Y180" s="4821"/>
    </row>
    <row r="181" spans="1:25" ht="13.75" customHeight="1" thickBot="1">
      <c r="A181" s="4928"/>
      <c r="B181" s="334"/>
      <c r="E181" s="331"/>
      <c r="F181" s="2002"/>
      <c r="G181" s="2028"/>
      <c r="H181" s="762"/>
      <c r="I181" s="763"/>
      <c r="J181" s="764"/>
      <c r="K181" s="765"/>
      <c r="L181" s="763"/>
      <c r="M181" s="766"/>
      <c r="N181" s="767"/>
      <c r="O181" s="768"/>
      <c r="P181" s="769"/>
      <c r="Q181" s="770"/>
      <c r="R181" s="768"/>
      <c r="S181" s="764"/>
      <c r="T181" s="1010"/>
      <c r="U181" s="4770"/>
      <c r="V181" s="4813"/>
      <c r="W181" s="4814"/>
      <c r="X181" s="4814"/>
      <c r="Y181" s="4815"/>
    </row>
    <row r="182" spans="1:25" ht="13.75" customHeight="1" thickBot="1">
      <c r="A182" s="4929"/>
      <c r="B182" s="334"/>
      <c r="E182" s="331"/>
      <c r="F182" s="2004"/>
      <c r="G182" s="776" t="s">
        <v>1128</v>
      </c>
      <c r="H182" s="774"/>
      <c r="I182" s="65"/>
      <c r="J182" s="771"/>
      <c r="K182" s="772"/>
      <c r="L182" s="65"/>
      <c r="M182" s="773"/>
      <c r="N182" s="772"/>
      <c r="O182" s="65"/>
      <c r="P182" s="773"/>
      <c r="Q182" s="774"/>
      <c r="R182" s="65"/>
      <c r="S182" s="775"/>
      <c r="T182" s="224"/>
      <c r="U182" s="4771"/>
      <c r="V182" s="4857"/>
      <c r="W182" s="4858"/>
      <c r="X182" s="4858"/>
      <c r="Y182" s="4859"/>
    </row>
    <row r="183" spans="1:25" ht="19.5" customHeight="1">
      <c r="A183" s="4927"/>
      <c r="B183" s="4772" t="s">
        <v>1790</v>
      </c>
      <c r="C183" s="4773"/>
      <c r="D183" s="4773"/>
      <c r="E183" s="4774"/>
      <c r="F183" s="2001" t="s">
        <v>1793</v>
      </c>
      <c r="G183" s="2013"/>
      <c r="H183" s="375"/>
      <c r="I183" s="376"/>
      <c r="J183" s="316"/>
      <c r="K183" s="373"/>
      <c r="L183" s="315"/>
      <c r="M183" s="317"/>
      <c r="N183" s="314"/>
      <c r="O183" s="315"/>
      <c r="P183" s="317"/>
      <c r="Q183" s="318"/>
      <c r="R183" s="315"/>
      <c r="S183" s="316"/>
      <c r="T183" s="1000" t="s">
        <v>237</v>
      </c>
      <c r="U183" s="4898" t="s">
        <v>1129</v>
      </c>
      <c r="V183" s="4867"/>
      <c r="W183" s="4868"/>
      <c r="X183" s="4868"/>
      <c r="Y183" s="4869"/>
    </row>
    <row r="184" spans="1:25" ht="13.75" customHeight="1">
      <c r="A184" s="4928"/>
      <c r="B184" s="319"/>
      <c r="C184" s="320"/>
      <c r="D184" s="320"/>
      <c r="E184" s="322"/>
      <c r="F184" s="2002" t="s">
        <v>1794</v>
      </c>
      <c r="G184" s="2015"/>
      <c r="H184" s="363"/>
      <c r="I184" s="364"/>
      <c r="J184" s="365"/>
      <c r="K184" s="363"/>
      <c r="L184" s="364"/>
      <c r="M184" s="366"/>
      <c r="N184" s="363"/>
      <c r="O184" s="364"/>
      <c r="P184" s="366"/>
      <c r="Q184" s="367"/>
      <c r="R184" s="364"/>
      <c r="S184" s="365"/>
      <c r="T184" s="1010"/>
      <c r="U184" s="4755"/>
      <c r="V184" s="4825"/>
      <c r="W184" s="4826"/>
      <c r="X184" s="4826"/>
      <c r="Y184" s="4827"/>
    </row>
    <row r="185" spans="1:25" ht="13.75" customHeight="1">
      <c r="A185" s="4928"/>
      <c r="B185" s="330"/>
      <c r="C185" s="320"/>
      <c r="D185" s="321"/>
      <c r="E185" s="368"/>
      <c r="F185" s="2002" t="s">
        <v>1795</v>
      </c>
      <c r="G185" s="2015"/>
      <c r="H185" s="369"/>
      <c r="I185" s="364"/>
      <c r="J185" s="327"/>
      <c r="K185" s="363"/>
      <c r="L185" s="326"/>
      <c r="M185" s="328"/>
      <c r="N185" s="380"/>
      <c r="O185" s="364"/>
      <c r="P185" s="366"/>
      <c r="Q185" s="329"/>
      <c r="R185" s="326"/>
      <c r="S185" s="327"/>
      <c r="T185" s="1010"/>
      <c r="U185" s="4756"/>
      <c r="V185" s="4828"/>
      <c r="W185" s="4829"/>
      <c r="X185" s="4829"/>
      <c r="Y185" s="4830"/>
    </row>
    <row r="186" spans="1:25" ht="13.75" customHeight="1">
      <c r="A186" s="4928"/>
      <c r="B186" s="334"/>
      <c r="E186" s="331"/>
      <c r="F186" s="2002" t="s">
        <v>1796</v>
      </c>
      <c r="G186" s="2015"/>
      <c r="H186" s="46"/>
      <c r="I186" s="47"/>
      <c r="J186" s="48"/>
      <c r="K186" s="111"/>
      <c r="L186" s="47"/>
      <c r="M186" s="123"/>
      <c r="N186" s="126"/>
      <c r="O186" s="49"/>
      <c r="P186" s="127"/>
      <c r="Q186" s="104"/>
      <c r="R186" s="49"/>
      <c r="S186" s="201"/>
      <c r="T186" s="1010"/>
      <c r="U186" s="4769" t="s">
        <v>3357</v>
      </c>
      <c r="V186" s="4819"/>
      <c r="W186" s="4820"/>
      <c r="X186" s="4820"/>
      <c r="Y186" s="4821"/>
    </row>
    <row r="187" spans="1:25" ht="13.75" customHeight="1" thickBot="1">
      <c r="A187" s="4928"/>
      <c r="B187" s="334"/>
      <c r="E187" s="331"/>
      <c r="F187" s="2002" t="s">
        <v>1797</v>
      </c>
      <c r="G187" s="2028"/>
      <c r="H187" s="762"/>
      <c r="I187" s="763"/>
      <c r="J187" s="764"/>
      <c r="K187" s="765"/>
      <c r="L187" s="763"/>
      <c r="M187" s="766"/>
      <c r="N187" s="767"/>
      <c r="O187" s="768"/>
      <c r="P187" s="769"/>
      <c r="Q187" s="770"/>
      <c r="R187" s="768"/>
      <c r="S187" s="764"/>
      <c r="T187" s="1010"/>
      <c r="U187" s="4770"/>
      <c r="V187" s="4813"/>
      <c r="W187" s="4814"/>
      <c r="X187" s="4814"/>
      <c r="Y187" s="4815"/>
    </row>
    <row r="188" spans="1:25" ht="13.75" customHeight="1" thickBot="1">
      <c r="A188" s="4929"/>
      <c r="B188" s="334"/>
      <c r="E188" s="331"/>
      <c r="F188" s="2004"/>
      <c r="G188" s="776" t="s">
        <v>1128</v>
      </c>
      <c r="H188" s="774"/>
      <c r="I188" s="65"/>
      <c r="J188" s="771"/>
      <c r="K188" s="772"/>
      <c r="L188" s="65"/>
      <c r="M188" s="773"/>
      <c r="N188" s="772"/>
      <c r="O188" s="65"/>
      <c r="P188" s="773"/>
      <c r="Q188" s="774"/>
      <c r="R188" s="65"/>
      <c r="S188" s="775"/>
      <c r="T188" s="224"/>
      <c r="U188" s="4771"/>
      <c r="V188" s="4857"/>
      <c r="W188" s="4858"/>
      <c r="X188" s="4858"/>
      <c r="Y188" s="4859"/>
    </row>
    <row r="189" spans="1:25" ht="13.75" customHeight="1">
      <c r="A189" s="4924" t="s">
        <v>473</v>
      </c>
      <c r="B189" s="4925"/>
      <c r="C189" s="4925"/>
      <c r="D189" s="4925"/>
      <c r="E189" s="4926"/>
      <c r="F189" s="2009"/>
      <c r="G189" s="381"/>
      <c r="H189" s="208"/>
      <c r="I189" s="209"/>
      <c r="J189" s="210"/>
      <c r="K189" s="208"/>
      <c r="L189" s="209"/>
      <c r="M189" s="210"/>
      <c r="N189" s="208"/>
      <c r="O189" s="209"/>
      <c r="P189" s="210"/>
      <c r="Q189" s="208"/>
      <c r="R189" s="209"/>
      <c r="S189" s="217"/>
      <c r="T189" s="382"/>
      <c r="U189" s="4892"/>
      <c r="V189" s="4895"/>
      <c r="W189" s="4896"/>
      <c r="X189" s="4896"/>
      <c r="Y189" s="4897"/>
    </row>
    <row r="190" spans="1:25" ht="13.75" customHeight="1">
      <c r="A190" s="383"/>
      <c r="B190" s="299" t="s">
        <v>474</v>
      </c>
      <c r="D190" s="299" t="s">
        <v>430</v>
      </c>
      <c r="F190" s="2002" t="s">
        <v>529</v>
      </c>
      <c r="G190" s="385" t="s">
        <v>53</v>
      </c>
      <c r="H190" s="211" t="s">
        <v>1799</v>
      </c>
      <c r="I190" s="212"/>
      <c r="J190" s="213"/>
      <c r="K190" s="211"/>
      <c r="L190" s="212"/>
      <c r="M190" s="213"/>
      <c r="N190" s="211"/>
      <c r="O190" s="212" t="s">
        <v>102</v>
      </c>
      <c r="P190" s="213"/>
      <c r="Q190" s="211"/>
      <c r="R190" s="212"/>
      <c r="S190" s="218"/>
      <c r="T190" s="645"/>
      <c r="U190" s="4893"/>
      <c r="V190" s="4886"/>
      <c r="W190" s="4887"/>
      <c r="X190" s="4887"/>
      <c r="Y190" s="4888"/>
    </row>
    <row r="191" spans="1:25" ht="13.75" customHeight="1">
      <c r="A191" s="383"/>
      <c r="D191" s="299" t="s">
        <v>431</v>
      </c>
      <c r="F191" s="2002" t="s">
        <v>530</v>
      </c>
      <c r="G191" s="385" t="s">
        <v>100</v>
      </c>
      <c r="H191" s="211"/>
      <c r="I191" s="212"/>
      <c r="J191" s="213"/>
      <c r="K191" s="211" t="s">
        <v>13</v>
      </c>
      <c r="L191" s="212"/>
      <c r="M191" s="213"/>
      <c r="N191" s="211" t="s">
        <v>13</v>
      </c>
      <c r="O191" s="212"/>
      <c r="P191" s="213"/>
      <c r="Q191" s="211" t="s">
        <v>102</v>
      </c>
      <c r="R191" s="212"/>
      <c r="S191" s="218"/>
      <c r="T191" s="645"/>
      <c r="U191" s="4893"/>
      <c r="V191" s="4886"/>
      <c r="W191" s="4887"/>
      <c r="X191" s="4887"/>
      <c r="Y191" s="4888"/>
    </row>
    <row r="192" spans="1:25" ht="13.75" customHeight="1">
      <c r="A192" s="383"/>
      <c r="D192" s="299" t="s">
        <v>432</v>
      </c>
      <c r="F192" s="2002" t="s">
        <v>531</v>
      </c>
      <c r="G192" s="385" t="s">
        <v>53</v>
      </c>
      <c r="H192" s="211"/>
      <c r="I192" s="212"/>
      <c r="J192" s="213"/>
      <c r="K192" s="211"/>
      <c r="L192" s="212"/>
      <c r="M192" s="213"/>
      <c r="N192" s="211"/>
      <c r="O192" s="212"/>
      <c r="P192" s="213"/>
      <c r="Q192" s="211"/>
      <c r="R192" s="212" t="s">
        <v>433</v>
      </c>
      <c r="S192" s="218"/>
      <c r="T192" s="645"/>
      <c r="U192" s="4893"/>
      <c r="V192" s="4886"/>
      <c r="W192" s="4887"/>
      <c r="X192" s="4887"/>
      <c r="Y192" s="4888"/>
    </row>
    <row r="193" spans="1:25" ht="13.75" customHeight="1">
      <c r="A193" s="383"/>
      <c r="B193" s="299" t="s">
        <v>246</v>
      </c>
      <c r="F193" s="2025" t="s">
        <v>836</v>
      </c>
      <c r="G193" s="385" t="s">
        <v>53</v>
      </c>
      <c r="H193" s="211"/>
      <c r="I193" s="212"/>
      <c r="J193" s="213"/>
      <c r="K193" s="211"/>
      <c r="L193" s="212"/>
      <c r="M193" s="213"/>
      <c r="N193" s="211"/>
      <c r="O193" s="212"/>
      <c r="P193" s="213"/>
      <c r="Q193" s="211" t="s">
        <v>105</v>
      </c>
      <c r="R193" s="212"/>
      <c r="S193" s="218"/>
      <c r="T193" s="645"/>
      <c r="U193" s="4893"/>
      <c r="V193" s="4886"/>
      <c r="W193" s="4887"/>
      <c r="X193" s="4887"/>
      <c r="Y193" s="4888"/>
    </row>
    <row r="194" spans="1:25" ht="13.75" customHeight="1">
      <c r="A194" s="383"/>
      <c r="B194" s="299" t="s">
        <v>434</v>
      </c>
      <c r="F194" s="2026" t="s">
        <v>835</v>
      </c>
      <c r="G194" s="385" t="s">
        <v>53</v>
      </c>
      <c r="H194" s="211" t="s">
        <v>13</v>
      </c>
      <c r="I194" s="212"/>
      <c r="J194" s="213"/>
      <c r="K194" s="211"/>
      <c r="L194" s="212"/>
      <c r="M194" s="213"/>
      <c r="N194" s="211"/>
      <c r="O194" s="212"/>
      <c r="P194" s="213"/>
      <c r="Q194" s="211" t="s">
        <v>105</v>
      </c>
      <c r="R194" s="212"/>
      <c r="S194" s="218"/>
      <c r="T194" s="645"/>
      <c r="U194" s="4893"/>
      <c r="V194" s="4886"/>
      <c r="W194" s="4887"/>
      <c r="X194" s="4887"/>
      <c r="Y194" s="4888"/>
    </row>
    <row r="195" spans="1:25" ht="13.75" customHeight="1">
      <c r="A195" s="383"/>
      <c r="F195" s="2002"/>
      <c r="G195" s="385"/>
      <c r="H195" s="211"/>
      <c r="I195" s="212"/>
      <c r="J195" s="213"/>
      <c r="K195" s="211"/>
      <c r="L195" s="212"/>
      <c r="M195" s="213"/>
      <c r="N195" s="211"/>
      <c r="O195" s="212"/>
      <c r="P195" s="213"/>
      <c r="Q195" s="211"/>
      <c r="R195" s="212"/>
      <c r="S195" s="218"/>
      <c r="T195" s="384"/>
      <c r="U195" s="4893"/>
      <c r="V195" s="4886"/>
      <c r="W195" s="4887"/>
      <c r="X195" s="4887"/>
      <c r="Y195" s="4888"/>
    </row>
    <row r="196" spans="1:25" ht="13.75" customHeight="1">
      <c r="A196" s="383"/>
      <c r="B196" s="299" t="s">
        <v>247</v>
      </c>
      <c r="F196" s="2026" t="s">
        <v>847</v>
      </c>
      <c r="G196" s="385" t="s">
        <v>202</v>
      </c>
      <c r="H196" s="211" t="s">
        <v>13</v>
      </c>
      <c r="I196" s="212"/>
      <c r="J196" s="213"/>
      <c r="K196" s="211"/>
      <c r="L196" s="212"/>
      <c r="M196" s="213"/>
      <c r="N196" s="211"/>
      <c r="O196" s="212"/>
      <c r="P196" s="213"/>
      <c r="Q196" s="211"/>
      <c r="R196" s="212" t="s">
        <v>105</v>
      </c>
      <c r="S196" s="218"/>
      <c r="T196" s="645"/>
      <c r="U196" s="4893"/>
      <c r="V196" s="4886"/>
      <c r="W196" s="4887"/>
      <c r="X196" s="4887"/>
      <c r="Y196" s="4888"/>
    </row>
    <row r="197" spans="1:25" ht="13.75" customHeight="1">
      <c r="A197" s="383"/>
      <c r="B197" s="570" t="s">
        <v>1459</v>
      </c>
      <c r="F197" s="2002" t="s">
        <v>532</v>
      </c>
      <c r="G197" s="385" t="s">
        <v>53</v>
      </c>
      <c r="H197" s="211" t="s">
        <v>13</v>
      </c>
      <c r="I197" s="212"/>
      <c r="J197" s="213"/>
      <c r="K197" s="211"/>
      <c r="L197" s="212"/>
      <c r="M197" s="213"/>
      <c r="N197" s="211"/>
      <c r="O197" s="212"/>
      <c r="P197" s="213"/>
      <c r="Q197" s="211"/>
      <c r="R197" s="212" t="s">
        <v>105</v>
      </c>
      <c r="S197" s="218"/>
      <c r="T197" s="645"/>
      <c r="U197" s="4893"/>
      <c r="V197" s="4886"/>
      <c r="W197" s="4887"/>
      <c r="X197" s="4887"/>
      <c r="Y197" s="4888"/>
    </row>
    <row r="198" spans="1:25" ht="13.75" customHeight="1">
      <c r="A198" s="383"/>
      <c r="B198" s="570" t="s">
        <v>848</v>
      </c>
      <c r="F198" s="2002" t="s">
        <v>849</v>
      </c>
      <c r="G198" s="385"/>
      <c r="H198" s="211"/>
      <c r="I198" s="212"/>
      <c r="J198" s="213"/>
      <c r="K198" s="211"/>
      <c r="L198" s="212"/>
      <c r="M198" s="213"/>
      <c r="N198" s="211"/>
      <c r="O198" s="212"/>
      <c r="P198" s="213"/>
      <c r="Q198" s="211"/>
      <c r="R198" s="212"/>
      <c r="S198" s="218"/>
      <c r="T198" s="645"/>
      <c r="U198" s="4893"/>
      <c r="V198" s="4886"/>
      <c r="W198" s="4887"/>
      <c r="X198" s="4887"/>
      <c r="Y198" s="4888"/>
    </row>
    <row r="199" spans="1:25" ht="13.75" customHeight="1" thickBot="1">
      <c r="A199" s="312"/>
      <c r="B199" s="347" t="s">
        <v>294</v>
      </c>
      <c r="C199" s="347"/>
      <c r="D199" s="347"/>
      <c r="E199" s="347"/>
      <c r="F199" s="2027"/>
      <c r="G199" s="386" t="s">
        <v>533</v>
      </c>
      <c r="H199" s="214" t="s">
        <v>237</v>
      </c>
      <c r="I199" s="215"/>
      <c r="J199" s="216"/>
      <c r="K199" s="214"/>
      <c r="L199" s="215"/>
      <c r="M199" s="216"/>
      <c r="N199" s="214"/>
      <c r="O199" s="215" t="s">
        <v>102</v>
      </c>
      <c r="P199" s="216" t="s">
        <v>102</v>
      </c>
      <c r="Q199" s="214" t="s">
        <v>102</v>
      </c>
      <c r="R199" s="215" t="s">
        <v>102</v>
      </c>
      <c r="S199" s="219" t="s">
        <v>237</v>
      </c>
      <c r="T199" s="387"/>
      <c r="U199" s="4894"/>
      <c r="V199" s="4889"/>
      <c r="W199" s="4890"/>
      <c r="X199" s="4890"/>
      <c r="Y199" s="4891"/>
    </row>
    <row r="200" spans="1:25" ht="13.75" customHeight="1">
      <c r="B200" s="570" t="s">
        <v>3366</v>
      </c>
      <c r="U200" s="388" t="s">
        <v>1002</v>
      </c>
    </row>
    <row r="201" spans="1:25" ht="13.75" customHeight="1">
      <c r="U201" s="388" t="s">
        <v>832</v>
      </c>
    </row>
    <row r="202" spans="1:25">
      <c r="U202" s="388" t="s">
        <v>199</v>
      </c>
    </row>
    <row r="203" spans="1:25">
      <c r="B203" s="541" t="s">
        <v>807</v>
      </c>
      <c r="G203" s="541" t="s">
        <v>807</v>
      </c>
      <c r="O203" s="541" t="s">
        <v>807</v>
      </c>
      <c r="S203" s="541" t="s">
        <v>807</v>
      </c>
      <c r="Y203" s="541" t="s">
        <v>807</v>
      </c>
    </row>
    <row r="204" spans="1:25">
      <c r="U204" s="388"/>
    </row>
    <row r="301" spans="1:1">
      <c r="A301" s="299" t="e">
        <v>#VALUE!</v>
      </c>
    </row>
  </sheetData>
  <mergeCells count="159">
    <mergeCell ref="AA123:AI137"/>
    <mergeCell ref="A189:E189"/>
    <mergeCell ref="A183:A188"/>
    <mergeCell ref="B183:E183"/>
    <mergeCell ref="U183:U185"/>
    <mergeCell ref="V183:Y185"/>
    <mergeCell ref="U186:U188"/>
    <mergeCell ref="V186:Y188"/>
    <mergeCell ref="V169:Y172"/>
    <mergeCell ref="V173:Y176"/>
    <mergeCell ref="U157:U159"/>
    <mergeCell ref="V154:Y156"/>
    <mergeCell ref="V157:Y159"/>
    <mergeCell ref="A169:A176"/>
    <mergeCell ref="B169:E169"/>
    <mergeCell ref="U169:U172"/>
    <mergeCell ref="A177:A182"/>
    <mergeCell ref="B177:E177"/>
    <mergeCell ref="A164:A168"/>
    <mergeCell ref="B164:E164"/>
    <mergeCell ref="U164:U165"/>
    <mergeCell ref="V164:Y165"/>
    <mergeCell ref="U166:U168"/>
    <mergeCell ref="V166:Y168"/>
    <mergeCell ref="AA3:AI5"/>
    <mergeCell ref="U7:U9"/>
    <mergeCell ref="V147:Y150"/>
    <mergeCell ref="V101:Y104"/>
    <mergeCell ref="V105:Y107"/>
    <mergeCell ref="V114:Y117"/>
    <mergeCell ref="V138:Y140"/>
    <mergeCell ref="V141:Y143"/>
    <mergeCell ref="V144:Y146"/>
    <mergeCell ref="V44:Y46"/>
    <mergeCell ref="V47:Y50"/>
    <mergeCell ref="V92:Y94"/>
    <mergeCell ref="AA8:AI44"/>
    <mergeCell ref="AA47:AI67"/>
    <mergeCell ref="U114:U117"/>
    <mergeCell ref="AB70:AC72"/>
    <mergeCell ref="AD70:AF72"/>
    <mergeCell ref="AG70:AI72"/>
    <mergeCell ref="AA70:AA72"/>
    <mergeCell ref="U108:U110"/>
    <mergeCell ref="AB69:AC69"/>
    <mergeCell ref="V122:Y127"/>
    <mergeCell ref="U20:U43"/>
    <mergeCell ref="V20:Y43"/>
    <mergeCell ref="B105:E105"/>
    <mergeCell ref="U105:U107"/>
    <mergeCell ref="U128:U131"/>
    <mergeCell ref="V128:Y131"/>
    <mergeCell ref="V197:Y197"/>
    <mergeCell ref="V198:Y198"/>
    <mergeCell ref="V199:Y199"/>
    <mergeCell ref="U189:U199"/>
    <mergeCell ref="V189:Y189"/>
    <mergeCell ref="V190:Y190"/>
    <mergeCell ref="V191:Y191"/>
    <mergeCell ref="V192:Y192"/>
    <mergeCell ref="V193:Y193"/>
    <mergeCell ref="V194:Y194"/>
    <mergeCell ref="V195:Y195"/>
    <mergeCell ref="V196:Y196"/>
    <mergeCell ref="U177:U179"/>
    <mergeCell ref="V177:Y179"/>
    <mergeCell ref="U118:U121"/>
    <mergeCell ref="U122:U127"/>
    <mergeCell ref="U132:U137"/>
    <mergeCell ref="V132:Y137"/>
    <mergeCell ref="V118:Y121"/>
    <mergeCell ref="V98:Y100"/>
    <mergeCell ref="B10:C10"/>
    <mergeCell ref="U78:U91"/>
    <mergeCell ref="V78:Y91"/>
    <mergeCell ref="V180:Y182"/>
    <mergeCell ref="U173:U176"/>
    <mergeCell ref="V95:Y97"/>
    <mergeCell ref="A92:A137"/>
    <mergeCell ref="A151:A163"/>
    <mergeCell ref="B151:E151"/>
    <mergeCell ref="U151:U153"/>
    <mergeCell ref="U154:U156"/>
    <mergeCell ref="V151:Y153"/>
    <mergeCell ref="U160:U163"/>
    <mergeCell ref="V160:Y163"/>
    <mergeCell ref="A138:A150"/>
    <mergeCell ref="B138:E138"/>
    <mergeCell ref="U138:U140"/>
    <mergeCell ref="U141:U143"/>
    <mergeCell ref="V108:Y110"/>
    <mergeCell ref="V111:Y113"/>
    <mergeCell ref="U111:U113"/>
    <mergeCell ref="B92:E92"/>
    <mergeCell ref="U92:U94"/>
    <mergeCell ref="U10:U14"/>
    <mergeCell ref="U67:U69"/>
    <mergeCell ref="U5:Y6"/>
    <mergeCell ref="V7:Y9"/>
    <mergeCell ref="V10:Y14"/>
    <mergeCell ref="V15:Y19"/>
    <mergeCell ref="U75:U77"/>
    <mergeCell ref="V75:Y77"/>
    <mergeCell ref="U51:U53"/>
    <mergeCell ref="V51:Y53"/>
    <mergeCell ref="U54:U58"/>
    <mergeCell ref="V54:Y58"/>
    <mergeCell ref="U70:U74"/>
    <mergeCell ref="V70:Y74"/>
    <mergeCell ref="U15:U19"/>
    <mergeCell ref="V67:Y69"/>
    <mergeCell ref="A2:B2"/>
    <mergeCell ref="B3:C3"/>
    <mergeCell ref="O3:P3"/>
    <mergeCell ref="Q3:S3"/>
    <mergeCell ref="O4:P4"/>
    <mergeCell ref="Q4:S4"/>
    <mergeCell ref="A5:A6"/>
    <mergeCell ref="U180:U182"/>
    <mergeCell ref="U144:U146"/>
    <mergeCell ref="U147:U150"/>
    <mergeCell ref="B7:E7"/>
    <mergeCell ref="B5:E6"/>
    <mergeCell ref="H5:S5"/>
    <mergeCell ref="T5:T6"/>
    <mergeCell ref="B44:E44"/>
    <mergeCell ref="U44:U46"/>
    <mergeCell ref="B47:D47"/>
    <mergeCell ref="U47:U50"/>
    <mergeCell ref="A7:A91"/>
    <mergeCell ref="B74:D74"/>
    <mergeCell ref="B118:E118"/>
    <mergeCell ref="B128:E128"/>
    <mergeCell ref="B67:E67"/>
    <mergeCell ref="U101:U104"/>
    <mergeCell ref="P2:Q2"/>
    <mergeCell ref="AD69:AF69"/>
    <mergeCell ref="AG69:AI69"/>
    <mergeCell ref="AA97:AI104"/>
    <mergeCell ref="AA105:AI116"/>
    <mergeCell ref="AA119:AI122"/>
    <mergeCell ref="AB83:AC95"/>
    <mergeCell ref="AA83:AA95"/>
    <mergeCell ref="AD83:AF95"/>
    <mergeCell ref="AG83:AI95"/>
    <mergeCell ref="AA74:AA76"/>
    <mergeCell ref="AB74:AC76"/>
    <mergeCell ref="AD74:AF76"/>
    <mergeCell ref="AG74:AI76"/>
    <mergeCell ref="AA77:AA79"/>
    <mergeCell ref="AB77:AC79"/>
    <mergeCell ref="AD77:AF79"/>
    <mergeCell ref="AG77:AI79"/>
    <mergeCell ref="AA80:AA82"/>
    <mergeCell ref="AB80:AC82"/>
    <mergeCell ref="AD80:AF82"/>
    <mergeCell ref="AG80:AI82"/>
    <mergeCell ref="U95:U97"/>
    <mergeCell ref="U98:U100"/>
  </mergeCells>
  <phoneticPr fontId="15"/>
  <conditionalFormatting sqref="V164:Y168">
    <cfRule type="containsBlanks" dxfId="0" priority="1">
      <formula>LEN(TRIM(V164))=0</formula>
    </cfRule>
  </conditionalFormatting>
  <dataValidations disablePrompts="1" count="2">
    <dataValidation type="list" allowBlank="1" showInputMessage="1" showErrorMessage="1" sqref="T196:T198 T190:T194" xr:uid="{00000000-0002-0000-0800-000000000000}">
      <formula1>"　,○,.△,×"</formula1>
    </dataValidation>
    <dataValidation type="list" allowBlank="1" showInputMessage="1" showErrorMessage="1" sqref="T7:T11 T138:T142 T44:T48 T67:T70 T164:T175 T105:T109 T92:T96 T151:T155 T177:T181 T118:T122 T183:T187 T128:T132" xr:uid="{00000000-0002-0000-0800-000001000000}">
      <formula1>"　,○,△,×"</formula1>
    </dataValidation>
  </dataValidations>
  <hyperlinks>
    <hyperlink ref="B1" location="トップ!A1" display="トップへ" xr:uid="{00000000-0004-0000-0800-000000000000}"/>
    <hyperlink ref="Q1" location="トップ!A1" display="トップへ" xr:uid="{00000000-0004-0000-0800-000001000000}"/>
    <hyperlink ref="U1" location="トップ!A1" display="トップへ" xr:uid="{00000000-0004-0000-0800-000002000000}"/>
    <hyperlink ref="Y1" location="トップ!A1" display="トップへ" xr:uid="{00000000-0004-0000-0800-000003000000}"/>
    <hyperlink ref="B203" location="トップ!A1" display="トップへ" xr:uid="{00000000-0004-0000-0800-000004000000}"/>
    <hyperlink ref="O203" location="トップ!A1" display="トップへ" xr:uid="{00000000-0004-0000-0800-000005000000}"/>
    <hyperlink ref="S203" location="トップ!A1" display="トップへ" xr:uid="{00000000-0004-0000-0800-000006000000}"/>
    <hyperlink ref="Y203" location="トップ!A1" display="トップへ" xr:uid="{00000000-0004-0000-0800-000007000000}"/>
    <hyperlink ref="L1" location="トップ!A1" display="トップへ" xr:uid="{00000000-0004-0000-0800-000008000000}"/>
    <hyperlink ref="G203" location="トップ!A1" display="トップへ" xr:uid="{00000000-0004-0000-0800-000009000000}"/>
    <hyperlink ref="G1" location="トップ!A1" display="トップへ" xr:uid="{00000000-0004-0000-0800-00000A000000}"/>
  </hyperlinks>
  <pageMargins left="0.27559055118110237" right="0.19685039370078741" top="0.86614173228346458" bottom="0.19685039370078741" header="0.19685039370078741" footer="0.15748031496062992"/>
  <pageSetup paperSize="9" scale="60" fitToHeight="0" orientation="landscape" horizontalDpi="300" verticalDpi="300" r:id="rId1"/>
  <headerFooter alignWithMargins="0">
    <oddFooter>&amp;C&amp;P</oddFooter>
  </headerFooter>
  <rowBreaks count="2" manualBreakCount="2">
    <brk id="91" max="24" man="1"/>
    <brk id="150" max="24"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5C5B-9D41-4AA5-BCBD-CEE310C7D82B}">
  <dimension ref="A1:T24"/>
  <sheetViews>
    <sheetView view="pageBreakPreview" zoomScale="90" zoomScaleNormal="100" zoomScaleSheetLayoutView="90" workbookViewId="0">
      <selection activeCell="A2" sqref="A2"/>
    </sheetView>
  </sheetViews>
  <sheetFormatPr defaultColWidth="8.90625" defaultRowHeight="13"/>
  <cols>
    <col min="1" max="1" width="5.08984375" style="2743" customWidth="1"/>
    <col min="2" max="2" width="8.90625" style="2743" customWidth="1"/>
    <col min="3" max="3" width="32.6328125" style="2743" customWidth="1"/>
    <col min="4" max="4" width="34.90625" style="2743" customWidth="1"/>
    <col min="5" max="9" width="4.90625" style="2743" customWidth="1"/>
    <col min="10" max="10" width="8.36328125" style="2743" customWidth="1"/>
    <col min="11" max="11" width="30.08984375" style="2743" customWidth="1"/>
    <col min="12" max="16384" width="8.90625" style="2743"/>
  </cols>
  <sheetData>
    <row r="1" spans="1:20" customFormat="1">
      <c r="B1" s="541" t="s">
        <v>807</v>
      </c>
      <c r="G1" s="5"/>
      <c r="H1" s="5"/>
      <c r="I1" s="5"/>
      <c r="J1" s="5"/>
      <c r="K1" s="5"/>
      <c r="L1" s="5"/>
      <c r="M1" s="5"/>
      <c r="N1" s="5"/>
      <c r="O1" s="5"/>
      <c r="P1" s="5"/>
      <c r="Q1" s="5"/>
      <c r="R1" s="5"/>
      <c r="T1" s="541" t="s">
        <v>807</v>
      </c>
    </row>
    <row r="2" spans="1:20">
      <c r="A2" s="2743" t="s">
        <v>2814</v>
      </c>
      <c r="B2" s="2743" t="s">
        <v>2815</v>
      </c>
      <c r="E2" s="4941" t="s">
        <v>2816</v>
      </c>
      <c r="F2" s="4941"/>
      <c r="G2" s="2743" t="s">
        <v>2817</v>
      </c>
    </row>
    <row r="3" spans="1:20">
      <c r="B3" s="2744" t="s">
        <v>2818</v>
      </c>
      <c r="C3" s="2745"/>
      <c r="D3" s="2746" t="s">
        <v>2819</v>
      </c>
      <c r="E3" s="2744" t="s">
        <v>2820</v>
      </c>
      <c r="F3" s="2745"/>
      <c r="G3" s="4936"/>
      <c r="H3" s="4936"/>
      <c r="I3" s="4937"/>
      <c r="J3" s="2744" t="s">
        <v>2821</v>
      </c>
      <c r="K3" s="2747"/>
    </row>
    <row r="4" spans="1:20">
      <c r="B4" s="2743" t="s">
        <v>2822</v>
      </c>
    </row>
    <row r="5" spans="1:20">
      <c r="B5" s="2748"/>
      <c r="C5" s="2748" t="s">
        <v>2823</v>
      </c>
      <c r="D5" s="2748" t="s">
        <v>2824</v>
      </c>
      <c r="F5" s="4942" t="s">
        <v>2825</v>
      </c>
      <c r="G5" s="4943"/>
      <c r="H5" s="4943"/>
      <c r="I5" s="4943"/>
      <c r="J5" s="4943"/>
      <c r="K5" s="4944"/>
    </row>
    <row r="6" spans="1:20" ht="49.15" customHeight="1">
      <c r="B6" s="2748" t="s">
        <v>2826</v>
      </c>
      <c r="C6" s="2746"/>
      <c r="D6" s="2746"/>
      <c r="F6" s="4945"/>
      <c r="G6" s="4946"/>
      <c r="H6" s="4946"/>
      <c r="I6" s="4946"/>
      <c r="J6" s="4946"/>
      <c r="K6" s="4947"/>
    </row>
    <row r="7" spans="1:20" ht="52.15" customHeight="1">
      <c r="B7" s="2748" t="s">
        <v>2827</v>
      </c>
      <c r="C7" s="2746"/>
      <c r="D7" s="2746"/>
      <c r="F7" s="4948"/>
      <c r="G7" s="4949"/>
      <c r="H7" s="4949"/>
      <c r="I7" s="4949"/>
      <c r="J7" s="4949"/>
      <c r="K7" s="4950"/>
    </row>
    <row r="9" spans="1:20">
      <c r="B9" s="2743" t="s">
        <v>2828</v>
      </c>
      <c r="E9" s="2743" t="s">
        <v>2829</v>
      </c>
    </row>
    <row r="10" spans="1:20">
      <c r="C10" s="4951" t="s">
        <v>2830</v>
      </c>
      <c r="D10" s="4951" t="s">
        <v>2831</v>
      </c>
      <c r="E10" s="4953" t="s">
        <v>2832</v>
      </c>
      <c r="F10" s="4954"/>
      <c r="G10" s="4954"/>
      <c r="H10" s="4954"/>
      <c r="I10" s="4954"/>
      <c r="J10" s="4954"/>
      <c r="K10" s="4955"/>
    </row>
    <row r="11" spans="1:20">
      <c r="C11" s="4952"/>
      <c r="D11" s="4952"/>
      <c r="E11" s="2749" t="s">
        <v>2833</v>
      </c>
      <c r="F11" s="2749" t="s">
        <v>2834</v>
      </c>
      <c r="G11" s="2749" t="s">
        <v>2835</v>
      </c>
      <c r="H11" s="2748" t="s">
        <v>2836</v>
      </c>
      <c r="I11" s="4956" t="s">
        <v>2837</v>
      </c>
      <c r="J11" s="4957"/>
      <c r="K11" s="4958"/>
    </row>
    <row r="12" spans="1:20" ht="49.15" customHeight="1">
      <c r="C12" s="2746"/>
      <c r="D12" s="2746"/>
      <c r="E12" s="2748" t="s">
        <v>2774</v>
      </c>
      <c r="F12" s="2748"/>
      <c r="G12" s="2748"/>
      <c r="H12" s="2748"/>
      <c r="I12" s="4953"/>
      <c r="J12" s="4954"/>
      <c r="K12" s="4955"/>
    </row>
    <row r="14" spans="1:20">
      <c r="B14" s="2743" t="s">
        <v>2838</v>
      </c>
      <c r="E14" s="2743" t="s">
        <v>2839</v>
      </c>
    </row>
    <row r="15" spans="1:20">
      <c r="C15" s="4951" t="s">
        <v>2830</v>
      </c>
      <c r="D15" s="4951" t="s">
        <v>2831</v>
      </c>
      <c r="E15" s="4953" t="s">
        <v>2840</v>
      </c>
      <c r="F15" s="4954"/>
      <c r="G15" s="4954"/>
      <c r="H15" s="4954"/>
      <c r="I15" s="4954"/>
      <c r="J15" s="4954"/>
      <c r="K15" s="4955"/>
    </row>
    <row r="16" spans="1:20">
      <c r="C16" s="4952"/>
      <c r="D16" s="4952"/>
      <c r="E16" s="2749" t="s">
        <v>2833</v>
      </c>
      <c r="F16" s="2749" t="s">
        <v>2834</v>
      </c>
      <c r="G16" s="2749" t="s">
        <v>2835</v>
      </c>
      <c r="H16" s="2748" t="s">
        <v>2836</v>
      </c>
      <c r="I16" s="4956" t="s">
        <v>2841</v>
      </c>
      <c r="J16" s="4957"/>
      <c r="K16" s="4958"/>
    </row>
    <row r="17" spans="3:11">
      <c r="C17" s="2746" t="s">
        <v>2842</v>
      </c>
      <c r="D17" s="2746" t="s">
        <v>2843</v>
      </c>
      <c r="E17" s="2748" t="s">
        <v>2067</v>
      </c>
      <c r="F17" s="2748"/>
      <c r="G17" s="2748"/>
      <c r="H17" s="2748"/>
      <c r="I17" s="4938" t="s">
        <v>2844</v>
      </c>
      <c r="J17" s="4939"/>
      <c r="K17" s="4940"/>
    </row>
    <row r="18" spans="3:11">
      <c r="C18" s="2746" t="s">
        <v>2845</v>
      </c>
      <c r="D18" s="2746" t="s">
        <v>2846</v>
      </c>
      <c r="E18" s="2748" t="s">
        <v>2774</v>
      </c>
      <c r="F18" s="2748"/>
      <c r="G18" s="2748"/>
      <c r="H18" s="2748"/>
      <c r="I18" s="4938"/>
      <c r="J18" s="4939"/>
      <c r="K18" s="4940"/>
    </row>
    <row r="19" spans="3:11">
      <c r="C19" s="2746" t="s">
        <v>2847</v>
      </c>
      <c r="D19" s="2746" t="s">
        <v>2848</v>
      </c>
      <c r="E19" s="2748" t="s">
        <v>2774</v>
      </c>
      <c r="F19" s="2748"/>
      <c r="G19" s="2748"/>
      <c r="H19" s="2748"/>
      <c r="I19" s="4938"/>
      <c r="J19" s="4939"/>
      <c r="K19" s="4940"/>
    </row>
    <row r="20" spans="3:11">
      <c r="C20" s="2746" t="s">
        <v>2849</v>
      </c>
      <c r="D20" s="2746" t="s">
        <v>2850</v>
      </c>
      <c r="E20" s="2748" t="s">
        <v>2774</v>
      </c>
      <c r="F20" s="2748"/>
      <c r="G20" s="2748"/>
      <c r="H20" s="2748"/>
      <c r="I20" s="4938"/>
      <c r="J20" s="4939"/>
      <c r="K20" s="4940"/>
    </row>
    <row r="21" spans="3:11">
      <c r="C21" s="2746" t="s">
        <v>2851</v>
      </c>
      <c r="D21" s="2746" t="s">
        <v>2852</v>
      </c>
      <c r="E21" s="2748" t="s">
        <v>2067</v>
      </c>
      <c r="F21" s="2748"/>
      <c r="G21" s="2748"/>
      <c r="H21" s="2748"/>
      <c r="I21" s="4938" t="s">
        <v>2853</v>
      </c>
      <c r="J21" s="4939"/>
      <c r="K21" s="4940"/>
    </row>
    <row r="22" spans="3:11">
      <c r="C22" s="2746" t="s">
        <v>2854</v>
      </c>
      <c r="D22" s="2746" t="s">
        <v>2855</v>
      </c>
      <c r="E22" s="2748" t="s">
        <v>2774</v>
      </c>
      <c r="F22" s="2748"/>
      <c r="G22" s="2748"/>
      <c r="H22" s="2748"/>
      <c r="I22" s="4938"/>
      <c r="J22" s="4939"/>
      <c r="K22" s="4940"/>
    </row>
    <row r="23" spans="3:11">
      <c r="C23" s="2746"/>
      <c r="D23" s="2746"/>
      <c r="E23" s="2748"/>
      <c r="F23" s="2748"/>
      <c r="G23" s="2748"/>
      <c r="H23" s="2748"/>
      <c r="I23" s="4938"/>
      <c r="J23" s="4939"/>
      <c r="K23" s="4940"/>
    </row>
    <row r="24" spans="3:11">
      <c r="C24" s="2746"/>
      <c r="D24" s="2746"/>
      <c r="E24" s="2746"/>
      <c r="F24" s="2746"/>
      <c r="G24" s="2746"/>
      <c r="H24" s="2746"/>
      <c r="I24" s="4935"/>
      <c r="J24" s="4936"/>
      <c r="K24" s="4937"/>
    </row>
  </sheetData>
  <mergeCells count="20">
    <mergeCell ref="I17:K17"/>
    <mergeCell ref="E2:F2"/>
    <mergeCell ref="G3:I3"/>
    <mergeCell ref="F5:K7"/>
    <mergeCell ref="C10:C11"/>
    <mergeCell ref="D10:D11"/>
    <mergeCell ref="E10:K10"/>
    <mergeCell ref="I11:K11"/>
    <mergeCell ref="I12:K12"/>
    <mergeCell ref="C15:C16"/>
    <mergeCell ref="D15:D16"/>
    <mergeCell ref="E15:K15"/>
    <mergeCell ref="I16:K16"/>
    <mergeCell ref="I24:K24"/>
    <mergeCell ref="I18:K18"/>
    <mergeCell ref="I19:K19"/>
    <mergeCell ref="I20:K20"/>
    <mergeCell ref="I21:K21"/>
    <mergeCell ref="I22:K22"/>
    <mergeCell ref="I23:K23"/>
  </mergeCells>
  <phoneticPr fontId="15"/>
  <dataValidations count="1">
    <dataValidation type="list" allowBlank="1" showInputMessage="1" showErrorMessage="1" sqref="E12:H12 E17:H23" xr:uid="{A60C1956-7879-4301-ADBA-F71595B0F9B9}">
      <formula1>" ,〇,△,×"</formula1>
    </dataValidation>
  </dataValidations>
  <hyperlinks>
    <hyperlink ref="B1" location="トップ!A1" display="トップへ" xr:uid="{397DF500-0D63-4B58-9495-2B80024F3B0C}"/>
    <hyperlink ref="T1" location="トップ!A1" display="トップへ" xr:uid="{1417F804-846C-4B27-857F-F67E605F765C}"/>
  </hyperlinks>
  <pageMargins left="0.11811023622047245" right="0" top="0.57999999999999996" bottom="0" header="0.31496062992125984" footer="0.31496062992125984"/>
  <pageSetup paperSize="9" orientation="landscape"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AD25"/>
  <sheetViews>
    <sheetView zoomScaleNormal="100" workbookViewId="0">
      <selection activeCell="M3" sqref="M3"/>
    </sheetView>
  </sheetViews>
  <sheetFormatPr defaultRowHeight="13"/>
  <cols>
    <col min="1" max="1" width="3" customWidth="1"/>
    <col min="2" max="2" width="9.453125" customWidth="1"/>
    <col min="3" max="3" width="14.7265625" customWidth="1"/>
    <col min="4" max="4" width="17.7265625" customWidth="1"/>
    <col min="5" max="5" width="9.36328125" customWidth="1"/>
    <col min="6" max="6" width="8.26953125" customWidth="1"/>
    <col min="7" max="18" width="3.7265625" style="5" customWidth="1"/>
    <col min="19" max="20" width="15.26953125" customWidth="1"/>
    <col min="21" max="21" width="4" customWidth="1"/>
  </cols>
  <sheetData>
    <row r="1" spans="1:30">
      <c r="B1" s="541" t="s">
        <v>807</v>
      </c>
      <c r="T1" s="541" t="s">
        <v>807</v>
      </c>
    </row>
    <row r="2" spans="1:30" ht="13.5" customHeight="1">
      <c r="A2" s="4959" t="s">
        <v>1621</v>
      </c>
      <c r="B2" s="4959"/>
      <c r="C2" t="s">
        <v>2218</v>
      </c>
      <c r="D2" s="13"/>
      <c r="E2" s="13"/>
      <c r="T2" s="14"/>
    </row>
    <row r="3" spans="1:30" ht="22.5" customHeight="1">
      <c r="C3" s="1296">
        <f>+トップ!N3</f>
        <v>2024</v>
      </c>
      <c r="D3" s="1295" t="s">
        <v>1502</v>
      </c>
      <c r="E3" s="1281"/>
      <c r="F3" s="1281"/>
      <c r="G3" s="1281"/>
      <c r="H3" s="1281"/>
      <c r="I3" s="1281"/>
      <c r="J3" s="1281"/>
      <c r="K3" s="1281"/>
      <c r="L3" s="1281"/>
      <c r="M3" s="13"/>
      <c r="N3" s="13"/>
      <c r="O3" s="13"/>
      <c r="P3" s="13"/>
      <c r="Q3" s="13"/>
      <c r="R3" s="15"/>
      <c r="S3" s="16" t="s">
        <v>329</v>
      </c>
      <c r="T3" s="16" t="s">
        <v>455</v>
      </c>
      <c r="V3" s="1325" t="s">
        <v>1565</v>
      </c>
    </row>
    <row r="4" spans="1:30" ht="24.75" customHeight="1">
      <c r="A4" s="17"/>
      <c r="B4" s="17"/>
      <c r="C4" s="1281"/>
      <c r="D4" s="1281"/>
      <c r="E4" s="1281"/>
      <c r="F4" s="1281"/>
      <c r="G4" s="1281"/>
      <c r="H4" s="1281"/>
      <c r="I4" s="1281"/>
      <c r="J4" s="1281"/>
      <c r="K4" s="1281"/>
      <c r="L4" s="1281"/>
      <c r="M4" s="17"/>
      <c r="N4" s="17"/>
      <c r="O4" s="17"/>
      <c r="P4" s="17"/>
      <c r="Q4" s="17"/>
      <c r="R4" s="18"/>
      <c r="S4" s="37"/>
      <c r="T4" s="37"/>
      <c r="V4" s="3581" t="s">
        <v>1750</v>
      </c>
      <c r="W4" s="3581"/>
      <c r="X4" s="3581"/>
      <c r="Y4" s="3581"/>
      <c r="Z4" s="3581"/>
      <c r="AA4" s="3581"/>
      <c r="AB4" s="3581"/>
      <c r="AC4" s="3581"/>
      <c r="AD4" s="3581"/>
    </row>
    <row r="5" spans="1:30" ht="15" customHeight="1">
      <c r="A5" s="85"/>
      <c r="B5" s="85"/>
      <c r="C5" s="85"/>
      <c r="D5" s="85"/>
      <c r="E5" s="85"/>
      <c r="F5" s="183" t="s">
        <v>730</v>
      </c>
      <c r="G5" s="4960" t="s">
        <v>2781</v>
      </c>
      <c r="H5" s="4960"/>
      <c r="I5" s="4960"/>
      <c r="J5" s="4960"/>
      <c r="K5" s="4960"/>
      <c r="L5" s="4961" t="s">
        <v>354</v>
      </c>
      <c r="M5" s="4961"/>
      <c r="N5" s="4961"/>
      <c r="O5" s="4962">
        <v>42984</v>
      </c>
      <c r="P5" s="4962"/>
      <c r="Q5" s="4962"/>
      <c r="R5" s="4963"/>
      <c r="S5" s="19" t="s">
        <v>230</v>
      </c>
      <c r="T5" s="20" t="s">
        <v>231</v>
      </c>
      <c r="V5" s="3581"/>
      <c r="W5" s="3581"/>
      <c r="X5" s="3581"/>
      <c r="Y5" s="3581"/>
      <c r="Z5" s="3581"/>
      <c r="AA5" s="3581"/>
      <c r="AB5" s="3581"/>
      <c r="AC5" s="3581"/>
      <c r="AD5" s="3581"/>
    </row>
    <row r="6" spans="1:30" ht="15" customHeight="1">
      <c r="A6" s="4964" t="s">
        <v>330</v>
      </c>
      <c r="B6" s="4966" t="s">
        <v>331</v>
      </c>
      <c r="C6" s="4968" t="s">
        <v>332</v>
      </c>
      <c r="D6" s="4968" t="s">
        <v>333</v>
      </c>
      <c r="E6" s="4968" t="s">
        <v>334</v>
      </c>
      <c r="F6" s="4968" t="s">
        <v>335</v>
      </c>
      <c r="G6" s="4970" t="s">
        <v>336</v>
      </c>
      <c r="H6" s="4968"/>
      <c r="I6" s="4968"/>
      <c r="J6" s="4968"/>
      <c r="K6" s="4968"/>
      <c r="L6" s="4968"/>
      <c r="M6" s="4968"/>
      <c r="N6" s="4968"/>
      <c r="O6" s="4968"/>
      <c r="P6" s="4968"/>
      <c r="Q6" s="4968"/>
      <c r="R6" s="4964"/>
      <c r="S6" s="4971" t="s">
        <v>337</v>
      </c>
      <c r="T6" s="4968"/>
      <c r="V6" s="3581"/>
      <c r="W6" s="3581"/>
      <c r="X6" s="3581"/>
      <c r="Y6" s="3581"/>
      <c r="Z6" s="3581"/>
      <c r="AA6" s="3581"/>
      <c r="AB6" s="3581"/>
      <c r="AC6" s="3581"/>
      <c r="AD6" s="3581"/>
    </row>
    <row r="7" spans="1:30" ht="15" customHeight="1" thickBot="1">
      <c r="A7" s="4965"/>
      <c r="B7" s="4967"/>
      <c r="C7" s="4969"/>
      <c r="D7" s="4969"/>
      <c r="E7" s="4969"/>
      <c r="F7" s="4969"/>
      <c r="G7" s="23">
        <v>4</v>
      </c>
      <c r="H7" s="24">
        <v>5</v>
      </c>
      <c r="I7" s="24">
        <v>6</v>
      </c>
      <c r="J7" s="24">
        <v>7</v>
      </c>
      <c r="K7" s="24">
        <v>8</v>
      </c>
      <c r="L7" s="24">
        <v>9</v>
      </c>
      <c r="M7" s="24">
        <v>10</v>
      </c>
      <c r="N7" s="24">
        <v>11</v>
      </c>
      <c r="O7" s="24">
        <v>12</v>
      </c>
      <c r="P7" s="24">
        <v>1</v>
      </c>
      <c r="Q7" s="24">
        <v>2</v>
      </c>
      <c r="R7" s="25">
        <v>3</v>
      </c>
      <c r="S7" s="4972"/>
      <c r="T7" s="4969"/>
      <c r="V7" s="3581"/>
      <c r="W7" s="3581"/>
      <c r="X7" s="3581"/>
      <c r="Y7" s="3581"/>
      <c r="Z7" s="3581"/>
      <c r="AA7" s="3581"/>
      <c r="AB7" s="3581"/>
      <c r="AC7" s="3581"/>
      <c r="AD7" s="3581"/>
    </row>
    <row r="8" spans="1:30" ht="53.25" customHeight="1" thickBot="1">
      <c r="A8" s="4973" t="s">
        <v>338</v>
      </c>
      <c r="B8" s="27" t="s">
        <v>731</v>
      </c>
      <c r="C8" s="28" t="s">
        <v>339</v>
      </c>
      <c r="D8" s="28" t="s">
        <v>340</v>
      </c>
      <c r="E8" s="28" t="s">
        <v>341</v>
      </c>
      <c r="F8" s="28" t="s">
        <v>230</v>
      </c>
      <c r="G8" s="29"/>
      <c r="H8" s="30"/>
      <c r="I8" s="30" t="s">
        <v>237</v>
      </c>
      <c r="J8" s="30"/>
      <c r="K8" s="30"/>
      <c r="L8" s="30" t="s">
        <v>732</v>
      </c>
      <c r="M8" s="30"/>
      <c r="N8" s="30"/>
      <c r="O8" s="30" t="s">
        <v>732</v>
      </c>
      <c r="P8" s="30"/>
      <c r="Q8" s="30"/>
      <c r="R8" s="26" t="s">
        <v>732</v>
      </c>
      <c r="S8" s="4974" t="s">
        <v>1881</v>
      </c>
      <c r="T8" s="4975"/>
      <c r="V8" s="1332" t="s">
        <v>1537</v>
      </c>
    </row>
    <row r="9" spans="1:30" ht="39.75" customHeight="1">
      <c r="A9" s="4964"/>
      <c r="B9" s="4976" t="s">
        <v>733</v>
      </c>
      <c r="C9" s="4977" t="s">
        <v>342</v>
      </c>
      <c r="D9" s="32" t="s">
        <v>1883</v>
      </c>
      <c r="E9" s="4977" t="s">
        <v>343</v>
      </c>
      <c r="F9" s="33" t="s">
        <v>343</v>
      </c>
      <c r="G9" s="34"/>
      <c r="H9" s="33"/>
      <c r="I9" s="16" t="s">
        <v>732</v>
      </c>
      <c r="J9" s="16"/>
      <c r="K9" s="16"/>
      <c r="L9" s="16" t="s">
        <v>732</v>
      </c>
      <c r="M9" s="16"/>
      <c r="N9" s="16"/>
      <c r="O9" s="16" t="s">
        <v>732</v>
      </c>
      <c r="P9" s="16"/>
      <c r="Q9" s="16"/>
      <c r="R9" s="21" t="s">
        <v>732</v>
      </c>
      <c r="S9" s="4976" t="s">
        <v>1882</v>
      </c>
      <c r="T9" s="4977"/>
      <c r="V9" s="3582" t="s">
        <v>1823</v>
      </c>
      <c r="W9" s="3630"/>
      <c r="X9" s="3630"/>
      <c r="Y9" s="3630"/>
      <c r="Z9" s="3630"/>
      <c r="AA9" s="3630"/>
      <c r="AB9" s="3630"/>
      <c r="AC9" s="3630"/>
      <c r="AD9" s="3631"/>
    </row>
    <row r="10" spans="1:30" ht="39.75" customHeight="1" thickBot="1">
      <c r="A10" s="4964"/>
      <c r="B10" s="4976"/>
      <c r="C10" s="4977"/>
      <c r="D10" s="32" t="s">
        <v>344</v>
      </c>
      <c r="E10" s="4977"/>
      <c r="F10" s="32" t="s">
        <v>345</v>
      </c>
      <c r="G10" s="35"/>
      <c r="H10" s="36"/>
      <c r="I10" s="16" t="s">
        <v>732</v>
      </c>
      <c r="J10" s="36"/>
      <c r="K10" s="36"/>
      <c r="L10" s="16" t="s">
        <v>732</v>
      </c>
      <c r="M10" s="36"/>
      <c r="N10" s="36"/>
      <c r="O10" s="16" t="s">
        <v>732</v>
      </c>
      <c r="P10" s="36"/>
      <c r="Q10" s="36"/>
      <c r="R10" s="21" t="s">
        <v>732</v>
      </c>
      <c r="S10" s="4976" t="s">
        <v>346</v>
      </c>
      <c r="T10" s="4977"/>
      <c r="V10" s="3634"/>
      <c r="W10" s="3635"/>
      <c r="X10" s="3635"/>
      <c r="Y10" s="3635"/>
      <c r="Z10" s="3635"/>
      <c r="AA10" s="3635"/>
      <c r="AB10" s="3635"/>
      <c r="AC10" s="3635"/>
      <c r="AD10" s="3636"/>
    </row>
    <row r="11" spans="1:30" ht="53.25" customHeight="1">
      <c r="A11" s="4979" t="s">
        <v>314</v>
      </c>
      <c r="B11" s="4966" t="s">
        <v>365</v>
      </c>
      <c r="C11" s="32" t="s">
        <v>366</v>
      </c>
      <c r="D11" s="32" t="s">
        <v>367</v>
      </c>
      <c r="E11" s="32" t="s">
        <v>343</v>
      </c>
      <c r="F11" s="32" t="s">
        <v>230</v>
      </c>
      <c r="G11" s="22"/>
      <c r="H11" s="16"/>
      <c r="I11" s="16"/>
      <c r="J11" s="16"/>
      <c r="K11" s="16" t="s">
        <v>237</v>
      </c>
      <c r="L11" s="16"/>
      <c r="M11" s="16"/>
      <c r="N11" s="16"/>
      <c r="O11" s="16"/>
      <c r="P11" s="16"/>
      <c r="Q11" s="16"/>
      <c r="R11" s="21"/>
      <c r="S11" s="4976" t="s">
        <v>368</v>
      </c>
      <c r="T11" s="4977"/>
      <c r="V11" s="298" t="s">
        <v>1539</v>
      </c>
      <c r="W11" s="1286"/>
      <c r="X11" s="1286"/>
      <c r="Y11" s="1286"/>
      <c r="Z11" s="1286"/>
      <c r="AA11" s="1286"/>
      <c r="AB11" s="1286"/>
      <c r="AC11" s="1286"/>
      <c r="AD11" s="1286"/>
    </row>
    <row r="12" spans="1:30" ht="53.25" customHeight="1">
      <c r="A12" s="4980"/>
      <c r="B12" s="4981"/>
      <c r="C12" s="32" t="s">
        <v>436</v>
      </c>
      <c r="D12" s="32" t="s">
        <v>437</v>
      </c>
      <c r="E12" s="32" t="s">
        <v>438</v>
      </c>
      <c r="F12" s="32" t="s">
        <v>345</v>
      </c>
      <c r="G12" s="22"/>
      <c r="H12" s="16"/>
      <c r="I12" s="16"/>
      <c r="J12" s="16"/>
      <c r="K12" s="16"/>
      <c r="L12" s="16"/>
      <c r="M12" s="16"/>
      <c r="N12" s="16"/>
      <c r="O12" s="16"/>
      <c r="P12" s="16"/>
      <c r="Q12" s="16"/>
      <c r="R12" s="21"/>
      <c r="S12" s="4976" t="s">
        <v>439</v>
      </c>
      <c r="T12" s="4977"/>
      <c r="V12" s="3590" t="s">
        <v>1751</v>
      </c>
      <c r="W12" s="3862"/>
      <c r="X12" s="3862"/>
      <c r="Y12" s="3862"/>
      <c r="Z12" s="3862"/>
      <c r="AA12" s="3862"/>
      <c r="AB12" s="3862"/>
      <c r="AC12" s="3862"/>
      <c r="AD12" s="3863"/>
    </row>
    <row r="13" spans="1:30" ht="53.25" customHeight="1">
      <c r="A13" s="4979" t="s">
        <v>106</v>
      </c>
      <c r="B13" s="31" t="s">
        <v>369</v>
      </c>
      <c r="C13" s="32" t="s">
        <v>370</v>
      </c>
      <c r="D13" s="32" t="s">
        <v>350</v>
      </c>
      <c r="E13" s="32" t="s">
        <v>343</v>
      </c>
      <c r="F13" s="32" t="s">
        <v>230</v>
      </c>
      <c r="G13" s="22"/>
      <c r="H13" s="16"/>
      <c r="I13" s="16"/>
      <c r="J13" s="16"/>
      <c r="K13" s="16"/>
      <c r="L13" s="16" t="s">
        <v>237</v>
      </c>
      <c r="M13" s="16"/>
      <c r="N13" s="16"/>
      <c r="O13" s="16"/>
      <c r="P13" s="16"/>
      <c r="Q13" s="16"/>
      <c r="R13" s="21"/>
      <c r="S13" s="4976" t="s">
        <v>351</v>
      </c>
      <c r="T13" s="4977"/>
      <c r="V13" s="3864"/>
      <c r="W13" s="3581"/>
      <c r="X13" s="3581"/>
      <c r="Y13" s="3581"/>
      <c r="Z13" s="3581"/>
      <c r="AA13" s="3581"/>
      <c r="AB13" s="3581"/>
      <c r="AC13" s="3581"/>
      <c r="AD13" s="3865"/>
    </row>
    <row r="14" spans="1:30" ht="60.75" customHeight="1">
      <c r="A14" s="4980"/>
      <c r="B14" s="31"/>
      <c r="C14" s="32"/>
      <c r="D14" s="32"/>
      <c r="E14" s="32"/>
      <c r="F14" s="32"/>
      <c r="G14" s="22"/>
      <c r="H14" s="16"/>
      <c r="I14" s="16"/>
      <c r="J14" s="16"/>
      <c r="K14" s="16"/>
      <c r="L14" s="16"/>
      <c r="M14" s="16"/>
      <c r="N14" s="16"/>
      <c r="O14" s="16"/>
      <c r="P14" s="16"/>
      <c r="Q14" s="16"/>
      <c r="R14" s="21"/>
      <c r="S14" s="4976"/>
      <c r="T14" s="4977"/>
      <c r="V14" s="3864"/>
      <c r="W14" s="3581"/>
      <c r="X14" s="3581"/>
      <c r="Y14" s="3581"/>
      <c r="Z14" s="3581"/>
      <c r="AA14" s="3581"/>
      <c r="AB14" s="3581"/>
      <c r="AC14" s="3581"/>
      <c r="AD14" s="3865"/>
    </row>
    <row r="15" spans="1:30" ht="13.5" customHeight="1">
      <c r="A15" s="4978" t="s">
        <v>352</v>
      </c>
      <c r="B15" s="4978"/>
      <c r="C15" s="4978"/>
      <c r="D15" s="4978"/>
      <c r="V15" s="3864"/>
      <c r="W15" s="3581"/>
      <c r="X15" s="3581"/>
      <c r="Y15" s="3581"/>
      <c r="Z15" s="3581"/>
      <c r="AA15" s="3581"/>
      <c r="AB15" s="3581"/>
      <c r="AC15" s="3581"/>
      <c r="AD15" s="3865"/>
    </row>
    <row r="16" spans="1:30" ht="48.75" customHeight="1">
      <c r="V16" s="3866"/>
      <c r="W16" s="3867"/>
      <c r="X16" s="3867"/>
      <c r="Y16" s="3867"/>
      <c r="Z16" s="3867"/>
      <c r="AA16" s="3867"/>
      <c r="AB16" s="3867"/>
      <c r="AC16" s="3867"/>
      <c r="AD16" s="3868"/>
    </row>
    <row r="17" ht="34.5" customHeight="1"/>
    <row r="18" ht="38.25" customHeight="1"/>
    <row r="21" ht="28.5" customHeight="1"/>
    <row r="22" ht="28.5" customHeight="1"/>
    <row r="23" ht="27" customHeight="1"/>
    <row r="24" ht="28.5" customHeight="1"/>
    <row r="25" ht="13.5" customHeight="1"/>
  </sheetData>
  <mergeCells count="30">
    <mergeCell ref="A15:D15"/>
    <mergeCell ref="A11:A12"/>
    <mergeCell ref="B11:B12"/>
    <mergeCell ref="S11:T11"/>
    <mergeCell ref="S12:T12"/>
    <mergeCell ref="A13:A14"/>
    <mergeCell ref="S13:T13"/>
    <mergeCell ref="S14:T14"/>
    <mergeCell ref="S8:T8"/>
    <mergeCell ref="B9:B10"/>
    <mergeCell ref="C9:C10"/>
    <mergeCell ref="E9:E10"/>
    <mergeCell ref="S9:T9"/>
    <mergeCell ref="S10:T10"/>
    <mergeCell ref="V4:AD7"/>
    <mergeCell ref="V9:AD10"/>
    <mergeCell ref="V12:AD16"/>
    <mergeCell ref="A2:B2"/>
    <mergeCell ref="G5:K5"/>
    <mergeCell ref="L5:N5"/>
    <mergeCell ref="O5:R5"/>
    <mergeCell ref="A6:A7"/>
    <mergeCell ref="B6:B7"/>
    <mergeCell ref="C6:C7"/>
    <mergeCell ref="D6:D7"/>
    <mergeCell ref="E6:E7"/>
    <mergeCell ref="F6:F7"/>
    <mergeCell ref="G6:R6"/>
    <mergeCell ref="S6:T7"/>
    <mergeCell ref="A8:A10"/>
  </mergeCells>
  <phoneticPr fontId="15"/>
  <hyperlinks>
    <hyperlink ref="B1" location="トップ!A1" display="トップへ" xr:uid="{00000000-0004-0000-0F00-000000000000}"/>
    <hyperlink ref="T1" location="トップ!A1" display="トップへ" xr:uid="{00000000-0004-0000-0F00-000001000000}"/>
  </hyperlinks>
  <pageMargins left="0.63" right="0.39370078740157483" top="0.66" bottom="0.78740157480314965" header="0.51181102362204722" footer="0.51181102362204722"/>
  <pageSetup paperSize="9" orientation="landscape"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N39"/>
  <sheetViews>
    <sheetView zoomScaleNormal="100" zoomScaleSheetLayoutView="100" workbookViewId="0">
      <selection activeCell="S9" sqref="S9"/>
    </sheetView>
  </sheetViews>
  <sheetFormatPr defaultColWidth="9" defaultRowHeight="13"/>
  <cols>
    <col min="1" max="1" width="4" style="7" customWidth="1"/>
    <col min="2" max="2" width="2.7265625" style="7" customWidth="1"/>
    <col min="3" max="3" width="19.7265625" style="7" customWidth="1"/>
    <col min="4" max="4" width="5.36328125" style="7" customWidth="1"/>
    <col min="5" max="5" width="12.08984375" style="7" customWidth="1"/>
    <col min="6" max="6" width="3" style="7" customWidth="1"/>
    <col min="7" max="7" width="4.26953125" style="7" customWidth="1"/>
    <col min="8" max="8" width="3.7265625" style="7" customWidth="1"/>
    <col min="9" max="9" width="8.90625" style="7" customWidth="1"/>
    <col min="10" max="10" width="2.90625" style="7" customWidth="1"/>
    <col min="11" max="11" width="6.7265625" style="7" customWidth="1"/>
    <col min="12" max="12" width="9.7265625" style="7" customWidth="1"/>
    <col min="13" max="13" width="4.36328125" style="7" customWidth="1"/>
    <col min="14" max="14" width="32.6328125" style="7" customWidth="1"/>
    <col min="15" max="16384" width="9" style="7"/>
  </cols>
  <sheetData>
    <row r="1" spans="1:14">
      <c r="A1" s="541" t="s">
        <v>807</v>
      </c>
      <c r="L1" s="541" t="s">
        <v>807</v>
      </c>
    </row>
    <row r="2" spans="1:14">
      <c r="A2" s="8" t="s">
        <v>1620</v>
      </c>
      <c r="B2" s="8"/>
    </row>
    <row r="3" spans="1:14" ht="19">
      <c r="A3" s="4982" t="s">
        <v>734</v>
      </c>
      <c r="B3" s="4982"/>
      <c r="C3" s="4982"/>
      <c r="D3" s="4982"/>
      <c r="E3" s="4982"/>
      <c r="F3" s="4982"/>
      <c r="G3" s="4982"/>
      <c r="H3" s="4982"/>
      <c r="I3" s="4982"/>
      <c r="J3" s="4982"/>
      <c r="K3" s="4982"/>
      <c r="L3" s="4982"/>
    </row>
    <row r="4" spans="1:14" ht="24.75" customHeight="1">
      <c r="A4" s="4983" t="s">
        <v>92</v>
      </c>
      <c r="B4" s="4983"/>
      <c r="C4" s="4984"/>
      <c r="D4" s="4985"/>
      <c r="E4" s="4986" t="s">
        <v>93</v>
      </c>
      <c r="F4" s="4986"/>
      <c r="G4" s="4987"/>
      <c r="H4" s="4987"/>
      <c r="I4" s="4987"/>
      <c r="J4" s="4987"/>
      <c r="K4" s="4987"/>
      <c r="L4" s="4987"/>
    </row>
    <row r="5" spans="1:14" ht="40.5" customHeight="1">
      <c r="A5" s="4983" t="s">
        <v>94</v>
      </c>
      <c r="B5" s="4983"/>
      <c r="C5" s="4988" t="s">
        <v>735</v>
      </c>
      <c r="D5" s="4983"/>
      <c r="E5" s="4986" t="s">
        <v>479</v>
      </c>
      <c r="F5" s="4986"/>
      <c r="G5" s="4989" t="s">
        <v>1884</v>
      </c>
      <c r="H5" s="4989"/>
      <c r="I5" s="4989"/>
      <c r="J5" s="4989"/>
      <c r="K5" s="4989"/>
      <c r="L5" s="4989"/>
      <c r="N5" s="176"/>
    </row>
    <row r="6" spans="1:14" ht="33" customHeight="1">
      <c r="A6" s="4986" t="s">
        <v>95</v>
      </c>
      <c r="B6" s="4986"/>
      <c r="C6" s="4987"/>
      <c r="D6" s="4987"/>
      <c r="E6" s="4986"/>
      <c r="F6" s="4986"/>
      <c r="G6" s="4989"/>
      <c r="H6" s="4989"/>
      <c r="I6" s="4989"/>
      <c r="J6" s="4989"/>
      <c r="K6" s="4989"/>
      <c r="L6" s="4989"/>
    </row>
    <row r="7" spans="1:14" ht="25.5" customHeight="1">
      <c r="A7" s="4986"/>
      <c r="B7" s="4986"/>
      <c r="C7" s="4987"/>
      <c r="D7" s="4987"/>
      <c r="E7" s="4986" t="s">
        <v>96</v>
      </c>
      <c r="F7" s="4986"/>
      <c r="G7" s="4987"/>
      <c r="H7" s="4987"/>
      <c r="I7" s="4987"/>
      <c r="J7" s="4987"/>
      <c r="K7" s="4987"/>
      <c r="L7" s="4987"/>
    </row>
    <row r="8" spans="1:14" ht="13.5" customHeight="1">
      <c r="A8" s="8"/>
      <c r="B8" s="8"/>
    </row>
    <row r="9" spans="1:14" s="5" customFormat="1" ht="30.75" customHeight="1">
      <c r="A9" s="4996"/>
      <c r="B9" s="4998" t="s">
        <v>736</v>
      </c>
      <c r="C9" s="4999"/>
      <c r="D9" s="5002" t="s">
        <v>737</v>
      </c>
      <c r="E9" s="5003"/>
      <c r="F9" s="4992" t="s">
        <v>280</v>
      </c>
      <c r="G9" s="4992"/>
      <c r="H9" s="4992"/>
      <c r="I9" s="4990" t="s">
        <v>738</v>
      </c>
      <c r="J9" s="4990"/>
      <c r="K9" s="4990"/>
      <c r="L9" s="4991"/>
    </row>
    <row r="10" spans="1:14" s="5" customFormat="1" ht="30.75" customHeight="1">
      <c r="A10" s="4997"/>
      <c r="B10" s="5000"/>
      <c r="C10" s="5001"/>
      <c r="D10" s="5004"/>
      <c r="E10" s="5005"/>
      <c r="F10" s="4992"/>
      <c r="G10" s="4992"/>
      <c r="H10" s="4992"/>
      <c r="I10" s="193" t="s">
        <v>739</v>
      </c>
      <c r="J10" s="4992" t="s">
        <v>740</v>
      </c>
      <c r="K10" s="4992"/>
      <c r="L10" s="193" t="s">
        <v>741</v>
      </c>
    </row>
    <row r="11" spans="1:14" ht="18" customHeight="1">
      <c r="A11" s="9">
        <v>1</v>
      </c>
      <c r="B11" s="4986"/>
      <c r="C11" s="4986"/>
      <c r="D11" s="4993"/>
      <c r="E11" s="4993"/>
      <c r="F11" s="4994"/>
      <c r="G11" s="4995"/>
      <c r="H11" s="4995"/>
      <c r="I11" s="192" t="s">
        <v>742</v>
      </c>
      <c r="J11" s="4995" t="s">
        <v>742</v>
      </c>
      <c r="K11" s="4995"/>
      <c r="L11" s="192" t="s">
        <v>742</v>
      </c>
    </row>
    <row r="12" spans="1:14" ht="18" customHeight="1">
      <c r="A12" s="9">
        <v>2</v>
      </c>
      <c r="B12" s="4986"/>
      <c r="C12" s="4986"/>
      <c r="D12" s="4993"/>
      <c r="E12" s="4993"/>
      <c r="F12" s="4994"/>
      <c r="G12" s="4995"/>
      <c r="H12" s="4995"/>
      <c r="I12" s="192" t="s">
        <v>742</v>
      </c>
      <c r="J12" s="4995" t="s">
        <v>742</v>
      </c>
      <c r="K12" s="4995"/>
      <c r="L12" s="192" t="s">
        <v>742</v>
      </c>
      <c r="N12" s="175"/>
    </row>
    <row r="13" spans="1:14" ht="18" customHeight="1">
      <c r="A13" s="9">
        <v>3</v>
      </c>
      <c r="B13" s="4986"/>
      <c r="C13" s="4986"/>
      <c r="D13" s="4993"/>
      <c r="E13" s="4993"/>
      <c r="F13" s="4994"/>
      <c r="G13" s="4995"/>
      <c r="H13" s="4995"/>
      <c r="I13" s="192" t="s">
        <v>742</v>
      </c>
      <c r="J13" s="4995" t="s">
        <v>742</v>
      </c>
      <c r="K13" s="4995"/>
      <c r="L13" s="192" t="s">
        <v>742</v>
      </c>
      <c r="N13" s="175"/>
    </row>
    <row r="14" spans="1:14" ht="18" customHeight="1">
      <c r="A14" s="9">
        <v>4</v>
      </c>
      <c r="B14" s="4986"/>
      <c r="C14" s="4986"/>
      <c r="D14" s="4993"/>
      <c r="E14" s="4993"/>
      <c r="F14" s="4994"/>
      <c r="G14" s="4995"/>
      <c r="H14" s="4995"/>
      <c r="I14" s="192" t="s">
        <v>742</v>
      </c>
      <c r="J14" s="4995" t="s">
        <v>742</v>
      </c>
      <c r="K14" s="4995"/>
      <c r="L14" s="192" t="s">
        <v>742</v>
      </c>
      <c r="N14" s="175"/>
    </row>
    <row r="15" spans="1:14" ht="18" customHeight="1">
      <c r="A15" s="9">
        <v>5</v>
      </c>
      <c r="B15" s="4986"/>
      <c r="C15" s="4986"/>
      <c r="D15" s="4993"/>
      <c r="E15" s="4993"/>
      <c r="F15" s="4994"/>
      <c r="G15" s="4995"/>
      <c r="H15" s="4995"/>
      <c r="I15" s="192" t="s">
        <v>742</v>
      </c>
      <c r="J15" s="4995" t="s">
        <v>742</v>
      </c>
      <c r="K15" s="4995"/>
      <c r="L15" s="192" t="s">
        <v>742</v>
      </c>
      <c r="N15" s="433"/>
    </row>
    <row r="16" spans="1:14" ht="18" customHeight="1">
      <c r="A16" s="9">
        <v>8</v>
      </c>
      <c r="B16" s="4986"/>
      <c r="C16" s="4986"/>
      <c r="D16" s="4993"/>
      <c r="E16" s="4993"/>
      <c r="F16" s="4994"/>
      <c r="G16" s="4995"/>
      <c r="H16" s="4995"/>
      <c r="I16" s="192" t="s">
        <v>742</v>
      </c>
      <c r="J16" s="4995" t="s">
        <v>742</v>
      </c>
      <c r="K16" s="4995"/>
      <c r="L16" s="192" t="s">
        <v>742</v>
      </c>
    </row>
    <row r="17" spans="1:12" ht="18" customHeight="1">
      <c r="A17" s="9">
        <v>9</v>
      </c>
      <c r="B17" s="4986"/>
      <c r="C17" s="4986"/>
      <c r="D17" s="4993"/>
      <c r="E17" s="4993"/>
      <c r="F17" s="4994"/>
      <c r="G17" s="4995"/>
      <c r="H17" s="4995"/>
      <c r="I17" s="192" t="s">
        <v>742</v>
      </c>
      <c r="J17" s="4995" t="s">
        <v>742</v>
      </c>
      <c r="K17" s="4995"/>
      <c r="L17" s="192" t="s">
        <v>742</v>
      </c>
    </row>
    <row r="18" spans="1:12" ht="18" customHeight="1">
      <c r="A18" s="9">
        <v>10</v>
      </c>
      <c r="B18" s="4986"/>
      <c r="C18" s="4986"/>
      <c r="D18" s="4993"/>
      <c r="E18" s="4993"/>
      <c r="F18" s="4994"/>
      <c r="G18" s="4995"/>
      <c r="H18" s="4995"/>
      <c r="I18" s="192" t="s">
        <v>742</v>
      </c>
      <c r="J18" s="4995" t="s">
        <v>742</v>
      </c>
      <c r="K18" s="4995"/>
      <c r="L18" s="192" t="s">
        <v>742</v>
      </c>
    </row>
    <row r="19" spans="1:12" ht="18" customHeight="1">
      <c r="A19" s="9">
        <v>11</v>
      </c>
      <c r="B19" s="4986"/>
      <c r="C19" s="4986"/>
      <c r="D19" s="4993"/>
      <c r="E19" s="4993"/>
      <c r="F19" s="4994"/>
      <c r="G19" s="4995"/>
      <c r="H19" s="4995"/>
      <c r="I19" s="192" t="s">
        <v>742</v>
      </c>
      <c r="J19" s="4995" t="s">
        <v>742</v>
      </c>
      <c r="K19" s="4995"/>
      <c r="L19" s="192" t="s">
        <v>742</v>
      </c>
    </row>
    <row r="20" spans="1:12" ht="18" customHeight="1">
      <c r="A20" s="9">
        <v>12</v>
      </c>
      <c r="B20" s="4986"/>
      <c r="C20" s="4986"/>
      <c r="D20" s="4993"/>
      <c r="E20" s="4993"/>
      <c r="F20" s="4994"/>
      <c r="G20" s="4995"/>
      <c r="H20" s="4995"/>
      <c r="I20" s="192" t="s">
        <v>742</v>
      </c>
      <c r="J20" s="4995" t="s">
        <v>742</v>
      </c>
      <c r="K20" s="4995"/>
      <c r="L20" s="192" t="s">
        <v>742</v>
      </c>
    </row>
    <row r="21" spans="1:12" ht="18" customHeight="1">
      <c r="A21" s="9">
        <v>13</v>
      </c>
      <c r="B21" s="4986"/>
      <c r="C21" s="4986"/>
      <c r="D21" s="4993"/>
      <c r="E21" s="4993"/>
      <c r="F21" s="4994"/>
      <c r="G21" s="4995"/>
      <c r="H21" s="4995"/>
      <c r="I21" s="192" t="s">
        <v>742</v>
      </c>
      <c r="J21" s="4995" t="s">
        <v>742</v>
      </c>
      <c r="K21" s="4995"/>
      <c r="L21" s="192" t="s">
        <v>742</v>
      </c>
    </row>
    <row r="22" spans="1:12" ht="18" customHeight="1">
      <c r="A22" s="9">
        <v>14</v>
      </c>
      <c r="B22" s="4986"/>
      <c r="C22" s="4986"/>
      <c r="D22" s="4993"/>
      <c r="E22" s="4993"/>
      <c r="F22" s="4994"/>
      <c r="G22" s="4995"/>
      <c r="H22" s="4995"/>
      <c r="I22" s="192" t="s">
        <v>742</v>
      </c>
      <c r="J22" s="4995" t="s">
        <v>742</v>
      </c>
      <c r="K22" s="4995"/>
      <c r="L22" s="192" t="s">
        <v>742</v>
      </c>
    </row>
    <row r="23" spans="1:12" ht="18" customHeight="1">
      <c r="A23" s="9">
        <v>15</v>
      </c>
      <c r="B23" s="4986"/>
      <c r="C23" s="4986"/>
      <c r="D23" s="4993"/>
      <c r="E23" s="4993"/>
      <c r="F23" s="4994"/>
      <c r="G23" s="4995"/>
      <c r="H23" s="4995"/>
      <c r="I23" s="192" t="s">
        <v>742</v>
      </c>
      <c r="J23" s="4995" t="s">
        <v>742</v>
      </c>
      <c r="K23" s="4995"/>
      <c r="L23" s="192" t="s">
        <v>742</v>
      </c>
    </row>
    <row r="24" spans="1:12" ht="18" customHeight="1">
      <c r="A24" s="9">
        <v>16</v>
      </c>
      <c r="B24" s="4986"/>
      <c r="C24" s="4986"/>
      <c r="D24" s="4993"/>
      <c r="E24" s="4993"/>
      <c r="F24" s="4994"/>
      <c r="G24" s="4995"/>
      <c r="H24" s="4995"/>
      <c r="I24" s="192" t="s">
        <v>742</v>
      </c>
      <c r="J24" s="4995" t="s">
        <v>742</v>
      </c>
      <c r="K24" s="4995"/>
      <c r="L24" s="192" t="s">
        <v>742</v>
      </c>
    </row>
    <row r="25" spans="1:12" ht="18" customHeight="1">
      <c r="A25" s="9">
        <v>17</v>
      </c>
      <c r="B25" s="4986"/>
      <c r="C25" s="4986"/>
      <c r="D25" s="4993"/>
      <c r="E25" s="4993"/>
      <c r="F25" s="4994"/>
      <c r="G25" s="4995"/>
      <c r="H25" s="4995"/>
      <c r="I25" s="192" t="s">
        <v>742</v>
      </c>
      <c r="J25" s="4995" t="s">
        <v>742</v>
      </c>
      <c r="K25" s="4995"/>
      <c r="L25" s="192" t="s">
        <v>742</v>
      </c>
    </row>
    <row r="26" spans="1:12" ht="18" customHeight="1">
      <c r="A26" s="9">
        <v>18</v>
      </c>
      <c r="B26" s="4986"/>
      <c r="C26" s="4986"/>
      <c r="D26" s="4993"/>
      <c r="E26" s="4993"/>
      <c r="F26" s="4994"/>
      <c r="G26" s="4995"/>
      <c r="H26" s="4995"/>
      <c r="I26" s="192" t="s">
        <v>742</v>
      </c>
      <c r="J26" s="4995" t="s">
        <v>742</v>
      </c>
      <c r="K26" s="4995"/>
      <c r="L26" s="192" t="s">
        <v>742</v>
      </c>
    </row>
    <row r="27" spans="1:12" ht="18" customHeight="1">
      <c r="A27" s="9">
        <v>19</v>
      </c>
      <c r="B27" s="4986"/>
      <c r="C27" s="4986"/>
      <c r="D27" s="4993"/>
      <c r="E27" s="4993"/>
      <c r="F27" s="4994"/>
      <c r="G27" s="4995"/>
      <c r="H27" s="4995"/>
      <c r="I27" s="192" t="s">
        <v>742</v>
      </c>
      <c r="J27" s="4995" t="s">
        <v>742</v>
      </c>
      <c r="K27" s="4995"/>
      <c r="L27" s="192" t="s">
        <v>742</v>
      </c>
    </row>
    <row r="28" spans="1:12" ht="18" customHeight="1">
      <c r="A28" s="9">
        <v>20</v>
      </c>
      <c r="B28" s="4986"/>
      <c r="C28" s="4986"/>
      <c r="D28" s="4993"/>
      <c r="E28" s="4993"/>
      <c r="F28" s="4994"/>
      <c r="G28" s="4995"/>
      <c r="H28" s="4995"/>
      <c r="I28" s="192" t="s">
        <v>742</v>
      </c>
      <c r="J28" s="4995" t="s">
        <v>742</v>
      </c>
      <c r="K28" s="4995"/>
      <c r="L28" s="192" t="s">
        <v>742</v>
      </c>
    </row>
    <row r="29" spans="1:12" ht="18" customHeight="1">
      <c r="A29" s="9">
        <v>21</v>
      </c>
      <c r="B29" s="4986"/>
      <c r="C29" s="4986"/>
      <c r="D29" s="4993"/>
      <c r="E29" s="4993"/>
      <c r="F29" s="4994"/>
      <c r="G29" s="4995"/>
      <c r="H29" s="4995"/>
      <c r="I29" s="192" t="s">
        <v>742</v>
      </c>
      <c r="J29" s="4995" t="s">
        <v>742</v>
      </c>
      <c r="K29" s="4995"/>
      <c r="L29" s="192" t="s">
        <v>742</v>
      </c>
    </row>
    <row r="30" spans="1:12" ht="18" customHeight="1">
      <c r="A30" s="9">
        <v>22</v>
      </c>
      <c r="B30" s="4986"/>
      <c r="C30" s="4986"/>
      <c r="D30" s="4993"/>
      <c r="E30" s="4993"/>
      <c r="F30" s="4994"/>
      <c r="G30" s="4995"/>
      <c r="H30" s="4995"/>
      <c r="I30" s="192" t="s">
        <v>742</v>
      </c>
      <c r="J30" s="4995" t="s">
        <v>742</v>
      </c>
      <c r="K30" s="4995"/>
      <c r="L30" s="192" t="s">
        <v>742</v>
      </c>
    </row>
    <row r="31" spans="1:12" ht="18" customHeight="1">
      <c r="A31" s="9">
        <v>23</v>
      </c>
      <c r="B31" s="4986"/>
      <c r="C31" s="4986"/>
      <c r="D31" s="4993"/>
      <c r="E31" s="4993"/>
      <c r="F31" s="4994"/>
      <c r="G31" s="4995"/>
      <c r="H31" s="4995"/>
      <c r="I31" s="192" t="s">
        <v>742</v>
      </c>
      <c r="J31" s="4995" t="s">
        <v>742</v>
      </c>
      <c r="K31" s="4995"/>
      <c r="L31" s="192" t="s">
        <v>742</v>
      </c>
    </row>
    <row r="32" spans="1:12" ht="18" customHeight="1">
      <c r="A32" s="9">
        <v>24</v>
      </c>
      <c r="B32" s="4986"/>
      <c r="C32" s="4986"/>
      <c r="D32" s="4993"/>
      <c r="E32" s="4993"/>
      <c r="F32" s="4994"/>
      <c r="G32" s="4995"/>
      <c r="H32" s="4995"/>
      <c r="I32" s="192" t="s">
        <v>742</v>
      </c>
      <c r="J32" s="4995" t="s">
        <v>742</v>
      </c>
      <c r="K32" s="4995"/>
      <c r="L32" s="192" t="s">
        <v>742</v>
      </c>
    </row>
    <row r="33" spans="1:13" ht="18" customHeight="1">
      <c r="A33" s="9">
        <v>25</v>
      </c>
      <c r="B33" s="4986"/>
      <c r="C33" s="4986"/>
      <c r="D33" s="4993"/>
      <c r="E33" s="4993"/>
      <c r="F33" s="4994"/>
      <c r="G33" s="4995"/>
      <c r="H33" s="4995"/>
      <c r="I33" s="192" t="s">
        <v>742</v>
      </c>
      <c r="J33" s="4995" t="s">
        <v>742</v>
      </c>
      <c r="K33" s="4995"/>
      <c r="L33" s="192" t="s">
        <v>742</v>
      </c>
    </row>
    <row r="34" spans="1:13" ht="12" customHeight="1">
      <c r="A34" s="5006" t="s">
        <v>743</v>
      </c>
      <c r="B34" s="5006"/>
      <c r="C34" s="5006"/>
      <c r="D34" s="5006"/>
      <c r="E34" s="5006"/>
      <c r="F34" s="5006"/>
      <c r="G34" s="5006"/>
      <c r="H34" s="5006"/>
      <c r="I34" s="5006"/>
      <c r="J34" s="5007" t="s">
        <v>454</v>
      </c>
      <c r="K34" s="5007"/>
      <c r="L34" s="10" t="s">
        <v>455</v>
      </c>
    </row>
    <row r="35" spans="1:13" ht="36" customHeight="1">
      <c r="A35" s="5006"/>
      <c r="B35" s="5006"/>
      <c r="C35" s="5006"/>
      <c r="D35" s="5006"/>
      <c r="E35" s="5006"/>
      <c r="F35" s="5006"/>
      <c r="G35" s="5006"/>
      <c r="H35" s="5006"/>
      <c r="I35" s="5006"/>
      <c r="J35" s="5008"/>
      <c r="K35" s="5009"/>
      <c r="L35" s="10"/>
    </row>
    <row r="36" spans="1:13" ht="13.5" customHeight="1">
      <c r="A36" s="5006"/>
      <c r="B36" s="5006"/>
      <c r="C36" s="5006"/>
      <c r="D36" s="5006"/>
      <c r="E36" s="5006"/>
      <c r="F36" s="5006"/>
      <c r="G36" s="5006"/>
      <c r="H36" s="5006"/>
      <c r="I36" s="5006"/>
      <c r="J36" s="5010" t="s">
        <v>456</v>
      </c>
      <c r="K36" s="5010"/>
      <c r="L36" s="38" t="s">
        <v>744</v>
      </c>
    </row>
    <row r="37" spans="1:13">
      <c r="A37" s="11"/>
      <c r="B37" s="11"/>
      <c r="C37" s="11"/>
      <c r="D37" s="11"/>
      <c r="E37" s="11"/>
      <c r="F37" s="11"/>
      <c r="G37" s="11"/>
      <c r="H37" s="11"/>
      <c r="I37" s="11"/>
      <c r="J37" s="5011" t="s">
        <v>27</v>
      </c>
      <c r="K37" s="5011"/>
      <c r="L37" s="177" t="s">
        <v>745</v>
      </c>
      <c r="M37" s="11"/>
    </row>
    <row r="38" spans="1:13">
      <c r="A38" s="12" t="s">
        <v>457</v>
      </c>
      <c r="B38" s="12"/>
    </row>
    <row r="39" spans="1:13">
      <c r="A39" s="8" t="s">
        <v>458</v>
      </c>
      <c r="B39" s="8"/>
    </row>
  </sheetData>
  <mergeCells count="116">
    <mergeCell ref="A34:I36"/>
    <mergeCell ref="J34:K34"/>
    <mergeCell ref="J35:K35"/>
    <mergeCell ref="J36:K36"/>
    <mergeCell ref="J37:K37"/>
    <mergeCell ref="B32:C32"/>
    <mergeCell ref="D32:E32"/>
    <mergeCell ref="F32:H32"/>
    <mergeCell ref="J32:K32"/>
    <mergeCell ref="B33:C33"/>
    <mergeCell ref="D33:E33"/>
    <mergeCell ref="F33:H33"/>
    <mergeCell ref="J33:K33"/>
    <mergeCell ref="B30:C30"/>
    <mergeCell ref="D30:E30"/>
    <mergeCell ref="F30:H30"/>
    <mergeCell ref="J30:K30"/>
    <mergeCell ref="B31:C31"/>
    <mergeCell ref="D31:E31"/>
    <mergeCell ref="F31:H31"/>
    <mergeCell ref="J31:K31"/>
    <mergeCell ref="B28:C28"/>
    <mergeCell ref="D28:E28"/>
    <mergeCell ref="F28:H28"/>
    <mergeCell ref="J28:K28"/>
    <mergeCell ref="B29:C29"/>
    <mergeCell ref="D29:E29"/>
    <mergeCell ref="F29:H29"/>
    <mergeCell ref="J29:K29"/>
    <mergeCell ref="B26:C26"/>
    <mergeCell ref="D26:E26"/>
    <mergeCell ref="F26:H26"/>
    <mergeCell ref="J26:K26"/>
    <mergeCell ref="B27:C27"/>
    <mergeCell ref="D27:E27"/>
    <mergeCell ref="F27:H27"/>
    <mergeCell ref="J27:K27"/>
    <mergeCell ref="D24:E24"/>
    <mergeCell ref="F24:H24"/>
    <mergeCell ref="J24:K24"/>
    <mergeCell ref="B25:C25"/>
    <mergeCell ref="D25:E25"/>
    <mergeCell ref="F25:H25"/>
    <mergeCell ref="J25:K25"/>
    <mergeCell ref="B23:C23"/>
    <mergeCell ref="D23:E23"/>
    <mergeCell ref="F23:H23"/>
    <mergeCell ref="J23:K23"/>
    <mergeCell ref="B24:C24"/>
    <mergeCell ref="B19:C19"/>
    <mergeCell ref="D19:E19"/>
    <mergeCell ref="F19:H19"/>
    <mergeCell ref="J19:K19"/>
    <mergeCell ref="B20:C20"/>
    <mergeCell ref="B21:C21"/>
    <mergeCell ref="D21:E21"/>
    <mergeCell ref="F21:H21"/>
    <mergeCell ref="J21:K21"/>
    <mergeCell ref="B18:C18"/>
    <mergeCell ref="D18:E18"/>
    <mergeCell ref="F18:H18"/>
    <mergeCell ref="J18:K18"/>
    <mergeCell ref="B22:C22"/>
    <mergeCell ref="D22:E22"/>
    <mergeCell ref="F22:H22"/>
    <mergeCell ref="J22:K22"/>
    <mergeCell ref="B16:C16"/>
    <mergeCell ref="D16:E16"/>
    <mergeCell ref="F16:H16"/>
    <mergeCell ref="J16:K16"/>
    <mergeCell ref="B17:C17"/>
    <mergeCell ref="D17:E17"/>
    <mergeCell ref="F17:H17"/>
    <mergeCell ref="J17:K17"/>
    <mergeCell ref="D20:E20"/>
    <mergeCell ref="F20:H20"/>
    <mergeCell ref="J20:K20"/>
    <mergeCell ref="B12:C12"/>
    <mergeCell ref="D12:E12"/>
    <mergeCell ref="F12:H12"/>
    <mergeCell ref="J12:K12"/>
    <mergeCell ref="B14:C14"/>
    <mergeCell ref="D14:E14"/>
    <mergeCell ref="F14:H14"/>
    <mergeCell ref="J14:K14"/>
    <mergeCell ref="B15:C15"/>
    <mergeCell ref="D15:E15"/>
    <mergeCell ref="F15:H15"/>
    <mergeCell ref="J15:K15"/>
    <mergeCell ref="B13:C13"/>
    <mergeCell ref="D13:E13"/>
    <mergeCell ref="F13:H13"/>
    <mergeCell ref="J13:K13"/>
    <mergeCell ref="I9:L9"/>
    <mergeCell ref="J10:K10"/>
    <mergeCell ref="B11:C11"/>
    <mergeCell ref="D11:E11"/>
    <mergeCell ref="F11:H11"/>
    <mergeCell ref="J11:K11"/>
    <mergeCell ref="A6:B7"/>
    <mergeCell ref="C6:D7"/>
    <mergeCell ref="E7:F7"/>
    <mergeCell ref="G7:L7"/>
    <mergeCell ref="A9:A10"/>
    <mergeCell ref="B9:C10"/>
    <mergeCell ref="D9:E10"/>
    <mergeCell ref="F9:H10"/>
    <mergeCell ref="A3:L3"/>
    <mergeCell ref="A4:B4"/>
    <mergeCell ref="C4:D4"/>
    <mergeCell ref="E4:F4"/>
    <mergeCell ref="G4:L4"/>
    <mergeCell ref="A5:B5"/>
    <mergeCell ref="C5:D5"/>
    <mergeCell ref="E5:F6"/>
    <mergeCell ref="G5:L6"/>
  </mergeCells>
  <phoneticPr fontId="15"/>
  <hyperlinks>
    <hyperlink ref="A1" location="トップ!A1" display="トップへ" xr:uid="{00000000-0004-0000-1000-000000000000}"/>
    <hyperlink ref="L1" location="トップ!A1" display="トップへ" xr:uid="{00000000-0004-0000-1000-000001000000}"/>
  </hyperlinks>
  <pageMargins left="0.75" right="0.26" top="0.56000000000000005" bottom="0.38" header="0.51200000000000001" footer="0.28000000000000003"/>
  <pageSetup paperSize="9"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pageSetUpPr fitToPage="1"/>
  </sheetPr>
  <dimension ref="A1:BP61"/>
  <sheetViews>
    <sheetView tabSelected="1" zoomScale="92" zoomScaleNormal="90" workbookViewId="0"/>
  </sheetViews>
  <sheetFormatPr defaultRowHeight="13"/>
  <cols>
    <col min="1" max="20" width="2.6328125" customWidth="1"/>
    <col min="21" max="21" width="3.26953125" customWidth="1"/>
    <col min="22" max="30" width="2.6328125" customWidth="1"/>
    <col min="31" max="31" width="3" customWidth="1"/>
    <col min="32" max="39" width="2.6328125" customWidth="1"/>
    <col min="40" max="40" width="3.08984375" customWidth="1"/>
    <col min="41" max="55" width="2.6328125" customWidth="1"/>
    <col min="56" max="56" width="2.6328125" style="178" customWidth="1"/>
    <col min="57" max="65" width="9" style="178"/>
  </cols>
  <sheetData>
    <row r="1" spans="1:68" ht="19.5" thickBot="1">
      <c r="A1" s="178"/>
      <c r="B1" s="3244" t="s">
        <v>1924</v>
      </c>
      <c r="C1" s="3244"/>
      <c r="D1" s="3244"/>
      <c r="E1" s="3244"/>
      <c r="F1" s="3244"/>
      <c r="G1" s="3244"/>
      <c r="H1" s="3244"/>
      <c r="I1" s="3244"/>
      <c r="J1" s="3244"/>
      <c r="K1" s="3244"/>
      <c r="L1" s="3244"/>
      <c r="M1" s="3244"/>
      <c r="N1" s="3244"/>
      <c r="O1" s="3244"/>
      <c r="P1" s="178"/>
      <c r="Q1" s="3239" t="s">
        <v>801</v>
      </c>
      <c r="R1" s="3240"/>
      <c r="S1" s="3240"/>
      <c r="T1" s="3240"/>
      <c r="U1" s="3240"/>
      <c r="V1" s="3240"/>
      <c r="W1" s="3240"/>
      <c r="X1" s="3240"/>
      <c r="Y1" s="3240"/>
      <c r="Z1" s="3240"/>
      <c r="AA1" s="3240"/>
      <c r="AB1" s="3240"/>
      <c r="AC1" s="3240"/>
      <c r="AD1" s="3240"/>
      <c r="AE1" s="3240"/>
      <c r="AF1" s="3240"/>
      <c r="AG1" s="3240"/>
      <c r="AH1" s="3240"/>
      <c r="AI1" s="3240"/>
      <c r="AJ1" s="3240"/>
      <c r="AK1" s="3241"/>
      <c r="AL1" s="178"/>
      <c r="AM1" s="178"/>
      <c r="AN1" s="178"/>
      <c r="AO1" s="178"/>
      <c r="AP1" s="178"/>
      <c r="AQ1" s="178"/>
      <c r="AR1" s="178"/>
      <c r="AS1" s="178"/>
      <c r="AT1" s="178"/>
      <c r="AU1" s="178"/>
      <c r="AV1" s="178"/>
      <c r="AW1" s="178"/>
      <c r="AX1" s="178"/>
      <c r="AY1" s="178"/>
      <c r="AZ1" s="178"/>
      <c r="BA1" s="178"/>
      <c r="BB1" s="178"/>
      <c r="BC1" s="178"/>
    </row>
    <row r="2" spans="1:68" ht="13.5" thickBot="1">
      <c r="A2" s="3281" t="s">
        <v>3448</v>
      </c>
      <c r="B2" s="3282"/>
      <c r="C2" s="3282"/>
      <c r="D2" s="3282"/>
      <c r="E2" s="3282"/>
      <c r="F2" s="3282"/>
      <c r="G2" s="3282"/>
      <c r="H2" s="3282"/>
      <c r="I2" s="3282"/>
      <c r="J2" s="3282"/>
      <c r="K2" s="3282"/>
      <c r="L2" s="3283"/>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580"/>
      <c r="AQ2" s="580"/>
      <c r="AR2" s="580"/>
      <c r="AS2" s="3238" t="s">
        <v>354</v>
      </c>
      <c r="AT2" s="3238"/>
      <c r="AU2" s="3238"/>
      <c r="AV2" s="3237">
        <v>45359</v>
      </c>
      <c r="AW2" s="3237"/>
      <c r="AX2" s="3237"/>
      <c r="AY2" s="3237"/>
      <c r="AZ2" s="3237"/>
      <c r="BA2" s="3237"/>
      <c r="BB2" s="178"/>
      <c r="BC2" s="178"/>
    </row>
    <row r="3" spans="1:68" ht="13.5" thickBot="1">
      <c r="A3" s="3260" t="s">
        <v>1278</v>
      </c>
      <c r="B3" s="3261"/>
      <c r="C3" s="3261"/>
      <c r="D3" s="3261"/>
      <c r="E3" s="3261"/>
      <c r="F3" s="3261"/>
      <c r="G3" s="3261"/>
      <c r="H3" s="3261"/>
      <c r="I3" s="3261"/>
      <c r="J3" s="3261"/>
      <c r="K3" s="3261"/>
      <c r="L3" s="3262"/>
      <c r="M3" s="178"/>
      <c r="N3" s="3245">
        <v>2024</v>
      </c>
      <c r="O3" s="3245"/>
      <c r="P3" s="178" t="s">
        <v>80</v>
      </c>
      <c r="Q3" s="178"/>
      <c r="R3" s="178" t="s">
        <v>3464</v>
      </c>
      <c r="S3" s="3265" t="s">
        <v>3465</v>
      </c>
      <c r="T3" s="3266"/>
      <c r="U3" s="3250">
        <f>+N3</f>
        <v>2024</v>
      </c>
      <c r="V3" s="3250"/>
      <c r="W3" s="178" t="s">
        <v>486</v>
      </c>
      <c r="X3" s="532">
        <v>4</v>
      </c>
      <c r="Y3" s="178" t="s">
        <v>808</v>
      </c>
      <c r="Z3" s="532">
        <v>1</v>
      </c>
      <c r="AA3" s="178" t="s">
        <v>809</v>
      </c>
      <c r="AB3" s="178" t="s">
        <v>451</v>
      </c>
      <c r="AC3" s="3250">
        <f>+U3+1</f>
        <v>2025</v>
      </c>
      <c r="AD3" s="3250"/>
      <c r="AE3" s="178" t="s">
        <v>486</v>
      </c>
      <c r="AF3" s="532">
        <v>3</v>
      </c>
      <c r="AG3" s="178" t="s">
        <v>808</v>
      </c>
      <c r="AH3" s="532">
        <v>31</v>
      </c>
      <c r="AI3" s="178" t="s">
        <v>809</v>
      </c>
      <c r="AJ3" s="178"/>
      <c r="AK3" s="178"/>
      <c r="AL3" s="178"/>
      <c r="AM3" s="178"/>
      <c r="AN3" s="178"/>
      <c r="AO3" s="178"/>
      <c r="AP3" s="178"/>
      <c r="AQ3" s="178"/>
      <c r="AR3" s="178"/>
      <c r="AS3" s="580"/>
      <c r="AT3" s="580"/>
      <c r="AU3" s="580"/>
      <c r="AV3" s="3238" t="s">
        <v>440</v>
      </c>
      <c r="AW3" s="3238"/>
      <c r="AX3" s="3238"/>
      <c r="AY3" s="3247"/>
      <c r="AZ3" s="3247"/>
      <c r="BA3" s="3247"/>
      <c r="BB3" s="3247"/>
      <c r="BC3" s="3247"/>
      <c r="BD3" s="3247"/>
      <c r="BN3" s="178"/>
      <c r="BO3" s="178"/>
      <c r="BP3" s="178"/>
    </row>
    <row r="4" spans="1:68" ht="13.5" thickBot="1">
      <c r="A4" s="178"/>
      <c r="B4" s="178"/>
      <c r="C4" s="178"/>
      <c r="D4" s="178"/>
      <c r="E4" s="178"/>
      <c r="F4" s="178"/>
      <c r="G4" s="178"/>
      <c r="H4" s="178"/>
      <c r="I4" s="580"/>
      <c r="J4" s="580"/>
      <c r="K4" s="580"/>
      <c r="L4" s="581"/>
      <c r="M4" s="581"/>
      <c r="N4" s="581"/>
      <c r="O4" s="581"/>
      <c r="P4" s="581"/>
      <c r="Q4" s="581"/>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row>
    <row r="5" spans="1:68" ht="17" thickBot="1">
      <c r="A5" s="3257" t="s">
        <v>800</v>
      </c>
      <c r="B5" s="3258"/>
      <c r="C5" s="3258"/>
      <c r="D5" s="3258"/>
      <c r="E5" s="3258"/>
      <c r="F5" s="3258"/>
      <c r="G5" s="3258"/>
      <c r="H5" s="3258"/>
      <c r="I5" s="3258"/>
      <c r="J5" s="3258"/>
      <c r="K5" s="3258"/>
      <c r="L5" s="3258"/>
      <c r="M5" s="3258"/>
      <c r="N5" s="3258"/>
      <c r="O5" s="3258"/>
      <c r="P5" s="3258"/>
      <c r="Q5" s="3259"/>
      <c r="R5" s="178"/>
      <c r="S5" s="178"/>
      <c r="T5" s="3254" t="s">
        <v>802</v>
      </c>
      <c r="U5" s="3255"/>
      <c r="V5" s="3255"/>
      <c r="W5" s="3255"/>
      <c r="X5" s="3255"/>
      <c r="Y5" s="3255"/>
      <c r="Z5" s="3255"/>
      <c r="AA5" s="3255"/>
      <c r="AB5" s="3255"/>
      <c r="AC5" s="3255"/>
      <c r="AD5" s="3255"/>
      <c r="AE5" s="3255"/>
      <c r="AF5" s="3255"/>
      <c r="AG5" s="3255"/>
      <c r="AH5" s="3255"/>
      <c r="AI5" s="3255"/>
      <c r="AJ5" s="3256"/>
      <c r="AK5" s="178"/>
      <c r="AL5" s="178"/>
      <c r="AM5" s="3251" t="s">
        <v>803</v>
      </c>
      <c r="AN5" s="3252"/>
      <c r="AO5" s="3252"/>
      <c r="AP5" s="3252"/>
      <c r="AQ5" s="3252"/>
      <c r="AR5" s="3252"/>
      <c r="AS5" s="3252"/>
      <c r="AT5" s="3252"/>
      <c r="AU5" s="3252"/>
      <c r="AV5" s="3252"/>
      <c r="AW5" s="3252"/>
      <c r="AX5" s="3252"/>
      <c r="AY5" s="3252"/>
      <c r="AZ5" s="3252"/>
      <c r="BA5" s="3252"/>
      <c r="BB5" s="3253"/>
      <c r="BC5" s="178"/>
    </row>
    <row r="6" spans="1:68" ht="16.5">
      <c r="A6" s="553" t="s">
        <v>824</v>
      </c>
      <c r="B6" s="524"/>
      <c r="C6" s="524"/>
      <c r="D6" s="524"/>
      <c r="E6" s="524"/>
      <c r="F6" s="524"/>
      <c r="G6" s="524"/>
      <c r="H6" s="524"/>
      <c r="I6" s="524"/>
      <c r="J6" s="524"/>
      <c r="K6" s="524"/>
      <c r="L6" s="524"/>
      <c r="M6" s="524"/>
      <c r="N6" s="524"/>
      <c r="O6" s="524"/>
      <c r="P6" s="524"/>
      <c r="Q6" s="525"/>
      <c r="R6" s="178"/>
      <c r="S6" s="178"/>
      <c r="T6" s="548" t="s">
        <v>811</v>
      </c>
      <c r="U6" s="1197"/>
      <c r="V6" s="1197"/>
      <c r="W6" s="1197"/>
      <c r="X6" s="1197"/>
      <c r="Y6" s="1197"/>
      <c r="Z6" s="3264" t="s">
        <v>1237</v>
      </c>
      <c r="AA6" s="3264"/>
      <c r="AB6" s="3264"/>
      <c r="AC6" s="3264"/>
      <c r="AD6" s="3264"/>
      <c r="AE6" s="1197"/>
      <c r="AF6" s="1197"/>
      <c r="AG6" s="1197"/>
      <c r="AH6" s="1197"/>
      <c r="AI6" s="1197"/>
      <c r="AJ6" s="1198"/>
      <c r="AK6" s="178"/>
      <c r="AL6" s="178"/>
      <c r="AM6" s="560" t="s">
        <v>912</v>
      </c>
      <c r="AN6" s="555"/>
      <c r="AO6" s="555"/>
      <c r="AP6" s="555"/>
      <c r="AQ6" s="555"/>
      <c r="AR6" s="555"/>
      <c r="AS6" s="555"/>
      <c r="AT6" s="555"/>
      <c r="AU6" s="555"/>
      <c r="AV6" s="555"/>
      <c r="AW6" s="555"/>
      <c r="AX6" s="555"/>
      <c r="AY6" s="555"/>
      <c r="AZ6" s="555"/>
      <c r="BA6" s="555"/>
      <c r="BB6" s="556"/>
      <c r="BC6" s="178"/>
    </row>
    <row r="7" spans="1:68">
      <c r="A7" s="553"/>
      <c r="B7" s="524">
        <v>4</v>
      </c>
      <c r="C7" s="3243" t="s">
        <v>2212</v>
      </c>
      <c r="D7" s="3243"/>
      <c r="E7" s="3243"/>
      <c r="F7" s="3243"/>
      <c r="G7" s="3243"/>
      <c r="H7" s="3243"/>
      <c r="I7" s="3243"/>
      <c r="J7" s="3243"/>
      <c r="K7" s="3243"/>
      <c r="L7" s="3243"/>
      <c r="M7" s="3243"/>
      <c r="N7" s="3243"/>
      <c r="O7" s="3243"/>
      <c r="P7" s="3243"/>
      <c r="Q7" s="525"/>
      <c r="R7" s="178"/>
      <c r="S7" s="178"/>
      <c r="T7" s="511"/>
      <c r="U7" s="512">
        <v>6</v>
      </c>
      <c r="V7" s="3248" t="s">
        <v>1519</v>
      </c>
      <c r="W7" s="3248"/>
      <c r="X7" s="3248"/>
      <c r="Y7" s="3248"/>
      <c r="Z7" s="3248"/>
      <c r="AA7" s="3248"/>
      <c r="AB7" s="3248"/>
      <c r="AC7" s="3248"/>
      <c r="AD7" s="3248"/>
      <c r="AE7" s="3248"/>
      <c r="AF7" s="3248"/>
      <c r="AG7" s="3248"/>
      <c r="AH7" s="3248"/>
      <c r="AI7" s="3248"/>
      <c r="AJ7" s="513"/>
      <c r="AK7" s="178"/>
      <c r="AL7" s="178"/>
      <c r="AM7" s="517"/>
      <c r="AN7" s="518">
        <v>6</v>
      </c>
      <c r="AO7" s="3263" t="s">
        <v>1446</v>
      </c>
      <c r="AP7" s="3263"/>
      <c r="AQ7" s="3263"/>
      <c r="AR7" s="3263"/>
      <c r="AS7" s="3263"/>
      <c r="AT7" s="3263"/>
      <c r="AU7" s="3263"/>
      <c r="AV7" s="3263"/>
      <c r="AW7" s="3263"/>
      <c r="AX7" s="3263"/>
      <c r="AY7" s="3263"/>
      <c r="AZ7" s="3263"/>
      <c r="BA7" s="3263"/>
      <c r="BB7" s="554"/>
      <c r="BC7" s="178"/>
    </row>
    <row r="8" spans="1:68">
      <c r="A8" s="553" t="s">
        <v>823</v>
      </c>
      <c r="B8" s="524"/>
      <c r="C8" s="524"/>
      <c r="D8" s="524"/>
      <c r="E8" s="524"/>
      <c r="F8" s="524"/>
      <c r="G8" s="524"/>
      <c r="H8" s="524"/>
      <c r="I8" s="524"/>
      <c r="J8" s="524"/>
      <c r="K8" s="524"/>
      <c r="L8" s="524"/>
      <c r="M8" s="524"/>
      <c r="N8" s="524"/>
      <c r="O8" s="524"/>
      <c r="P8" s="524"/>
      <c r="Q8" s="525"/>
      <c r="R8" s="178"/>
      <c r="S8" s="178"/>
      <c r="T8" s="548" t="s">
        <v>821</v>
      </c>
      <c r="U8" s="512"/>
      <c r="V8" s="547"/>
      <c r="W8" s="547"/>
      <c r="X8" s="547"/>
      <c r="Y8" s="547"/>
      <c r="Z8" s="547"/>
      <c r="AA8" s="547"/>
      <c r="AB8" s="547"/>
      <c r="AC8" s="547"/>
      <c r="AD8" s="547"/>
      <c r="AE8" s="547"/>
      <c r="AF8" s="547"/>
      <c r="AG8" s="547"/>
      <c r="AH8" s="547"/>
      <c r="AI8" s="547"/>
      <c r="AJ8" s="513"/>
      <c r="AK8" s="178"/>
      <c r="AL8" s="178"/>
      <c r="AM8" s="558" t="s">
        <v>829</v>
      </c>
      <c r="AN8" s="518"/>
      <c r="AO8" s="557"/>
      <c r="AP8" s="557"/>
      <c r="AQ8" s="557"/>
      <c r="AR8" s="557"/>
      <c r="AS8" s="557"/>
      <c r="AT8" s="557"/>
      <c r="AU8" s="557"/>
      <c r="AV8" s="557"/>
      <c r="AW8" s="557"/>
      <c r="AX8" s="557"/>
      <c r="AY8" s="557"/>
      <c r="AZ8" s="557"/>
      <c r="BA8" s="557"/>
      <c r="BB8" s="554"/>
      <c r="BC8" s="178"/>
    </row>
    <row r="9" spans="1:68">
      <c r="A9" s="553"/>
      <c r="B9" s="524">
        <v>2</v>
      </c>
      <c r="C9" s="3243" t="s">
        <v>1448</v>
      </c>
      <c r="D9" s="3243"/>
      <c r="E9" s="3243"/>
      <c r="F9" s="3243"/>
      <c r="G9" s="3243"/>
      <c r="H9" s="3243"/>
      <c r="I9" s="3243"/>
      <c r="J9" s="3243"/>
      <c r="K9" s="3243"/>
      <c r="L9" s="3243"/>
      <c r="M9" s="3243"/>
      <c r="N9" s="3243"/>
      <c r="O9" s="3243"/>
      <c r="P9" s="3243"/>
      <c r="Q9" s="525"/>
      <c r="R9" s="178"/>
      <c r="S9" s="178"/>
      <c r="T9" s="548"/>
      <c r="U9" s="512">
        <v>8</v>
      </c>
      <c r="V9" s="3242" t="s">
        <v>1518</v>
      </c>
      <c r="W9" s="3242"/>
      <c r="X9" s="3242"/>
      <c r="Y9" s="3242"/>
      <c r="Z9" s="3242"/>
      <c r="AA9" s="3242"/>
      <c r="AB9" s="3242"/>
      <c r="AC9" s="3242"/>
      <c r="AD9" s="3242"/>
      <c r="AE9" s="3242"/>
      <c r="AF9" s="3242"/>
      <c r="AG9" s="3242"/>
      <c r="AH9" s="3242"/>
      <c r="AI9" s="3242"/>
      <c r="AJ9" s="513"/>
      <c r="AK9" s="178"/>
      <c r="AL9" s="178"/>
      <c r="AM9" s="517"/>
      <c r="AN9" s="518">
        <v>13</v>
      </c>
      <c r="AO9" s="3246" t="s">
        <v>2222</v>
      </c>
      <c r="AP9" s="3246"/>
      <c r="AQ9" s="3246"/>
      <c r="AR9" s="3246"/>
      <c r="AS9" s="3246"/>
      <c r="AT9" s="3246"/>
      <c r="AU9" s="3246"/>
      <c r="AV9" s="3246"/>
      <c r="AW9" s="3246"/>
      <c r="AX9" s="3246"/>
      <c r="AY9" s="3246"/>
      <c r="AZ9" s="3246"/>
      <c r="BA9" s="3246"/>
      <c r="BB9" s="519"/>
      <c r="BC9" s="178"/>
    </row>
    <row r="10" spans="1:68">
      <c r="A10" s="523"/>
      <c r="B10" s="524">
        <v>3</v>
      </c>
      <c r="C10" s="3243" t="s">
        <v>1529</v>
      </c>
      <c r="D10" s="3243"/>
      <c r="E10" s="3243"/>
      <c r="F10" s="3243"/>
      <c r="G10" s="3243"/>
      <c r="H10" s="3243"/>
      <c r="I10" s="3243"/>
      <c r="J10" s="3243"/>
      <c r="K10" s="3243"/>
      <c r="L10" s="3243"/>
      <c r="M10" s="3243"/>
      <c r="N10" s="3243"/>
      <c r="O10" s="3243"/>
      <c r="P10" s="3243"/>
      <c r="Q10" s="525"/>
      <c r="R10" s="178"/>
      <c r="S10" s="178"/>
      <c r="T10" s="548"/>
      <c r="U10" s="512"/>
      <c r="V10" s="547"/>
      <c r="W10" s="551" t="s">
        <v>826</v>
      </c>
      <c r="X10" s="547"/>
      <c r="Y10" s="547"/>
      <c r="Z10" s="547"/>
      <c r="AA10" s="547"/>
      <c r="AB10" s="547"/>
      <c r="AC10" s="547"/>
      <c r="AD10" s="547"/>
      <c r="AE10" s="547"/>
      <c r="AF10" s="547"/>
      <c r="AG10" s="547"/>
      <c r="AH10" s="547"/>
      <c r="AI10" s="547"/>
      <c r="AJ10" s="513"/>
      <c r="AK10" s="178"/>
      <c r="AL10" s="178"/>
      <c r="AM10" s="517"/>
      <c r="AN10" s="518">
        <v>13</v>
      </c>
      <c r="AO10" s="3246" t="s">
        <v>1786</v>
      </c>
      <c r="AP10" s="3246"/>
      <c r="AQ10" s="3246"/>
      <c r="AR10" s="3246"/>
      <c r="AS10" s="3246"/>
      <c r="AT10" s="3246"/>
      <c r="AU10" s="3246"/>
      <c r="AV10" s="3246"/>
      <c r="AW10" s="3246"/>
      <c r="AX10" s="3246"/>
      <c r="AY10" s="3246"/>
      <c r="AZ10" s="3246"/>
      <c r="BA10" s="3246"/>
      <c r="BB10" s="519"/>
      <c r="BC10" s="178"/>
    </row>
    <row r="11" spans="1:68">
      <c r="A11" s="523"/>
      <c r="B11" s="524">
        <v>6</v>
      </c>
      <c r="C11" s="3243" t="s">
        <v>1444</v>
      </c>
      <c r="D11" s="3243"/>
      <c r="E11" s="3243"/>
      <c r="F11" s="3243"/>
      <c r="G11" s="3243"/>
      <c r="H11" s="3243"/>
      <c r="I11" s="3243"/>
      <c r="J11" s="3243"/>
      <c r="K11" s="3243"/>
      <c r="L11" s="3243"/>
      <c r="M11" s="3243"/>
      <c r="N11" s="3243"/>
      <c r="O11" s="3243"/>
      <c r="P11" s="3243"/>
      <c r="Q11" s="525"/>
      <c r="R11" s="178"/>
      <c r="S11" s="178"/>
      <c r="T11" s="548"/>
      <c r="U11" s="512"/>
      <c r="V11" s="547"/>
      <c r="W11" s="3277" t="s">
        <v>812</v>
      </c>
      <c r="X11" s="3277"/>
      <c r="Y11" s="3277"/>
      <c r="Z11" s="3277"/>
      <c r="AA11" s="3277"/>
      <c r="AB11" s="3277"/>
      <c r="AC11" s="3277"/>
      <c r="AD11" s="3249" t="s">
        <v>813</v>
      </c>
      <c r="AE11" s="3249"/>
      <c r="AF11" s="3249"/>
      <c r="AG11" s="3249"/>
      <c r="AH11" s="549"/>
      <c r="AI11" s="547"/>
      <c r="AJ11" s="513"/>
      <c r="AK11" s="178"/>
      <c r="AL11" s="178"/>
      <c r="AM11" s="517"/>
      <c r="AN11" s="518">
        <v>13</v>
      </c>
      <c r="AO11" s="3246" t="s">
        <v>601</v>
      </c>
      <c r="AP11" s="3246"/>
      <c r="AQ11" s="3246"/>
      <c r="AR11" s="3246"/>
      <c r="AS11" s="3246"/>
      <c r="AT11" s="3246"/>
      <c r="AU11" s="3246"/>
      <c r="AV11" s="3246"/>
      <c r="AW11" s="3246"/>
      <c r="AX11" s="3246"/>
      <c r="AY11" s="3246"/>
      <c r="AZ11" s="3246"/>
      <c r="BA11" s="3246"/>
      <c r="BB11" s="519"/>
      <c r="BC11" s="178"/>
    </row>
    <row r="12" spans="1:68">
      <c r="A12" s="553" t="s">
        <v>817</v>
      </c>
      <c r="B12" s="524"/>
      <c r="C12" s="524"/>
      <c r="D12" s="524"/>
      <c r="E12" s="524"/>
      <c r="F12" s="524"/>
      <c r="G12" s="524"/>
      <c r="H12" s="524"/>
      <c r="I12" s="524"/>
      <c r="J12" s="524"/>
      <c r="K12" s="524"/>
      <c r="L12" s="524"/>
      <c r="M12" s="524"/>
      <c r="N12" s="524"/>
      <c r="O12" s="524"/>
      <c r="P12" s="524"/>
      <c r="Q12" s="525"/>
      <c r="R12" s="178"/>
      <c r="S12" s="178"/>
      <c r="T12" s="548" t="s">
        <v>828</v>
      </c>
      <c r="U12" s="512"/>
      <c r="V12" s="547"/>
      <c r="W12" s="547"/>
      <c r="X12" s="547"/>
      <c r="Y12" s="547"/>
      <c r="Z12" s="547"/>
      <c r="AA12" s="547"/>
      <c r="AB12" s="547"/>
      <c r="AC12" s="547"/>
      <c r="AD12" s="547"/>
      <c r="AE12" s="547"/>
      <c r="AF12" s="547"/>
      <c r="AG12" s="547"/>
      <c r="AH12" s="547"/>
      <c r="AI12" s="547"/>
      <c r="AJ12" s="513"/>
      <c r="AK12" s="178"/>
      <c r="AL12" s="178"/>
      <c r="AM12" s="558" t="s">
        <v>818</v>
      </c>
      <c r="AN12" s="518"/>
      <c r="AO12" s="518"/>
      <c r="AP12" s="518"/>
      <c r="AQ12" s="518"/>
      <c r="AR12" s="518"/>
      <c r="AS12" s="518"/>
      <c r="AT12" s="518"/>
      <c r="AU12" s="518"/>
      <c r="AV12" s="518"/>
      <c r="AW12" s="518"/>
      <c r="AX12" s="518"/>
      <c r="AY12" s="518"/>
      <c r="AZ12" s="518"/>
      <c r="BA12" s="518"/>
      <c r="BB12" s="519"/>
      <c r="BC12" s="178"/>
    </row>
    <row r="13" spans="1:68">
      <c r="A13" s="553"/>
      <c r="B13" s="524">
        <v>4</v>
      </c>
      <c r="C13" s="3243" t="s">
        <v>2213</v>
      </c>
      <c r="D13" s="3243"/>
      <c r="E13" s="3243"/>
      <c r="F13" s="3243"/>
      <c r="G13" s="3243"/>
      <c r="H13" s="3243"/>
      <c r="I13" s="3243"/>
      <c r="J13" s="3243"/>
      <c r="K13" s="3243"/>
      <c r="L13" s="3243"/>
      <c r="M13" s="3243"/>
      <c r="N13" s="3243"/>
      <c r="O13" s="3243"/>
      <c r="P13" s="3243"/>
      <c r="Q13" s="525"/>
      <c r="R13" s="178"/>
      <c r="S13" s="178"/>
      <c r="T13" s="548"/>
      <c r="U13" s="512">
        <v>11</v>
      </c>
      <c r="V13" s="3242" t="s">
        <v>1517</v>
      </c>
      <c r="W13" s="3242"/>
      <c r="X13" s="3242"/>
      <c r="Y13" s="3242"/>
      <c r="Z13" s="3242"/>
      <c r="AA13" s="3242"/>
      <c r="AB13" s="3242"/>
      <c r="AC13" s="3242"/>
      <c r="AD13" s="3242"/>
      <c r="AE13" s="3242"/>
      <c r="AF13" s="3242"/>
      <c r="AG13" s="3242"/>
      <c r="AH13" s="3242"/>
      <c r="AI13" s="3242"/>
      <c r="AJ13" s="513"/>
      <c r="AK13" s="178"/>
      <c r="AL13" s="178"/>
      <c r="AM13" s="517"/>
      <c r="AN13" s="518">
        <v>13</v>
      </c>
      <c r="AO13" s="3246" t="s">
        <v>805</v>
      </c>
      <c r="AP13" s="3246"/>
      <c r="AQ13" s="3246"/>
      <c r="AR13" s="3246"/>
      <c r="AS13" s="3246"/>
      <c r="AT13" s="3246"/>
      <c r="AU13" s="3246"/>
      <c r="AV13" s="3246"/>
      <c r="AW13" s="3246"/>
      <c r="AX13" s="3246"/>
      <c r="AY13" s="3246"/>
      <c r="AZ13" s="3246"/>
      <c r="BA13" s="3246"/>
      <c r="BB13" s="519"/>
      <c r="BC13" s="178"/>
    </row>
    <row r="14" spans="1:68" ht="13.5" thickBot="1">
      <c r="A14" s="553" t="s">
        <v>822</v>
      </c>
      <c r="B14" s="524"/>
      <c r="C14" s="524"/>
      <c r="D14" s="524"/>
      <c r="E14" s="524"/>
      <c r="F14" s="524"/>
      <c r="G14" s="524"/>
      <c r="H14" s="524"/>
      <c r="I14" s="524"/>
      <c r="J14" s="524"/>
      <c r="K14" s="524"/>
      <c r="L14" s="524"/>
      <c r="M14" s="524"/>
      <c r="N14" s="524"/>
      <c r="O14" s="524"/>
      <c r="P14" s="524"/>
      <c r="Q14" s="525"/>
      <c r="R14" s="178"/>
      <c r="S14" s="178"/>
      <c r="T14" s="548"/>
      <c r="U14" s="512"/>
      <c r="V14" s="550"/>
      <c r="W14" s="3242" t="s">
        <v>463</v>
      </c>
      <c r="X14" s="3242"/>
      <c r="Y14" s="3242"/>
      <c r="Z14" s="3242"/>
      <c r="AA14" s="3242"/>
      <c r="AB14" s="3242"/>
      <c r="AC14" s="3264" t="s">
        <v>1503</v>
      </c>
      <c r="AD14" s="3264"/>
      <c r="AE14" s="3264"/>
      <c r="AF14" s="3264"/>
      <c r="AG14" s="3264"/>
      <c r="AH14" s="3264"/>
      <c r="AI14" s="3264"/>
      <c r="AJ14" s="513"/>
      <c r="AK14" s="178"/>
      <c r="AL14" s="178"/>
      <c r="AM14" s="520"/>
      <c r="AN14" s="521"/>
      <c r="AO14" s="561" t="s">
        <v>830</v>
      </c>
      <c r="AP14" s="521"/>
      <c r="AQ14" s="521"/>
      <c r="AR14" s="521"/>
      <c r="AS14" s="521"/>
      <c r="AT14" s="521"/>
      <c r="AU14" s="521"/>
      <c r="AV14" s="521"/>
      <c r="AW14" s="521"/>
      <c r="AX14" s="521"/>
      <c r="AY14" s="521"/>
      <c r="AZ14" s="521"/>
      <c r="BA14" s="521"/>
      <c r="BB14" s="522"/>
      <c r="BC14" s="178"/>
    </row>
    <row r="15" spans="1:68">
      <c r="A15" s="523"/>
      <c r="B15" s="524">
        <v>5</v>
      </c>
      <c r="C15" s="3243" t="s">
        <v>256</v>
      </c>
      <c r="D15" s="3243"/>
      <c r="E15" s="3243"/>
      <c r="F15" s="3243"/>
      <c r="G15" s="3243"/>
      <c r="H15" s="3243"/>
      <c r="I15" s="3243"/>
      <c r="J15" s="3243"/>
      <c r="K15" s="3243"/>
      <c r="L15" s="3243"/>
      <c r="M15" s="3243"/>
      <c r="N15" s="3243"/>
      <c r="O15" s="3243"/>
      <c r="P15" s="3243"/>
      <c r="Q15" s="525"/>
      <c r="R15" s="178"/>
      <c r="S15" s="178"/>
      <c r="T15" s="548" t="s">
        <v>827</v>
      </c>
      <c r="U15" s="512"/>
      <c r="V15" s="542"/>
      <c r="W15" s="542"/>
      <c r="X15" s="542"/>
      <c r="Y15" s="542"/>
      <c r="Z15" s="542"/>
      <c r="AA15" s="542"/>
      <c r="AB15" s="542"/>
      <c r="AC15" s="542"/>
      <c r="AD15" s="542"/>
      <c r="AE15" s="542"/>
      <c r="AF15" s="542"/>
      <c r="AG15" s="542"/>
      <c r="AH15" s="542"/>
      <c r="AI15" s="542"/>
      <c r="AJ15" s="513"/>
      <c r="AK15" s="178"/>
      <c r="AL15" s="178"/>
      <c r="AM15" s="178"/>
      <c r="AN15" s="178"/>
      <c r="AO15" s="178"/>
      <c r="AP15" s="178"/>
      <c r="AQ15" s="178"/>
      <c r="AR15" s="178"/>
      <c r="AS15" s="178"/>
      <c r="AT15" s="178"/>
      <c r="AU15" s="178"/>
      <c r="AV15" s="178"/>
      <c r="AW15" s="178"/>
      <c r="AX15" s="178"/>
      <c r="AY15" s="178"/>
      <c r="AZ15" s="178"/>
      <c r="BA15" s="178"/>
      <c r="BB15" s="178"/>
      <c r="BC15" s="178"/>
    </row>
    <row r="16" spans="1:68" ht="13.5" thickBot="1">
      <c r="A16" s="553" t="s">
        <v>814</v>
      </c>
      <c r="B16" s="524"/>
      <c r="C16" s="524"/>
      <c r="D16" s="524"/>
      <c r="E16" s="524"/>
      <c r="F16" s="524"/>
      <c r="G16" s="524"/>
      <c r="H16" s="524"/>
      <c r="I16" s="524"/>
      <c r="J16" s="524"/>
      <c r="K16" s="524"/>
      <c r="L16" s="524"/>
      <c r="M16" s="524"/>
      <c r="N16" s="524"/>
      <c r="O16" s="524"/>
      <c r="P16" s="524"/>
      <c r="Q16" s="525"/>
      <c r="R16" s="178"/>
      <c r="S16" s="178"/>
      <c r="T16" s="511"/>
      <c r="U16" s="512">
        <v>9</v>
      </c>
      <c r="V16" s="3242" t="s">
        <v>415</v>
      </c>
      <c r="W16" s="3242"/>
      <c r="X16" s="3242"/>
      <c r="Y16" s="3242"/>
      <c r="Z16" s="3242"/>
      <c r="AA16" s="3242"/>
      <c r="AB16" s="3242"/>
      <c r="AC16" s="3242"/>
      <c r="AD16" s="3242"/>
      <c r="AE16" s="3242"/>
      <c r="AF16" s="3242"/>
      <c r="AG16" s="3242"/>
      <c r="AH16" s="3242"/>
      <c r="AI16" s="3242"/>
      <c r="AJ16" s="513"/>
      <c r="AK16" s="178"/>
      <c r="AL16" s="178"/>
      <c r="AM16" s="178"/>
      <c r="AN16" s="178"/>
      <c r="AO16" s="178"/>
      <c r="AP16" s="178"/>
      <c r="AQ16" s="178"/>
      <c r="AR16" s="178"/>
      <c r="AS16" s="178"/>
      <c r="AT16" s="178"/>
      <c r="AU16" s="178"/>
      <c r="AV16" s="178"/>
      <c r="AW16" s="178"/>
      <c r="AX16" s="178"/>
      <c r="AY16" s="178"/>
      <c r="AZ16" s="178"/>
      <c r="BA16" s="178"/>
      <c r="BB16" s="178"/>
      <c r="BC16" s="178"/>
    </row>
    <row r="17" spans="1:65" ht="14.25" customHeight="1" thickBot="1">
      <c r="A17" s="523"/>
      <c r="B17" s="524">
        <v>1</v>
      </c>
      <c r="C17" s="3243" t="s">
        <v>816</v>
      </c>
      <c r="D17" s="3243"/>
      <c r="E17" s="3243"/>
      <c r="F17" s="3243"/>
      <c r="G17" s="3243"/>
      <c r="H17" s="3243"/>
      <c r="I17" s="3243"/>
      <c r="J17" s="3243"/>
      <c r="K17" s="3243"/>
      <c r="L17" s="3243"/>
      <c r="M17" s="3243"/>
      <c r="N17" s="3243"/>
      <c r="O17" s="3243"/>
      <c r="P17" s="3243"/>
      <c r="Q17" s="525"/>
      <c r="R17" s="178"/>
      <c r="S17" s="178"/>
      <c r="T17" s="552" t="s">
        <v>814</v>
      </c>
      <c r="U17" s="512"/>
      <c r="V17" s="550"/>
      <c r="W17" s="550"/>
      <c r="X17" s="550"/>
      <c r="Y17" s="550"/>
      <c r="Z17" s="550"/>
      <c r="AA17" s="550"/>
      <c r="AB17" s="550"/>
      <c r="AC17" s="550"/>
      <c r="AD17" s="550"/>
      <c r="AE17" s="550"/>
      <c r="AF17" s="550"/>
      <c r="AG17" s="550"/>
      <c r="AH17" s="550"/>
      <c r="AI17" s="550"/>
      <c r="AJ17" s="513"/>
      <c r="AK17" s="178"/>
      <c r="AL17" s="178"/>
      <c r="AM17" s="3278" t="s">
        <v>804</v>
      </c>
      <c r="AN17" s="3279"/>
      <c r="AO17" s="3279"/>
      <c r="AP17" s="3279"/>
      <c r="AQ17" s="3279"/>
      <c r="AR17" s="3279"/>
      <c r="AS17" s="3279"/>
      <c r="AT17" s="3279"/>
      <c r="AU17" s="3279"/>
      <c r="AV17" s="3279"/>
      <c r="AW17" s="3279"/>
      <c r="AX17" s="3279"/>
      <c r="AY17" s="3279"/>
      <c r="AZ17" s="3279"/>
      <c r="BA17" s="3280"/>
      <c r="BB17" s="178"/>
      <c r="BC17" s="178"/>
    </row>
    <row r="18" spans="1:65" ht="13.5" thickBot="1">
      <c r="A18" s="526"/>
      <c r="B18" s="527"/>
      <c r="C18" s="537"/>
      <c r="D18" s="527"/>
      <c r="E18" s="527"/>
      <c r="F18" s="527"/>
      <c r="G18" s="527"/>
      <c r="H18" s="527"/>
      <c r="I18" s="527"/>
      <c r="J18" s="527"/>
      <c r="K18" s="527"/>
      <c r="L18" s="527"/>
      <c r="M18" s="527"/>
      <c r="N18" s="527"/>
      <c r="O18" s="527"/>
      <c r="P18" s="527"/>
      <c r="Q18" s="528"/>
      <c r="R18" s="178"/>
      <c r="S18" s="178"/>
      <c r="T18" s="511"/>
      <c r="U18" s="512">
        <v>10</v>
      </c>
      <c r="V18" s="3242" t="s">
        <v>403</v>
      </c>
      <c r="W18" s="3242"/>
      <c r="X18" s="3242"/>
      <c r="Y18" s="3242"/>
      <c r="Z18" s="3242"/>
      <c r="AA18" s="3242"/>
      <c r="AB18" s="3242"/>
      <c r="AC18" s="3242"/>
      <c r="AD18" s="3242"/>
      <c r="AE18" s="3242"/>
      <c r="AF18" s="3242"/>
      <c r="AG18" s="3242"/>
      <c r="AH18" s="3242"/>
      <c r="AI18" s="3242"/>
      <c r="AJ18" s="513"/>
      <c r="AK18" s="178"/>
      <c r="AL18" s="178"/>
      <c r="AM18" s="559" t="s">
        <v>820</v>
      </c>
      <c r="AN18" s="529"/>
      <c r="AO18" s="529"/>
      <c r="AP18" s="529"/>
      <c r="AQ18" s="529"/>
      <c r="AR18" s="529"/>
      <c r="AS18" s="529"/>
      <c r="AT18" s="529"/>
      <c r="AU18" s="529"/>
      <c r="AV18" s="529"/>
      <c r="AW18" s="529"/>
      <c r="AX18" s="529"/>
      <c r="AY18" s="529"/>
      <c r="AZ18" s="529"/>
      <c r="BA18" s="530"/>
      <c r="BB18" s="178"/>
      <c r="BC18" s="178"/>
    </row>
    <row r="19" spans="1:65">
      <c r="A19" s="178"/>
      <c r="B19" s="178"/>
      <c r="C19" s="178"/>
      <c r="D19" s="178"/>
      <c r="E19" s="178"/>
      <c r="F19" s="178"/>
      <c r="G19" s="178"/>
      <c r="H19" s="178"/>
      <c r="I19" s="178"/>
      <c r="J19" s="178"/>
      <c r="K19" s="178"/>
      <c r="L19" s="178"/>
      <c r="M19" s="178"/>
      <c r="N19" s="178"/>
      <c r="O19" s="178"/>
      <c r="P19" s="178"/>
      <c r="Q19" s="178"/>
      <c r="R19" s="178"/>
      <c r="S19" s="178"/>
      <c r="T19" s="511"/>
      <c r="U19" s="512">
        <v>10</v>
      </c>
      <c r="V19" s="3242" t="s">
        <v>815</v>
      </c>
      <c r="W19" s="3242"/>
      <c r="X19" s="3242"/>
      <c r="Y19" s="3242"/>
      <c r="Z19" s="3242"/>
      <c r="AA19" s="3242"/>
      <c r="AB19" s="3242"/>
      <c r="AC19" s="3242"/>
      <c r="AD19" s="3242"/>
      <c r="AE19" s="3242"/>
      <c r="AF19" s="3242"/>
      <c r="AG19" s="3242"/>
      <c r="AH19" s="3242"/>
      <c r="AI19" s="3242"/>
      <c r="AJ19" s="513"/>
      <c r="AK19" s="178"/>
      <c r="AL19" s="178"/>
      <c r="AM19" s="531"/>
      <c r="AN19" s="532">
        <v>14</v>
      </c>
      <c r="AO19" s="3273" t="s">
        <v>1447</v>
      </c>
      <c r="AP19" s="3273"/>
      <c r="AQ19" s="3273"/>
      <c r="AR19" s="3273"/>
      <c r="AS19" s="3273"/>
      <c r="AT19" s="3273"/>
      <c r="AU19" s="3273"/>
      <c r="AV19" s="3273"/>
      <c r="AW19" s="3273"/>
      <c r="AX19" s="3273"/>
      <c r="AY19" s="3273"/>
      <c r="AZ19" s="3273"/>
      <c r="BA19" s="533"/>
      <c r="BB19" s="178"/>
      <c r="BC19" s="178"/>
    </row>
    <row r="20" spans="1:65" ht="13.5" thickBot="1">
      <c r="A20" s="178"/>
      <c r="B20" s="178"/>
      <c r="C20" s="178"/>
      <c r="D20" s="178"/>
      <c r="E20" s="178"/>
      <c r="F20" s="178"/>
      <c r="G20" s="178"/>
      <c r="H20" s="178"/>
      <c r="I20" s="178"/>
      <c r="J20" s="178"/>
      <c r="K20" s="178"/>
      <c r="L20" s="178"/>
      <c r="M20" s="178"/>
      <c r="N20" s="178"/>
      <c r="O20" s="178"/>
      <c r="P20" s="178"/>
      <c r="Q20" s="178"/>
      <c r="R20" s="178"/>
      <c r="S20" s="178"/>
      <c r="T20" s="511"/>
      <c r="U20" s="512">
        <v>7</v>
      </c>
      <c r="V20" s="3242" t="s">
        <v>75</v>
      </c>
      <c r="W20" s="3242"/>
      <c r="X20" s="3242"/>
      <c r="Y20" s="3242"/>
      <c r="Z20" s="3242"/>
      <c r="AA20" s="3242"/>
      <c r="AB20" s="3242"/>
      <c r="AC20" s="3242"/>
      <c r="AD20" s="3242"/>
      <c r="AE20" s="3242"/>
      <c r="AF20" s="3242"/>
      <c r="AG20" s="3242"/>
      <c r="AH20" s="3242"/>
      <c r="AI20" s="3242"/>
      <c r="AJ20" s="513"/>
      <c r="AK20" s="178"/>
      <c r="AL20" s="178"/>
      <c r="AM20" s="534"/>
      <c r="AN20" s="535"/>
      <c r="AO20" s="535"/>
      <c r="AP20" s="535"/>
      <c r="AQ20" s="535"/>
      <c r="AR20" s="535"/>
      <c r="AS20" s="535"/>
      <c r="AT20" s="535"/>
      <c r="AU20" s="535"/>
      <c r="AV20" s="535"/>
      <c r="AW20" s="535"/>
      <c r="AX20" s="535"/>
      <c r="AY20" s="535"/>
      <c r="AZ20" s="535"/>
      <c r="BA20" s="536"/>
      <c r="BB20" s="178"/>
      <c r="BC20" s="178"/>
    </row>
    <row r="21" spans="1:65">
      <c r="A21" s="178"/>
      <c r="B21" s="178"/>
      <c r="C21" s="178"/>
      <c r="D21" s="178"/>
      <c r="E21" s="178"/>
      <c r="F21" s="178"/>
      <c r="G21" s="178"/>
      <c r="H21" s="178"/>
      <c r="I21" s="178"/>
      <c r="J21" s="178"/>
      <c r="K21" s="178"/>
      <c r="L21" s="178"/>
      <c r="M21" s="178"/>
      <c r="N21" s="178"/>
      <c r="O21" s="178"/>
      <c r="P21" s="178"/>
      <c r="Q21" s="178"/>
      <c r="R21" s="178"/>
      <c r="S21" s="178"/>
      <c r="T21" s="511"/>
      <c r="U21" s="512">
        <v>12</v>
      </c>
      <c r="V21" s="3242" t="s">
        <v>1445</v>
      </c>
      <c r="W21" s="3242"/>
      <c r="X21" s="3242"/>
      <c r="Y21" s="3242"/>
      <c r="Z21" s="3242"/>
      <c r="AA21" s="3242"/>
      <c r="AB21" s="3242"/>
      <c r="AC21" s="3242"/>
      <c r="AD21" s="3242"/>
      <c r="AE21" s="3242"/>
      <c r="AF21" s="3242"/>
      <c r="AG21" s="3242"/>
      <c r="AH21" s="3242"/>
      <c r="AI21" s="3242"/>
      <c r="AJ21" s="513"/>
      <c r="AK21" s="178"/>
      <c r="AL21" s="178"/>
      <c r="AM21" s="178"/>
      <c r="AN21" s="178"/>
      <c r="AO21" s="178"/>
      <c r="AP21" s="178"/>
      <c r="AQ21" s="178"/>
      <c r="AR21" s="178"/>
      <c r="AS21" s="178"/>
      <c r="AT21" s="178"/>
      <c r="AU21" s="178"/>
      <c r="AV21" s="178"/>
      <c r="AW21" s="178"/>
      <c r="AX21" s="178"/>
      <c r="AY21" s="178"/>
      <c r="AZ21" s="178"/>
      <c r="BA21" s="178"/>
      <c r="BB21" s="178"/>
      <c r="BC21" s="178"/>
    </row>
    <row r="22" spans="1:65" ht="13.5" thickBot="1">
      <c r="A22" s="178"/>
      <c r="B22" s="178"/>
      <c r="C22" s="178"/>
      <c r="D22" s="178"/>
      <c r="E22" s="178"/>
      <c r="F22" s="178"/>
      <c r="G22" s="178"/>
      <c r="H22" s="178"/>
      <c r="I22" s="178"/>
      <c r="J22" s="178"/>
      <c r="K22" s="178"/>
      <c r="L22" s="178"/>
      <c r="M22" s="178"/>
      <c r="N22" s="178"/>
      <c r="O22" s="178"/>
      <c r="P22" s="178"/>
      <c r="Q22" s="178"/>
      <c r="R22" s="178"/>
      <c r="S22" s="178"/>
      <c r="T22" s="514"/>
      <c r="U22" s="515"/>
      <c r="V22" s="515"/>
      <c r="W22" s="515"/>
      <c r="X22" s="515"/>
      <c r="Y22" s="515"/>
      <c r="Z22" s="515"/>
      <c r="AA22" s="515"/>
      <c r="AB22" s="515"/>
      <c r="AC22" s="515"/>
      <c r="AD22" s="515"/>
      <c r="AE22" s="515"/>
      <c r="AF22" s="515"/>
      <c r="AG22" s="515"/>
      <c r="AH22" s="515"/>
      <c r="AI22" s="515"/>
      <c r="AJ22" s="516"/>
      <c r="AK22" s="178"/>
      <c r="AL22" s="178"/>
      <c r="AM22" s="178"/>
      <c r="AN22" s="178"/>
      <c r="AO22" s="178"/>
      <c r="AP22" s="178"/>
      <c r="AQ22" s="178"/>
      <c r="AR22" s="178"/>
      <c r="AS22" s="178"/>
      <c r="AT22" s="178"/>
      <c r="AU22" s="178"/>
      <c r="AV22" s="178"/>
      <c r="AW22" s="178"/>
      <c r="AX22" s="178"/>
      <c r="AY22" s="178"/>
      <c r="AZ22" s="178"/>
      <c r="BA22" s="178"/>
      <c r="BB22" s="178"/>
      <c r="BC22" s="178"/>
    </row>
    <row r="23" spans="1:65">
      <c r="A23" s="178"/>
      <c r="B23" s="178"/>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538"/>
      <c r="AS23" s="539"/>
      <c r="AT23" s="539"/>
      <c r="AU23" s="539"/>
      <c r="AV23" s="539"/>
      <c r="AW23" s="539"/>
      <c r="AX23" s="539"/>
      <c r="AY23" s="539"/>
      <c r="AZ23" s="540"/>
      <c r="BA23" s="178"/>
      <c r="BB23" s="178"/>
      <c r="BC23" s="178"/>
    </row>
    <row r="24" spans="1:65">
      <c r="A24" s="178"/>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3270" t="s">
        <v>1459</v>
      </c>
      <c r="AS24" s="3271"/>
      <c r="AT24" s="3271"/>
      <c r="AU24" s="3271"/>
      <c r="AV24" s="3271"/>
      <c r="AW24" s="3271"/>
      <c r="AX24" s="3271"/>
      <c r="AY24" s="3271"/>
      <c r="AZ24" s="3272"/>
      <c r="BA24" s="178"/>
      <c r="BB24" s="178"/>
      <c r="BC24" s="178"/>
    </row>
    <row r="25" spans="1:65">
      <c r="A25" s="17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3274" t="s">
        <v>819</v>
      </c>
      <c r="AS25" s="3275"/>
      <c r="AT25" s="3275"/>
      <c r="AU25" s="3275"/>
      <c r="AV25" s="3275"/>
      <c r="AW25" s="3275"/>
      <c r="AX25" s="3275"/>
      <c r="AY25" s="3275"/>
      <c r="AZ25" s="3276"/>
      <c r="BA25" s="178"/>
      <c r="BB25" s="178"/>
      <c r="BC25" s="178"/>
    </row>
    <row r="26" spans="1:65" ht="13.5" thickBot="1">
      <c r="A26" s="178"/>
      <c r="B26" s="178"/>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3267" t="s">
        <v>806</v>
      </c>
      <c r="AS26" s="3268"/>
      <c r="AT26" s="3268"/>
      <c r="AU26" s="3268"/>
      <c r="AV26" s="3268"/>
      <c r="AW26" s="3268"/>
      <c r="AX26" s="3268"/>
      <c r="AY26" s="3268"/>
      <c r="AZ26" s="3269"/>
      <c r="BA26" s="178"/>
      <c r="BB26" s="178"/>
      <c r="BC26" s="178"/>
    </row>
    <row r="27" spans="1:65" s="1480" customFormat="1">
      <c r="A27" s="1490"/>
      <c r="B27" s="3284" t="s">
        <v>3306</v>
      </c>
      <c r="C27" s="3284"/>
      <c r="D27" s="3284"/>
      <c r="E27" s="3284"/>
      <c r="F27" s="3284"/>
      <c r="G27" s="1490"/>
      <c r="H27" s="1490"/>
      <c r="I27" s="1490"/>
      <c r="J27" s="1490"/>
      <c r="K27" s="1490"/>
      <c r="L27" s="1490"/>
      <c r="M27" s="1490"/>
      <c r="N27" s="1490"/>
      <c r="O27" s="1490"/>
      <c r="P27" s="1490"/>
      <c r="Q27" s="1490"/>
      <c r="R27" s="1490"/>
      <c r="S27" s="1490"/>
      <c r="T27" s="1490"/>
      <c r="U27" s="1490"/>
      <c r="V27" s="1490"/>
      <c r="W27" s="1490"/>
      <c r="X27" s="1490"/>
      <c r="Y27" s="1490"/>
      <c r="Z27" s="1490"/>
      <c r="AA27" s="1490"/>
      <c r="AB27" s="1490"/>
      <c r="AC27" s="1490"/>
      <c r="AD27" s="1490"/>
      <c r="AE27" s="1490"/>
      <c r="AF27" s="1490"/>
      <c r="AG27" s="1490"/>
      <c r="AH27" s="1490"/>
      <c r="AI27" s="1490"/>
      <c r="AJ27" s="1490"/>
      <c r="AK27" s="1490"/>
      <c r="AL27" s="1490"/>
      <c r="AM27" s="1490"/>
      <c r="AN27" s="1490"/>
      <c r="AO27" s="1490"/>
      <c r="AP27" s="1490"/>
      <c r="AQ27" s="1490"/>
      <c r="AR27" s="2863"/>
      <c r="AS27" s="2863"/>
      <c r="AT27" s="2863"/>
      <c r="AU27" s="2863"/>
      <c r="AV27" s="2863"/>
      <c r="AW27" s="2863"/>
      <c r="AX27" s="2863"/>
      <c r="AY27" s="2863"/>
      <c r="AZ27" s="2863"/>
      <c r="BA27" s="1490"/>
      <c r="BB27" s="1490"/>
      <c r="BC27" s="1490"/>
      <c r="BD27" s="1490"/>
      <c r="BE27" s="1490"/>
      <c r="BF27" s="1490"/>
      <c r="BG27" s="1490"/>
      <c r="BH27" s="1490"/>
      <c r="BI27" s="1490"/>
      <c r="BJ27" s="1490"/>
      <c r="BK27" s="1490"/>
      <c r="BL27" s="1490"/>
      <c r="BM27" s="1490"/>
    </row>
    <row r="28" spans="1:65" s="1480" customFormat="1">
      <c r="A28" s="1490"/>
      <c r="B28" s="3285" t="s">
        <v>3307</v>
      </c>
      <c r="C28" s="3285"/>
      <c r="D28" s="3285"/>
      <c r="E28" s="3285"/>
      <c r="F28" s="3285"/>
      <c r="G28" s="1490"/>
      <c r="H28" s="1490"/>
      <c r="I28" s="1490"/>
      <c r="J28" s="1490"/>
      <c r="K28" s="1490"/>
      <c r="L28" s="1490"/>
      <c r="M28" s="1490"/>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c r="AL28" s="1490"/>
      <c r="AM28" s="1490"/>
      <c r="AN28" s="1490"/>
      <c r="AO28" s="1490"/>
      <c r="AP28" s="1490"/>
      <c r="AQ28" s="1490"/>
      <c r="AR28" s="1490"/>
      <c r="AS28" s="1490"/>
      <c r="AT28" s="1490"/>
      <c r="AU28" s="1490"/>
      <c r="AV28" s="1490"/>
      <c r="AW28" s="1490"/>
      <c r="AX28" s="1490"/>
      <c r="AY28" s="1490"/>
      <c r="AZ28" s="1490"/>
      <c r="BA28" s="1490"/>
      <c r="BB28" s="1490"/>
      <c r="BC28" s="1490"/>
      <c r="BD28" s="1490"/>
      <c r="BE28" s="1490"/>
      <c r="BF28" s="1490"/>
      <c r="BG28" s="1490"/>
      <c r="BH28" s="1490"/>
      <c r="BI28" s="1490"/>
      <c r="BJ28" s="1490"/>
      <c r="BK28" s="1490"/>
      <c r="BL28" s="1490"/>
      <c r="BM28" s="1490"/>
    </row>
    <row r="29" spans="1:65" s="1490" customFormat="1">
      <c r="B29" s="3284" t="s">
        <v>3308</v>
      </c>
      <c r="C29" s="3284"/>
      <c r="D29" s="3284"/>
      <c r="E29" s="3284"/>
      <c r="F29" s="3284"/>
      <c r="G29" s="3285" t="s">
        <v>3309</v>
      </c>
      <c r="H29" s="3285"/>
      <c r="I29" s="3285"/>
      <c r="J29" s="3285"/>
      <c r="K29" s="3285"/>
      <c r="L29" s="3285" t="s">
        <v>3310</v>
      </c>
      <c r="M29" s="3285"/>
      <c r="N29" s="3285"/>
      <c r="O29" s="3285"/>
      <c r="P29" s="3285"/>
    </row>
    <row r="30" spans="1:65">
      <c r="A30" s="178"/>
      <c r="B30" s="178"/>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row>
    <row r="31" spans="1:65" s="178" customFormat="1"/>
    <row r="32" spans="1:65" s="178" customFormat="1"/>
    <row r="33" s="178" customFormat="1"/>
    <row r="34" s="178" customFormat="1"/>
    <row r="35" s="178" customFormat="1"/>
    <row r="36" s="178" customFormat="1" ht="21.75" customHeight="1"/>
    <row r="37" s="178" customFormat="1"/>
    <row r="38" s="178" customFormat="1"/>
    <row r="39" s="178" customFormat="1"/>
    <row r="40" s="178" customFormat="1"/>
    <row r="41" s="178" customFormat="1"/>
    <row r="42" s="178" customFormat="1"/>
    <row r="43" s="178" customFormat="1"/>
    <row r="44" s="178" customFormat="1"/>
    <row r="45" s="178" customFormat="1"/>
    <row r="46" s="178" customFormat="1"/>
    <row r="47" s="178" customFormat="1"/>
    <row r="48" s="178" customFormat="1"/>
    <row r="49" spans="1:17" s="178" customFormat="1"/>
    <row r="50" spans="1:17" s="178" customFormat="1"/>
    <row r="51" spans="1:17" s="178" customFormat="1"/>
    <row r="52" spans="1:17" s="178" customFormat="1"/>
    <row r="53" spans="1:17" s="178" customFormat="1"/>
    <row r="54" spans="1:17" s="178" customFormat="1"/>
    <row r="55" spans="1:17" s="178" customFormat="1"/>
    <row r="56" spans="1:17" s="178" customFormat="1"/>
    <row r="57" spans="1:17" s="178" customFormat="1"/>
    <row r="58" spans="1:17" s="178" customFormat="1"/>
    <row r="59" spans="1:17" s="178" customFormat="1"/>
    <row r="60" spans="1:17" s="178" customFormat="1"/>
    <row r="61" spans="1:17">
      <c r="A61" s="178"/>
      <c r="B61" s="178"/>
      <c r="C61" s="178"/>
      <c r="D61" s="178"/>
      <c r="E61" s="178"/>
      <c r="F61" s="178"/>
      <c r="G61" s="178"/>
      <c r="H61" s="178"/>
      <c r="I61" s="178"/>
      <c r="J61" s="178"/>
      <c r="K61" s="178"/>
      <c r="L61" s="178"/>
      <c r="M61" s="178"/>
      <c r="N61" s="178"/>
      <c r="O61" s="178"/>
      <c r="P61" s="178"/>
      <c r="Q61" s="178"/>
    </row>
  </sheetData>
  <mergeCells count="50">
    <mergeCell ref="A2:L2"/>
    <mergeCell ref="B27:F27"/>
    <mergeCell ref="B28:F28"/>
    <mergeCell ref="B29:F29"/>
    <mergeCell ref="G29:K29"/>
    <mergeCell ref="L29:P29"/>
    <mergeCell ref="V13:AI13"/>
    <mergeCell ref="W11:AC11"/>
    <mergeCell ref="AO11:BA11"/>
    <mergeCell ref="V16:AI16"/>
    <mergeCell ref="AM17:BA17"/>
    <mergeCell ref="AC14:AI14"/>
    <mergeCell ref="AO13:BA13"/>
    <mergeCell ref="AR26:AZ26"/>
    <mergeCell ref="AR24:AZ24"/>
    <mergeCell ref="V20:AI20"/>
    <mergeCell ref="AO19:AZ19"/>
    <mergeCell ref="V18:AI18"/>
    <mergeCell ref="AR25:AZ25"/>
    <mergeCell ref="V19:AI19"/>
    <mergeCell ref="V21:AI21"/>
    <mergeCell ref="U3:V3"/>
    <mergeCell ref="AC3:AD3"/>
    <mergeCell ref="C11:P11"/>
    <mergeCell ref="C10:P10"/>
    <mergeCell ref="AM5:BB5"/>
    <mergeCell ref="T5:AJ5"/>
    <mergeCell ref="A5:Q5"/>
    <mergeCell ref="A3:L3"/>
    <mergeCell ref="AO7:BA7"/>
    <mergeCell ref="Z6:AD6"/>
    <mergeCell ref="AO10:BA10"/>
    <mergeCell ref="C9:P9"/>
    <mergeCell ref="S3:T3"/>
    <mergeCell ref="AV2:BA2"/>
    <mergeCell ref="AS2:AU2"/>
    <mergeCell ref="Q1:AK1"/>
    <mergeCell ref="V9:AI9"/>
    <mergeCell ref="C17:P17"/>
    <mergeCell ref="W14:AB14"/>
    <mergeCell ref="B1:O1"/>
    <mergeCell ref="N3:O3"/>
    <mergeCell ref="AV3:AX3"/>
    <mergeCell ref="AO9:BA9"/>
    <mergeCell ref="C15:P15"/>
    <mergeCell ref="C13:P13"/>
    <mergeCell ref="AY3:BD3"/>
    <mergeCell ref="V7:AI7"/>
    <mergeCell ref="AD11:AG11"/>
    <mergeCell ref="C7:P7"/>
  </mergeCells>
  <phoneticPr fontId="15"/>
  <hyperlinks>
    <hyperlink ref="C17" location="'1登録範囲'!A1" display="取組の対象組織・活動" xr:uid="{00000000-0004-0000-0000-000000000000}"/>
    <hyperlink ref="C10" location="'2方針'!A1" display="環境方針" xr:uid="{00000000-0004-0000-0000-000001000000}"/>
    <hyperlink ref="C7" location="'3負荷'!A1" display="環境への負荷の自己チェックシート" xr:uid="{00000000-0004-0000-0000-000002000000}"/>
    <hyperlink ref="C13" location="'3取組'!A1" display="環境への取組の自己チェックリスト" xr:uid="{00000000-0004-0000-0000-000003000000}"/>
    <hyperlink ref="C15" location="'4法規'!A1" display="環境関連法規制等の取りまとめ表" xr:uid="{00000000-0004-0000-0000-000004000000}"/>
    <hyperlink ref="C11" location="'5活動計画'!A1" display="環境活動計画書" xr:uid="{00000000-0004-0000-0000-000005000000}"/>
    <hyperlink ref="V20" location="'6体制'!A1" display="実施体制図　役割・責任・権限表" xr:uid="{00000000-0004-0000-0000-000006000000}"/>
    <hyperlink ref="V18" location="'9産廃管理'!A1" display="手順書" xr:uid="{00000000-0004-0000-0000-000007000000}"/>
    <hyperlink ref="V13" location="'10火災'!A1" display="緊急事態対応手順書" xr:uid="{00000000-0004-0000-0000-000008000000}"/>
    <hyperlink ref="V21" location="'11文書・記録'!A1" display="環境関連文書・記録一覧表" xr:uid="{00000000-0004-0000-0000-000009000000}"/>
    <hyperlink ref="AO9" location="'4法規'!A1" display="環境関連法規等の順守評価記録" xr:uid="{00000000-0004-0000-0000-00000A000000}"/>
    <hyperlink ref="AO13" location="'12問題点'!A1" display="問題点是正・予防処置票" xr:uid="{00000000-0004-0000-0000-00000B000000}"/>
    <hyperlink ref="AO19" location="'13代表者見直'!A1" display="代表者による全体の評価と見直し記録" xr:uid="{00000000-0004-0000-0000-00000C000000}"/>
    <hyperlink ref="AR24" location="活動レポート!A1" display="環境活動レポート" xr:uid="{00000000-0004-0000-0000-00000D000000}"/>
    <hyperlink ref="V7" location="'5活動計画'!A1" display="環境活動計画書" xr:uid="{00000000-0004-0000-0000-00000E000000}"/>
    <hyperlink ref="AO7" location="'5活動計画'!A1" display="環境活動計画書" xr:uid="{00000000-0004-0000-0000-00000F000000}"/>
    <hyperlink ref="AO7:AX7" location="'5活動計画'!V6" display="環境活動計画書（記録）" xr:uid="{00000000-0004-0000-0000-000010000000}"/>
    <hyperlink ref="V9" location="'7教育'!A1" display="環境教育訓練計画／実績記録表" xr:uid="{00000000-0004-0000-0000-000011000000}"/>
    <hyperlink ref="V9:AI9" location="'6経営計画'!A167" display="環境教育訓練の実施と記録" xr:uid="{00000000-0004-0000-0000-000012000000}"/>
    <hyperlink ref="W11" location="'7教育'!A1" display="（訓練計画書／記録、" xr:uid="{00000000-0004-0000-0000-000013000000}"/>
    <hyperlink ref="AD11" location="'7教育記録'!A1" display="訓練記録）" xr:uid="{00000000-0004-0000-0000-000014000000}"/>
    <hyperlink ref="W14:AB14" location="'11緊急事態手順書'!A1" display="火災対応手順書" xr:uid="{00000000-0004-0000-0000-000015000000}"/>
    <hyperlink ref="V16" location="'8コミュニケーション'!A1" display="コミュニケーション記録" xr:uid="{00000000-0004-0000-0000-000016000000}"/>
    <hyperlink ref="V19" location="'9産廃管理'!A1" display="手順書" xr:uid="{00000000-0004-0000-0000-000017000000}"/>
    <hyperlink ref="C10:P10" location="housin" display="環境経営方針" xr:uid="{00000000-0004-0000-0000-000018000000}"/>
    <hyperlink ref="V7:AI7" location="'6経営計画'!A1" display="環境経営計画書への実績記入" xr:uid="{00000000-0004-0000-0000-000019000000}"/>
    <hyperlink ref="V19:AI19" location="'10手順書'!A45" display="○○手順書" xr:uid="{00000000-0004-0000-0000-00001A000000}"/>
    <hyperlink ref="V13:AI13" location="kinkyuu" display="緊急事態対応訓練の実施（記録）" xr:uid="{00000000-0004-0000-0000-00001B000000}"/>
    <hyperlink ref="Z6:AD6" location="負荷記録表!A1" display="負荷記録表" xr:uid="{00000000-0004-0000-0000-00001C000000}"/>
    <hyperlink ref="A3:L3" location="構築メニュー!A1" display="構築時メニュー" xr:uid="{00000000-0004-0000-0000-00001D000000}"/>
    <hyperlink ref="C17:P17" location="sosiki" display="取組の対象組織・活動" xr:uid="{00000000-0004-0000-0000-00001E000000}"/>
    <hyperlink ref="V20:AI20" location="taisei" display="実施体制図　役割・責任・権限表" xr:uid="{00000000-0004-0000-0000-00001F000000}"/>
    <hyperlink ref="AO10:BA10" location="'13内部監査手順書'!A1" display="内部監査手順書／チェックリスト" xr:uid="{00000000-0004-0000-0000-000020000000}"/>
    <hyperlink ref="AO11:BA11" location="'13内部監査CHKLST'!A1" display="内部監査チェックリスト" xr:uid="{00000000-0004-0000-0000-000021000000}"/>
    <hyperlink ref="AO19:AZ19" location="minaosi" display="代表者による全体の評価と見直し・指示" xr:uid="{00000000-0004-0000-0000-000022000000}"/>
    <hyperlink ref="AO13:BA13" location="'13問題点'!A1" display="問題点是正・予防処置票（記録）" xr:uid="{00000000-0004-0000-0000-000023000000}"/>
    <hyperlink ref="AO9:BA9" location="'5法規'!F5" display="環境関連法規等の順守評価記録" xr:uid="{00000000-0004-0000-0000-000024000000}"/>
    <hyperlink ref="AO7:BA7" location="'6経営計画'!V7" display="目標・計画の達成状況の確認・評価" xr:uid="{00000000-0004-0000-0000-000025000000}"/>
    <hyperlink ref="V21:AI21" location="'12文書一覧'!A1" display="環境関連文書類一覧表" xr:uid="{00000000-0004-0000-0000-000026000000}"/>
    <hyperlink ref="V18:AI18" location="'10手順書'!A1" display="産業廃棄物管理手順書" xr:uid="{00000000-0004-0000-0000-000027000000}"/>
    <hyperlink ref="V16:AI16" location="'9コミュニケーション'!A1" display="コミュニケーション記録" xr:uid="{00000000-0004-0000-0000-000028000000}"/>
    <hyperlink ref="AC14:AI14" location="'11緊急事態手順書'!A45" display="油流出事故対応手順書" xr:uid="{00000000-0004-0000-0000-000029000000}"/>
    <hyperlink ref="AD11:AG11" location="'8教育記録'!A1" display="訓練記録）" xr:uid="{00000000-0004-0000-0000-00002A000000}"/>
    <hyperlink ref="W11:AC11" location="'8教育計画'!A1" display="（訓練計画書／記録、" xr:uid="{00000000-0004-0000-0000-00002B000000}"/>
    <hyperlink ref="C13:P13" location="'4取組'!A1" display="環境への取組の自己チェックリストの実施" xr:uid="{00000000-0004-0000-0000-00002C000000}"/>
    <hyperlink ref="C15:P15" location="'5法規'!A1" display="環境関連法規制等の取りまとめ表" xr:uid="{00000000-0004-0000-0000-00002D000000}"/>
    <hyperlink ref="C11:P11" location="'6経営計画'!A1" display="環境経営計画書" xr:uid="{00000000-0004-0000-0000-00002E000000}"/>
    <hyperlink ref="C9:P9" location="'2課題とﾁｬﾝｽ'!A1" display="経営における課題とチャンスの明確化" xr:uid="{00000000-0004-0000-0000-00002F000000}"/>
    <hyperlink ref="AR24:AZ24" location="環境経営レポート!A1" display="環境活動レポート" xr:uid="{00000000-0004-0000-0000-000030000000}"/>
    <hyperlink ref="C7:P7" location="'4負荷'!A1" display="環境への負荷の自己チェックシートへの記録" xr:uid="{00000000-0004-0000-0000-000031000000}"/>
    <hyperlink ref="B28:F28" r:id="rId1" display="EA21プラザ" xr:uid="{AD04118F-780B-4509-A0A3-FF6C8C591671}"/>
    <hyperlink ref="B29:F29" r:id="rId2" display="SDGsガイドライン" xr:uid="{32CB033C-4608-4976-98BA-E2C3C74CC6FC}"/>
    <hyperlink ref="L29:P29" location="SDGsロゴ!A1" display="SDGｓロゴ" xr:uid="{EB5E2EE5-1669-4133-95B5-AE162C13D344}"/>
    <hyperlink ref="G29:K29" location="SDGs紐づけ!A1" display="SDGｓ紐づけ" xr:uid="{B20EE187-DDF8-4030-B5FE-0972B28E39D2}"/>
    <hyperlink ref="B27:F27" r:id="rId3" display="EA21中央事務局" xr:uid="{087207D0-255C-4515-B88A-6CBEB8489073}"/>
    <hyperlink ref="A2:L2" location="使い方!A1" display="使い方" xr:uid="{13F07492-00F1-4D43-A2E3-6C9F8F8257A7}"/>
  </hyperlinks>
  <pageMargins left="0.7" right="0.7" top="0.75" bottom="0.75" header="0.3" footer="0.3"/>
  <pageSetup paperSize="9" scale="94" orientation="landscape" verticalDpi="0" r:id="rId4"/>
  <drawing r:id="rId5"/>
  <legacyDrawing r:id="rId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Q76"/>
  <sheetViews>
    <sheetView zoomScaleNormal="100" zoomScaleSheetLayoutView="100" workbookViewId="0">
      <selection activeCell="A12" sqref="A12:G16"/>
    </sheetView>
  </sheetViews>
  <sheetFormatPr defaultColWidth="9" defaultRowHeight="13"/>
  <cols>
    <col min="1" max="1" width="9" style="434" customWidth="1"/>
    <col min="2" max="2" width="4.08984375" style="434" customWidth="1"/>
    <col min="3" max="3" width="20.26953125" style="434" customWidth="1"/>
    <col min="4" max="4" width="18" style="434" customWidth="1"/>
    <col min="5" max="5" width="10.453125" style="434" customWidth="1"/>
    <col min="6" max="7" width="12.08984375" style="434" customWidth="1"/>
    <col min="8" max="8" width="4.453125" style="434" customWidth="1"/>
    <col min="9" max="11" width="9" style="434"/>
    <col min="12" max="12" width="32.6328125" style="434" customWidth="1"/>
    <col min="13" max="16384" width="9" style="434"/>
  </cols>
  <sheetData>
    <row r="1" spans="1:17">
      <c r="A1" s="541"/>
      <c r="G1" s="541" t="s">
        <v>807</v>
      </c>
    </row>
    <row r="2" spans="1:17">
      <c r="A2" s="1333" t="s">
        <v>1619</v>
      </c>
    </row>
    <row r="3" spans="1:17" ht="16.5">
      <c r="C3" s="435" t="s">
        <v>746</v>
      </c>
      <c r="I3" s="1325" t="s">
        <v>1688</v>
      </c>
      <c r="J3"/>
      <c r="K3"/>
      <c r="L3"/>
      <c r="M3"/>
      <c r="N3"/>
      <c r="O3"/>
      <c r="P3"/>
      <c r="Q3"/>
    </row>
    <row r="4" spans="1:17" ht="13.5" customHeight="1">
      <c r="C4" s="434" t="s">
        <v>480</v>
      </c>
      <c r="I4" s="3581" t="s">
        <v>1752</v>
      </c>
      <c r="J4" s="3581"/>
      <c r="K4" s="3581"/>
      <c r="L4" s="3581"/>
      <c r="M4" s="3581"/>
      <c r="N4" s="3581"/>
      <c r="O4" s="3581"/>
      <c r="P4" s="3581"/>
      <c r="Q4" s="3581"/>
    </row>
    <row r="5" spans="1:17">
      <c r="C5" s="434" t="s">
        <v>481</v>
      </c>
      <c r="I5" s="3581"/>
      <c r="J5" s="3581"/>
      <c r="K5" s="3581"/>
      <c r="L5" s="3581"/>
      <c r="M5" s="3581"/>
      <c r="N5" s="3581"/>
      <c r="O5" s="3581"/>
      <c r="P5" s="3581"/>
      <c r="Q5" s="3581"/>
    </row>
    <row r="6" spans="1:17" ht="36" customHeight="1">
      <c r="A6" s="437" t="s">
        <v>101</v>
      </c>
      <c r="B6" s="5063"/>
      <c r="C6" s="5064"/>
      <c r="D6" s="438" t="s">
        <v>295</v>
      </c>
      <c r="E6" s="5065"/>
      <c r="F6" s="5066"/>
      <c r="G6" s="5067"/>
      <c r="I6" s="3581"/>
      <c r="J6" s="3581"/>
      <c r="K6" s="3581"/>
      <c r="L6" s="3581"/>
      <c r="M6" s="3581"/>
      <c r="N6" s="3581"/>
      <c r="O6" s="3581"/>
      <c r="P6" s="3581"/>
      <c r="Q6" s="3581"/>
    </row>
    <row r="7" spans="1:17" ht="20.149999999999999" customHeight="1">
      <c r="A7" s="5068" t="s">
        <v>40</v>
      </c>
      <c r="B7" s="5069"/>
      <c r="C7" s="5070"/>
      <c r="D7" s="5071"/>
      <c r="E7" s="5072"/>
      <c r="F7" s="439" t="s">
        <v>100</v>
      </c>
      <c r="G7" s="437" t="s">
        <v>39</v>
      </c>
      <c r="I7" s="3581"/>
      <c r="J7" s="3581"/>
      <c r="K7" s="3581"/>
      <c r="L7" s="3581"/>
      <c r="M7" s="3581"/>
      <c r="N7" s="3581"/>
      <c r="O7" s="3581"/>
      <c r="P7" s="3581"/>
      <c r="Q7" s="3581"/>
    </row>
    <row r="8" spans="1:17" ht="20.149999999999999" customHeight="1">
      <c r="A8" s="5028"/>
      <c r="B8" s="5029"/>
      <c r="C8" s="5029"/>
      <c r="D8" s="5029"/>
      <c r="E8" s="5030"/>
      <c r="F8" s="5043"/>
      <c r="G8" s="5043"/>
      <c r="I8" s="3581"/>
      <c r="J8" s="3581"/>
      <c r="K8" s="3581"/>
      <c r="L8" s="3581"/>
      <c r="M8" s="3581"/>
      <c r="N8" s="3581"/>
      <c r="O8" s="3581"/>
      <c r="P8" s="3581"/>
      <c r="Q8" s="3581"/>
    </row>
    <row r="9" spans="1:17" ht="27" customHeight="1">
      <c r="A9" s="5028"/>
      <c r="B9" s="5029"/>
      <c r="C9" s="5029"/>
      <c r="D9" s="5029"/>
      <c r="E9" s="5030"/>
      <c r="F9" s="5044"/>
      <c r="G9" s="5044"/>
      <c r="I9" s="3581"/>
      <c r="J9" s="3581"/>
      <c r="K9" s="3581"/>
      <c r="L9" s="3581"/>
      <c r="M9" s="3581"/>
      <c r="N9" s="3581"/>
      <c r="O9" s="3581"/>
      <c r="P9" s="3581"/>
      <c r="Q9" s="3581"/>
    </row>
    <row r="10" spans="1:17" ht="14.25" customHeight="1">
      <c r="A10" s="5073"/>
      <c r="B10" s="5074"/>
      <c r="C10" s="5074"/>
      <c r="D10" s="5074"/>
      <c r="E10" s="5075"/>
      <c r="F10" s="440"/>
      <c r="G10" s="440"/>
    </row>
    <row r="11" spans="1:17" ht="16.5" customHeight="1" thickBot="1">
      <c r="A11" s="5061" t="s">
        <v>41</v>
      </c>
      <c r="B11" s="5062"/>
      <c r="C11" s="5034"/>
      <c r="D11" s="5035"/>
      <c r="E11" s="5035"/>
      <c r="F11" s="5035"/>
      <c r="G11" s="5036"/>
      <c r="I11" s="1332" t="s">
        <v>1537</v>
      </c>
    </row>
    <row r="12" spans="1:17" ht="20.149999999999999" customHeight="1">
      <c r="A12" s="5028"/>
      <c r="B12" s="5029"/>
      <c r="C12" s="5029"/>
      <c r="D12" s="5029"/>
      <c r="E12" s="5029"/>
      <c r="F12" s="5029"/>
      <c r="G12" s="5030"/>
      <c r="I12" s="5012" t="s">
        <v>1803</v>
      </c>
      <c r="J12" s="5013"/>
      <c r="K12" s="5013"/>
      <c r="L12" s="5013"/>
      <c r="M12" s="5013"/>
      <c r="N12" s="5013"/>
      <c r="O12" s="5013"/>
      <c r="P12" s="5013"/>
      <c r="Q12" s="5014"/>
    </row>
    <row r="13" spans="1:17" ht="20.149999999999999" customHeight="1">
      <c r="A13" s="5028"/>
      <c r="B13" s="5029"/>
      <c r="C13" s="5029"/>
      <c r="D13" s="5029"/>
      <c r="E13" s="5029"/>
      <c r="F13" s="5029"/>
      <c r="G13" s="5030"/>
      <c r="I13" s="5015"/>
      <c r="J13" s="5016"/>
      <c r="K13" s="5016"/>
      <c r="L13" s="5016"/>
      <c r="M13" s="5016"/>
      <c r="N13" s="5016"/>
      <c r="O13" s="5016"/>
      <c r="P13" s="5016"/>
      <c r="Q13" s="5017"/>
    </row>
    <row r="14" spans="1:17" ht="24.75" customHeight="1" thickBot="1">
      <c r="A14" s="5028"/>
      <c r="B14" s="5029"/>
      <c r="C14" s="5029"/>
      <c r="D14" s="5029"/>
      <c r="E14" s="5029"/>
      <c r="F14" s="5029"/>
      <c r="G14" s="5030"/>
      <c r="I14" s="5018"/>
      <c r="J14" s="5019"/>
      <c r="K14" s="5019"/>
      <c r="L14" s="5019"/>
      <c r="M14" s="5019"/>
      <c r="N14" s="5019"/>
      <c r="O14" s="5019"/>
      <c r="P14" s="5019"/>
      <c r="Q14" s="5020"/>
    </row>
    <row r="15" spans="1:17" ht="59.25" customHeight="1">
      <c r="A15" s="5028"/>
      <c r="B15" s="5029"/>
      <c r="C15" s="5029"/>
      <c r="D15" s="5029"/>
      <c r="E15" s="5029"/>
      <c r="F15" s="5029"/>
      <c r="G15" s="5030"/>
      <c r="I15" s="298" t="s">
        <v>1539</v>
      </c>
      <c r="J15" s="1334"/>
      <c r="K15" s="1334"/>
      <c r="L15" s="1334"/>
      <c r="M15" s="1334"/>
      <c r="N15" s="1334"/>
      <c r="O15" s="1334"/>
      <c r="P15" s="1334"/>
      <c r="Q15" s="1334"/>
    </row>
    <row r="16" spans="1:17" ht="37.5" customHeight="1">
      <c r="A16" s="5028"/>
      <c r="B16" s="5029"/>
      <c r="C16" s="5029"/>
      <c r="D16" s="5029"/>
      <c r="E16" s="5029"/>
      <c r="F16" s="5029"/>
      <c r="G16" s="5030"/>
      <c r="I16" s="5021" t="s">
        <v>1753</v>
      </c>
      <c r="J16" s="5021"/>
      <c r="K16" s="5021"/>
      <c r="L16" s="5021"/>
      <c r="M16" s="5021"/>
      <c r="N16" s="5021"/>
      <c r="O16" s="5021"/>
      <c r="P16" s="5021"/>
      <c r="Q16" s="5021"/>
    </row>
    <row r="17" spans="1:17" ht="21" customHeight="1">
      <c r="A17" s="610"/>
      <c r="B17" s="443"/>
      <c r="C17" s="443"/>
      <c r="D17" s="443"/>
      <c r="E17" s="443"/>
      <c r="F17" s="443"/>
      <c r="G17" s="444"/>
      <c r="I17" s="5021"/>
      <c r="J17" s="5021"/>
      <c r="K17" s="5021"/>
      <c r="L17" s="5021"/>
      <c r="M17" s="5021"/>
      <c r="N17" s="5021"/>
      <c r="O17" s="5021"/>
      <c r="P17" s="5021"/>
      <c r="Q17" s="5021"/>
    </row>
    <row r="18" spans="1:17" ht="31.5" customHeight="1">
      <c r="A18" s="5031" t="s">
        <v>281</v>
      </c>
      <c r="B18" s="5032"/>
      <c r="C18" s="5033"/>
      <c r="D18" s="440"/>
      <c r="E18" s="445"/>
      <c r="F18" s="446" t="s">
        <v>747</v>
      </c>
      <c r="G18" s="437" t="s">
        <v>39</v>
      </c>
      <c r="I18" s="5021"/>
      <c r="J18" s="5021"/>
      <c r="K18" s="5021"/>
      <c r="L18" s="5021"/>
      <c r="M18" s="5021"/>
      <c r="N18" s="5021"/>
      <c r="O18" s="5021"/>
      <c r="P18" s="5021"/>
      <c r="Q18" s="5021"/>
    </row>
    <row r="19" spans="1:17" ht="27" customHeight="1">
      <c r="A19" s="5034"/>
      <c r="B19" s="5035"/>
      <c r="C19" s="5035"/>
      <c r="D19" s="5035"/>
      <c r="E19" s="5036"/>
      <c r="F19" s="5041"/>
      <c r="G19" s="5043"/>
      <c r="I19" s="5021"/>
      <c r="J19" s="5021"/>
      <c r="K19" s="5021"/>
      <c r="L19" s="5021"/>
      <c r="M19" s="5021"/>
      <c r="N19" s="5021"/>
      <c r="O19" s="5021"/>
      <c r="P19" s="5021"/>
      <c r="Q19" s="5021"/>
    </row>
    <row r="20" spans="1:17" ht="28.5" customHeight="1">
      <c r="A20" s="5026"/>
      <c r="B20" s="5037"/>
      <c r="C20" s="5037"/>
      <c r="D20" s="5037"/>
      <c r="E20" s="5027"/>
      <c r="F20" s="5042"/>
      <c r="G20" s="5044"/>
      <c r="I20" s="5021"/>
      <c r="J20" s="5021"/>
      <c r="K20" s="5021"/>
      <c r="L20" s="5021"/>
      <c r="M20" s="5021"/>
      <c r="N20" s="5021"/>
      <c r="O20" s="5021"/>
      <c r="P20" s="5021"/>
      <c r="Q20" s="5021"/>
    </row>
    <row r="21" spans="1:17" ht="15.75" customHeight="1">
      <c r="A21" s="5026"/>
      <c r="B21" s="5037"/>
      <c r="C21" s="5037"/>
      <c r="D21" s="5037"/>
      <c r="E21" s="5027"/>
      <c r="F21" s="440"/>
      <c r="G21" s="440"/>
      <c r="I21" s="1334"/>
      <c r="J21" s="1334"/>
      <c r="K21" s="1334"/>
      <c r="L21" s="1334"/>
      <c r="M21" s="1334"/>
      <c r="N21" s="1334"/>
      <c r="O21" s="1334"/>
      <c r="P21" s="1334"/>
      <c r="Q21" s="1334"/>
    </row>
    <row r="22" spans="1:17" ht="21.75" customHeight="1">
      <c r="A22" s="5026"/>
      <c r="B22" s="5037"/>
      <c r="C22" s="5037"/>
      <c r="D22" s="5037"/>
      <c r="E22" s="5027"/>
      <c r="F22" s="5022" t="s">
        <v>4</v>
      </c>
      <c r="G22" s="5023"/>
      <c r="I22" s="1325" t="s">
        <v>1536</v>
      </c>
      <c r="J22" s="1334"/>
      <c r="K22" s="1334"/>
      <c r="L22" s="1334"/>
      <c r="M22" s="1334"/>
      <c r="N22" s="1334"/>
      <c r="O22" s="1334"/>
      <c r="P22" s="1334"/>
      <c r="Q22" s="1334"/>
    </row>
    <row r="23" spans="1:17" ht="28.5" customHeight="1">
      <c r="A23" s="5026"/>
      <c r="B23" s="5037"/>
      <c r="C23" s="5037"/>
      <c r="D23" s="5037"/>
      <c r="E23" s="5027"/>
      <c r="F23" s="5026"/>
      <c r="G23" s="5027"/>
      <c r="I23" s="5076" t="s">
        <v>1566</v>
      </c>
      <c r="J23" s="5077"/>
      <c r="K23" s="5077"/>
      <c r="L23" s="5077"/>
      <c r="M23" s="5077"/>
      <c r="N23" s="5077"/>
      <c r="O23" s="5077"/>
      <c r="P23" s="5077"/>
      <c r="Q23" s="5078"/>
    </row>
    <row r="24" spans="1:17" ht="23.25" customHeight="1">
      <c r="A24" s="5026"/>
      <c r="B24" s="5037"/>
      <c r="C24" s="5037"/>
      <c r="D24" s="5037"/>
      <c r="E24" s="5027"/>
      <c r="F24" s="5026"/>
      <c r="G24" s="5027"/>
      <c r="I24" s="5079"/>
      <c r="J24" s="5080"/>
      <c r="K24" s="5080"/>
      <c r="L24" s="5080"/>
      <c r="M24" s="5080"/>
      <c r="N24" s="5080"/>
      <c r="O24" s="5080"/>
      <c r="P24" s="5080"/>
      <c r="Q24" s="5081"/>
    </row>
    <row r="25" spans="1:17" ht="20.149999999999999" customHeight="1">
      <c r="A25" s="5026"/>
      <c r="B25" s="5037"/>
      <c r="C25" s="5037"/>
      <c r="D25" s="5037"/>
      <c r="E25" s="5027"/>
      <c r="F25" s="5026"/>
      <c r="G25" s="5027"/>
      <c r="I25" s="5082"/>
      <c r="J25" s="5083"/>
      <c r="K25" s="5083"/>
      <c r="L25" s="5083"/>
      <c r="M25" s="5083"/>
      <c r="N25" s="5083"/>
      <c r="O25" s="5083"/>
      <c r="P25" s="5083"/>
      <c r="Q25" s="5084"/>
    </row>
    <row r="26" spans="1:17" ht="20.149999999999999" customHeight="1">
      <c r="A26" s="5038"/>
      <c r="B26" s="5039"/>
      <c r="C26" s="5039"/>
      <c r="D26" s="5039"/>
      <c r="E26" s="5040"/>
      <c r="F26" s="443"/>
      <c r="G26" s="444"/>
    </row>
    <row r="27" spans="1:17" ht="19.5" customHeight="1">
      <c r="A27" s="5054" t="s">
        <v>282</v>
      </c>
      <c r="B27" s="5055"/>
      <c r="C27" s="5056"/>
      <c r="D27" s="440"/>
      <c r="E27" s="445"/>
      <c r="F27" s="447" t="s">
        <v>747</v>
      </c>
      <c r="G27" s="448" t="s">
        <v>296</v>
      </c>
    </row>
    <row r="28" spans="1:17" ht="19.5" customHeight="1">
      <c r="A28" s="5034"/>
      <c r="B28" s="5035"/>
      <c r="C28" s="5035"/>
      <c r="D28" s="5035"/>
      <c r="E28" s="5036"/>
      <c r="F28" s="5024"/>
      <c r="G28" s="5024"/>
    </row>
    <row r="29" spans="1:17" ht="19.5" customHeight="1">
      <c r="A29" s="5026"/>
      <c r="B29" s="5037"/>
      <c r="C29" s="5037"/>
      <c r="D29" s="5037"/>
      <c r="E29" s="5027"/>
      <c r="F29" s="5025"/>
      <c r="G29" s="5025"/>
    </row>
    <row r="30" spans="1:17" ht="17.25" customHeight="1">
      <c r="A30" s="5026"/>
      <c r="B30" s="5037"/>
      <c r="C30" s="5037"/>
      <c r="D30" s="5037"/>
      <c r="E30" s="5027"/>
      <c r="F30" s="440"/>
      <c r="G30" s="440"/>
    </row>
    <row r="31" spans="1:17" ht="19.5" customHeight="1">
      <c r="A31" s="5026"/>
      <c r="B31" s="5037"/>
      <c r="C31" s="5037"/>
      <c r="D31" s="5037"/>
      <c r="E31" s="5027"/>
      <c r="F31" s="5022" t="s">
        <v>4</v>
      </c>
      <c r="G31" s="5023"/>
    </row>
    <row r="32" spans="1:17" ht="19.5" customHeight="1">
      <c r="A32" s="5038"/>
      <c r="B32" s="5039"/>
      <c r="C32" s="5039"/>
      <c r="D32" s="5039"/>
      <c r="E32" s="5040"/>
      <c r="F32" s="5028"/>
      <c r="G32" s="5057"/>
    </row>
    <row r="33" spans="1:12" ht="19.5" customHeight="1">
      <c r="A33" s="5059" t="s">
        <v>20</v>
      </c>
      <c r="B33" s="5060"/>
      <c r="C33" s="5060"/>
      <c r="D33" s="440"/>
      <c r="E33" s="449"/>
      <c r="F33" s="5058"/>
      <c r="G33" s="5057"/>
    </row>
    <row r="34" spans="1:12" ht="19.5" customHeight="1">
      <c r="A34" s="5045"/>
      <c r="B34" s="5046"/>
      <c r="C34" s="5046"/>
      <c r="D34" s="5046"/>
      <c r="E34" s="5047"/>
      <c r="F34" s="5058"/>
      <c r="G34" s="5057"/>
    </row>
    <row r="35" spans="1:12" ht="19.5" customHeight="1">
      <c r="A35" s="5048"/>
      <c r="B35" s="5049"/>
      <c r="C35" s="5049"/>
      <c r="D35" s="5049"/>
      <c r="E35" s="5050"/>
      <c r="F35" s="5058"/>
      <c r="G35" s="5057"/>
    </row>
    <row r="36" spans="1:12" ht="19.5" customHeight="1">
      <c r="A36" s="5051"/>
      <c r="B36" s="5052"/>
      <c r="C36" s="5052"/>
      <c r="D36" s="5052"/>
      <c r="E36" s="5053"/>
      <c r="F36" s="443"/>
      <c r="G36" s="444"/>
    </row>
    <row r="37" spans="1:12" ht="16.5" customHeight="1">
      <c r="A37" s="434" t="s">
        <v>21</v>
      </c>
    </row>
    <row r="38" spans="1:12" ht="16.5" customHeight="1"/>
    <row r="39" spans="1:12" ht="27" customHeight="1"/>
    <row r="40" spans="1:12">
      <c r="A40" s="541" t="s">
        <v>807</v>
      </c>
      <c r="G40" s="541" t="s">
        <v>807</v>
      </c>
    </row>
    <row r="41" spans="1:12">
      <c r="A41" s="434" t="s">
        <v>273</v>
      </c>
    </row>
    <row r="42" spans="1:12" ht="16.5">
      <c r="C42" s="435" t="s">
        <v>746</v>
      </c>
    </row>
    <row r="43" spans="1:12">
      <c r="C43" s="434" t="s">
        <v>480</v>
      </c>
    </row>
    <row r="44" spans="1:12">
      <c r="C44" s="434" t="s">
        <v>481</v>
      </c>
      <c r="L44" s="436"/>
    </row>
    <row r="45" spans="1:12" ht="36" customHeight="1">
      <c r="A45" s="437" t="s">
        <v>101</v>
      </c>
      <c r="B45" s="5063"/>
      <c r="C45" s="5064"/>
      <c r="D45" s="438" t="s">
        <v>295</v>
      </c>
      <c r="E45" s="5065"/>
      <c r="F45" s="5066"/>
      <c r="G45" s="5067"/>
      <c r="L45" s="436"/>
    </row>
    <row r="46" spans="1:12" ht="20.149999999999999" customHeight="1">
      <c r="A46" s="5068" t="s">
        <v>40</v>
      </c>
      <c r="B46" s="5069"/>
      <c r="C46" s="5070"/>
      <c r="D46" s="5071"/>
      <c r="E46" s="5072"/>
      <c r="F46" s="439" t="s">
        <v>100</v>
      </c>
      <c r="G46" s="437" t="s">
        <v>39</v>
      </c>
    </row>
    <row r="47" spans="1:12" ht="20.149999999999999" customHeight="1">
      <c r="A47" s="5028"/>
      <c r="B47" s="5029"/>
      <c r="C47" s="5029"/>
      <c r="D47" s="5029"/>
      <c r="E47" s="5030"/>
      <c r="F47" s="5043"/>
      <c r="G47" s="5043"/>
    </row>
    <row r="48" spans="1:12" ht="27" customHeight="1">
      <c r="A48" s="5028"/>
      <c r="B48" s="5029"/>
      <c r="C48" s="5029"/>
      <c r="D48" s="5029"/>
      <c r="E48" s="5030"/>
      <c r="F48" s="5044"/>
      <c r="G48" s="5044"/>
    </row>
    <row r="49" spans="1:12" ht="14.25" customHeight="1">
      <c r="A49" s="5073"/>
      <c r="B49" s="5074"/>
      <c r="C49" s="5074"/>
      <c r="D49" s="5074"/>
      <c r="E49" s="5075"/>
      <c r="F49" s="440"/>
      <c r="G49" s="440"/>
    </row>
    <row r="50" spans="1:12" ht="16.5" customHeight="1">
      <c r="A50" s="5061" t="s">
        <v>41</v>
      </c>
      <c r="B50" s="5062"/>
      <c r="C50" s="5034"/>
      <c r="D50" s="5035"/>
      <c r="E50" s="5035"/>
      <c r="F50" s="5035"/>
      <c r="G50" s="5036"/>
    </row>
    <row r="51" spans="1:12" ht="20.149999999999999" customHeight="1">
      <c r="A51" s="5028"/>
      <c r="B51" s="5029"/>
      <c r="C51" s="5029"/>
      <c r="D51" s="5029"/>
      <c r="E51" s="5029"/>
      <c r="F51" s="5029"/>
      <c r="G51" s="5030"/>
      <c r="L51" s="441"/>
    </row>
    <row r="52" spans="1:12" ht="20.149999999999999" customHeight="1">
      <c r="A52" s="5028"/>
      <c r="B52" s="5029"/>
      <c r="C52" s="5029"/>
      <c r="D52" s="5029"/>
      <c r="E52" s="5029"/>
      <c r="F52" s="5029"/>
      <c r="G52" s="5030"/>
      <c r="L52" s="441"/>
    </row>
    <row r="53" spans="1:12" ht="24.75" customHeight="1">
      <c r="A53" s="5028"/>
      <c r="B53" s="5029"/>
      <c r="C53" s="5029"/>
      <c r="D53" s="5029"/>
      <c r="E53" s="5029"/>
      <c r="F53" s="5029"/>
      <c r="G53" s="5030"/>
      <c r="L53" s="441"/>
    </row>
    <row r="54" spans="1:12" ht="59.25" customHeight="1">
      <c r="A54" s="5028"/>
      <c r="B54" s="5029"/>
      <c r="C54" s="5029"/>
      <c r="D54" s="5029"/>
      <c r="E54" s="5029"/>
      <c r="F54" s="5029"/>
      <c r="G54" s="5030"/>
      <c r="L54" s="442"/>
    </row>
    <row r="55" spans="1:12" ht="37.5" customHeight="1">
      <c r="A55" s="5028"/>
      <c r="B55" s="5029"/>
      <c r="C55" s="5029"/>
      <c r="D55" s="5029"/>
      <c r="E55" s="5029"/>
      <c r="F55" s="5029"/>
      <c r="G55" s="5030"/>
    </row>
    <row r="56" spans="1:12" ht="21" customHeight="1">
      <c r="A56" s="610"/>
      <c r="B56" s="443"/>
      <c r="C56" s="443"/>
      <c r="D56" s="443"/>
      <c r="E56" s="443"/>
      <c r="F56" s="443"/>
      <c r="G56" s="444"/>
    </row>
    <row r="57" spans="1:12" ht="31.5" customHeight="1">
      <c r="A57" s="5031" t="s">
        <v>281</v>
      </c>
      <c r="B57" s="5032"/>
      <c r="C57" s="5033"/>
      <c r="D57" s="440"/>
      <c r="E57" s="445"/>
      <c r="F57" s="447" t="s">
        <v>747</v>
      </c>
      <c r="G57" s="437" t="s">
        <v>39</v>
      </c>
    </row>
    <row r="58" spans="1:12" ht="27" customHeight="1">
      <c r="A58" s="5034"/>
      <c r="B58" s="5035"/>
      <c r="C58" s="5035"/>
      <c r="D58" s="5035"/>
      <c r="E58" s="5036"/>
      <c r="F58" s="5041"/>
      <c r="G58" s="5043"/>
      <c r="L58" s="392"/>
    </row>
    <row r="59" spans="1:12" ht="28.5" customHeight="1">
      <c r="A59" s="5026"/>
      <c r="B59" s="5037"/>
      <c r="C59" s="5037"/>
      <c r="D59" s="5037"/>
      <c r="E59" s="5027"/>
      <c r="F59" s="5042"/>
      <c r="G59" s="5044"/>
      <c r="L59" s="392"/>
    </row>
    <row r="60" spans="1:12" ht="15.75" customHeight="1">
      <c r="A60" s="5026"/>
      <c r="B60" s="5037"/>
      <c r="C60" s="5037"/>
      <c r="D60" s="5037"/>
      <c r="E60" s="5027"/>
      <c r="F60" s="440"/>
      <c r="G60" s="440"/>
      <c r="L60" s="392"/>
    </row>
    <row r="61" spans="1:12" ht="21.75" customHeight="1">
      <c r="A61" s="5026"/>
      <c r="B61" s="5037"/>
      <c r="C61" s="5037"/>
      <c r="D61" s="5037"/>
      <c r="E61" s="5027"/>
      <c r="F61" s="5022" t="s">
        <v>4</v>
      </c>
      <c r="G61" s="5023"/>
      <c r="L61" s="392"/>
    </row>
    <row r="62" spans="1:12" ht="28.5" customHeight="1">
      <c r="A62" s="5026"/>
      <c r="B62" s="5037"/>
      <c r="C62" s="5037"/>
      <c r="D62" s="5037"/>
      <c r="E62" s="5027"/>
      <c r="F62" s="5026"/>
      <c r="G62" s="5027"/>
      <c r="L62" s="392"/>
    </row>
    <row r="63" spans="1:12" ht="23.25" customHeight="1">
      <c r="A63" s="5026"/>
      <c r="B63" s="5037"/>
      <c r="C63" s="5037"/>
      <c r="D63" s="5037"/>
      <c r="E63" s="5027"/>
      <c r="F63" s="5026"/>
      <c r="G63" s="5027"/>
    </row>
    <row r="64" spans="1:12" ht="20.149999999999999" customHeight="1">
      <c r="A64" s="5026"/>
      <c r="B64" s="5037"/>
      <c r="C64" s="5037"/>
      <c r="D64" s="5037"/>
      <c r="E64" s="5027"/>
      <c r="F64" s="5026"/>
      <c r="G64" s="5027"/>
    </row>
    <row r="65" spans="1:7" ht="20.149999999999999" customHeight="1">
      <c r="A65" s="5038"/>
      <c r="B65" s="5039"/>
      <c r="C65" s="5039"/>
      <c r="D65" s="5039"/>
      <c r="E65" s="5040"/>
      <c r="F65" s="443"/>
      <c r="G65" s="444"/>
    </row>
    <row r="66" spans="1:7" ht="19.5" customHeight="1">
      <c r="A66" s="5054" t="s">
        <v>282</v>
      </c>
      <c r="B66" s="5055"/>
      <c r="C66" s="5056"/>
      <c r="D66" s="440"/>
      <c r="E66" s="445"/>
      <c r="F66" s="447" t="s">
        <v>747</v>
      </c>
      <c r="G66" s="448" t="s">
        <v>296</v>
      </c>
    </row>
    <row r="67" spans="1:7" ht="19.5" customHeight="1">
      <c r="A67" s="5034"/>
      <c r="B67" s="5035"/>
      <c r="C67" s="5035"/>
      <c r="D67" s="5035"/>
      <c r="E67" s="5036"/>
      <c r="F67" s="5024"/>
      <c r="G67" s="5024"/>
    </row>
    <row r="68" spans="1:7" ht="19.5" customHeight="1">
      <c r="A68" s="5026"/>
      <c r="B68" s="5037"/>
      <c r="C68" s="5037"/>
      <c r="D68" s="5037"/>
      <c r="E68" s="5027"/>
      <c r="F68" s="5025"/>
      <c r="G68" s="5025"/>
    </row>
    <row r="69" spans="1:7" ht="17.25" customHeight="1">
      <c r="A69" s="5026"/>
      <c r="B69" s="5037"/>
      <c r="C69" s="5037"/>
      <c r="D69" s="5037"/>
      <c r="E69" s="5027"/>
      <c r="F69" s="440"/>
      <c r="G69" s="440"/>
    </row>
    <row r="70" spans="1:7" ht="19.5" customHeight="1">
      <c r="A70" s="5026"/>
      <c r="B70" s="5037"/>
      <c r="C70" s="5037"/>
      <c r="D70" s="5037"/>
      <c r="E70" s="5027"/>
      <c r="F70" s="5022" t="s">
        <v>4</v>
      </c>
      <c r="G70" s="5023"/>
    </row>
    <row r="71" spans="1:7" ht="19.5" customHeight="1">
      <c r="A71" s="5038"/>
      <c r="B71" s="5039"/>
      <c r="C71" s="5039"/>
      <c r="D71" s="5039"/>
      <c r="E71" s="5040"/>
      <c r="F71" s="5028"/>
      <c r="G71" s="5057"/>
    </row>
    <row r="72" spans="1:7" ht="19.5" customHeight="1">
      <c r="A72" s="5059" t="s">
        <v>20</v>
      </c>
      <c r="B72" s="5060"/>
      <c r="C72" s="5060"/>
      <c r="D72" s="440"/>
      <c r="E72" s="449"/>
      <c r="F72" s="5058"/>
      <c r="G72" s="5057"/>
    </row>
    <row r="73" spans="1:7" ht="19.5" customHeight="1">
      <c r="A73" s="5045"/>
      <c r="B73" s="5046"/>
      <c r="C73" s="5046"/>
      <c r="D73" s="5046"/>
      <c r="E73" s="5047"/>
      <c r="F73" s="5058"/>
      <c r="G73" s="5057"/>
    </row>
    <row r="74" spans="1:7" ht="19.5" customHeight="1">
      <c r="A74" s="5048"/>
      <c r="B74" s="5049"/>
      <c r="C74" s="5049"/>
      <c r="D74" s="5049"/>
      <c r="E74" s="5050"/>
      <c r="F74" s="5058"/>
      <c r="G74" s="5057"/>
    </row>
    <row r="75" spans="1:7" ht="19.5" customHeight="1">
      <c r="A75" s="5051"/>
      <c r="B75" s="5052"/>
      <c r="C75" s="5052"/>
      <c r="D75" s="5052"/>
      <c r="E75" s="5053"/>
      <c r="F75" s="443"/>
      <c r="G75" s="444"/>
    </row>
    <row r="76" spans="1:7" ht="16.5" customHeight="1">
      <c r="A76" s="434" t="s">
        <v>21</v>
      </c>
    </row>
  </sheetData>
  <mergeCells count="52">
    <mergeCell ref="I23:Q25"/>
    <mergeCell ref="F28:F29"/>
    <mergeCell ref="G28:G29"/>
    <mergeCell ref="F31:G31"/>
    <mergeCell ref="F32:G35"/>
    <mergeCell ref="A33:C33"/>
    <mergeCell ref="B6:C6"/>
    <mergeCell ref="E6:G6"/>
    <mergeCell ref="A7:B7"/>
    <mergeCell ref="C7:E7"/>
    <mergeCell ref="I4:Q9"/>
    <mergeCell ref="A8:E10"/>
    <mergeCell ref="F8:F9"/>
    <mergeCell ref="G8:G9"/>
    <mergeCell ref="A11:B11"/>
    <mergeCell ref="C11:G11"/>
    <mergeCell ref="B45:C45"/>
    <mergeCell ref="E45:G45"/>
    <mergeCell ref="A46:B46"/>
    <mergeCell ref="C46:E46"/>
    <mergeCell ref="A47:E49"/>
    <mergeCell ref="F47:F48"/>
    <mergeCell ref="G47:G48"/>
    <mergeCell ref="A50:B50"/>
    <mergeCell ref="C50:G50"/>
    <mergeCell ref="A51:G55"/>
    <mergeCell ref="A57:C57"/>
    <mergeCell ref="A58:E65"/>
    <mergeCell ref="F58:F59"/>
    <mergeCell ref="G58:G59"/>
    <mergeCell ref="F70:G70"/>
    <mergeCell ref="F71:G74"/>
    <mergeCell ref="A73:E75"/>
    <mergeCell ref="A66:C66"/>
    <mergeCell ref="A67:E71"/>
    <mergeCell ref="A72:C72"/>
    <mergeCell ref="I12:Q14"/>
    <mergeCell ref="I16:Q20"/>
    <mergeCell ref="F61:G61"/>
    <mergeCell ref="F67:F68"/>
    <mergeCell ref="G67:G68"/>
    <mergeCell ref="F62:G64"/>
    <mergeCell ref="A12:G16"/>
    <mergeCell ref="A18:C18"/>
    <mergeCell ref="A19:E26"/>
    <mergeCell ref="F19:F20"/>
    <mergeCell ref="G19:G20"/>
    <mergeCell ref="F22:G22"/>
    <mergeCell ref="F23:G25"/>
    <mergeCell ref="A34:E36"/>
    <mergeCell ref="A27:C27"/>
    <mergeCell ref="A28:E32"/>
  </mergeCells>
  <phoneticPr fontId="15"/>
  <hyperlinks>
    <hyperlink ref="G1" location="トップ!A1" display="トップへ" xr:uid="{00000000-0004-0000-1100-000000000000}"/>
    <hyperlink ref="A40" location="トップ!A1" display="トップへ" xr:uid="{00000000-0004-0000-1100-000001000000}"/>
    <hyperlink ref="G40" location="トップ!A1" display="トップへ" xr:uid="{00000000-0004-0000-1100-000002000000}"/>
  </hyperlinks>
  <pageMargins left="0.78740157480314965" right="0.78740157480314965" top="0.78740157480314965" bottom="0.59055118110236227" header="0.51181102362204722" footer="0.51181102362204722"/>
  <pageSetup paperSize="9" orientation="portrait" horizontalDpi="300" verticalDpi="300"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P69"/>
  <sheetViews>
    <sheetView view="pageBreakPreview" zoomScaleNormal="100" zoomScaleSheetLayoutView="100" workbookViewId="0"/>
  </sheetViews>
  <sheetFormatPr defaultColWidth="9" defaultRowHeight="13"/>
  <cols>
    <col min="1" max="1" width="3.7265625" style="431" customWidth="1"/>
    <col min="2" max="2" width="18" style="431" customWidth="1"/>
    <col min="3" max="3" width="24.08984375" style="431" customWidth="1"/>
    <col min="4" max="4" width="21.36328125" style="431" customWidth="1"/>
    <col min="5" max="5" width="10.08984375" style="431" customWidth="1"/>
    <col min="6" max="6" width="9" style="431"/>
    <col min="7" max="7" width="4" style="431" customWidth="1"/>
    <col min="8" max="11" width="9" style="431"/>
    <col min="12" max="12" width="10.453125" style="431" customWidth="1"/>
    <col min="13" max="16384" width="9" style="431"/>
  </cols>
  <sheetData>
    <row r="1" spans="1:16">
      <c r="A1" s="541" t="s">
        <v>807</v>
      </c>
      <c r="F1" s="541" t="s">
        <v>807</v>
      </c>
    </row>
    <row r="2" spans="1:16" ht="14">
      <c r="A2" s="5110" t="s">
        <v>1567</v>
      </c>
      <c r="B2" s="5110"/>
      <c r="C2" s="451" t="s">
        <v>1568</v>
      </c>
      <c r="D2" s="541"/>
      <c r="E2" s="453" t="s">
        <v>228</v>
      </c>
      <c r="F2" s="454" t="s">
        <v>229</v>
      </c>
      <c r="H2" s="1325" t="s">
        <v>1689</v>
      </c>
      <c r="I2"/>
      <c r="J2"/>
      <c r="K2"/>
      <c r="L2"/>
      <c r="M2"/>
      <c r="N2"/>
      <c r="O2"/>
      <c r="P2"/>
    </row>
    <row r="3" spans="1:16" ht="34.5" customHeight="1">
      <c r="A3" s="450"/>
      <c r="B3" s="450"/>
      <c r="C3" s="451"/>
      <c r="D3" s="452"/>
      <c r="E3" s="455"/>
      <c r="F3" s="456"/>
      <c r="H3" s="3581" t="s">
        <v>1754</v>
      </c>
      <c r="I3" s="3581"/>
      <c r="J3" s="3581"/>
      <c r="K3" s="3581"/>
      <c r="L3" s="3581"/>
      <c r="M3" s="3581"/>
      <c r="N3" s="3581"/>
      <c r="O3" s="3581"/>
      <c r="P3" s="3581"/>
    </row>
    <row r="4" spans="1:16" ht="12.75" customHeight="1" thickBot="1">
      <c r="A4" s="5111"/>
      <c r="B4" s="5111"/>
      <c r="C4" s="5111"/>
      <c r="D4" s="5112"/>
      <c r="E4" s="457" t="s">
        <v>230</v>
      </c>
      <c r="F4" s="81" t="s">
        <v>184</v>
      </c>
      <c r="H4" s="3581"/>
      <c r="I4" s="3581"/>
      <c r="J4" s="3581"/>
      <c r="K4" s="3581"/>
      <c r="L4" s="3581"/>
      <c r="M4" s="3581"/>
      <c r="N4" s="3581"/>
      <c r="O4" s="3581"/>
      <c r="P4" s="3581"/>
    </row>
    <row r="5" spans="1:16">
      <c r="A5" s="5113" t="str">
        <f>+トップ!B1</f>
        <v>ABC建設株式会社</v>
      </c>
      <c r="B5" s="5114"/>
      <c r="C5" s="5115" t="s">
        <v>403</v>
      </c>
      <c r="D5" s="5116"/>
      <c r="E5" s="5121" t="s">
        <v>1695</v>
      </c>
      <c r="F5" s="5122"/>
      <c r="H5" s="3581"/>
      <c r="I5" s="3581"/>
      <c r="J5" s="3581"/>
      <c r="K5" s="3581"/>
      <c r="L5" s="3581"/>
      <c r="M5" s="3581"/>
      <c r="N5" s="3581"/>
      <c r="O5" s="3581"/>
      <c r="P5" s="3581"/>
    </row>
    <row r="6" spans="1:16" ht="13.5" customHeight="1">
      <c r="A6" s="5123" t="s">
        <v>426</v>
      </c>
      <c r="B6" s="5124"/>
      <c r="C6" s="5117"/>
      <c r="D6" s="5118"/>
      <c r="E6" s="5153" t="s">
        <v>839</v>
      </c>
      <c r="F6" s="5154"/>
      <c r="H6" s="3581"/>
      <c r="I6" s="3581"/>
      <c r="J6" s="3581"/>
      <c r="K6" s="3581"/>
      <c r="L6" s="3581"/>
      <c r="M6" s="3581"/>
      <c r="N6" s="3581"/>
      <c r="O6" s="3581"/>
      <c r="P6" s="3581"/>
    </row>
    <row r="7" spans="1:16" ht="13.5" customHeight="1">
      <c r="A7" s="5125" t="s">
        <v>2782</v>
      </c>
      <c r="B7" s="5126"/>
      <c r="C7" s="5119"/>
      <c r="D7" s="5120"/>
      <c r="E7" s="5127"/>
      <c r="F7" s="5128"/>
      <c r="H7" s="1282"/>
      <c r="I7" s="1282"/>
      <c r="J7" s="1282"/>
      <c r="K7" s="1282"/>
      <c r="L7" s="1282"/>
      <c r="M7" s="1282"/>
      <c r="N7" s="1282"/>
      <c r="O7" s="1282"/>
      <c r="P7" s="1282"/>
    </row>
    <row r="8" spans="1:16" ht="46.5" customHeight="1" thickBot="1">
      <c r="A8" s="458" t="s">
        <v>418</v>
      </c>
      <c r="B8" s="5129" t="s">
        <v>404</v>
      </c>
      <c r="C8" s="5130"/>
      <c r="D8" s="5130"/>
      <c r="E8" s="5130"/>
      <c r="F8" s="5131"/>
      <c r="H8" s="1332" t="s">
        <v>1537</v>
      </c>
      <c r="I8" s="434"/>
      <c r="J8" s="434"/>
      <c r="K8" s="434"/>
      <c r="L8" s="434"/>
      <c r="M8" s="434"/>
      <c r="N8" s="434"/>
      <c r="O8" s="434"/>
      <c r="P8" s="434"/>
    </row>
    <row r="9" spans="1:16" ht="19.5" customHeight="1">
      <c r="A9" s="459" t="s">
        <v>419</v>
      </c>
      <c r="B9" s="5132" t="s">
        <v>420</v>
      </c>
      <c r="C9" s="5133"/>
      <c r="D9" s="5132" t="s">
        <v>421</v>
      </c>
      <c r="E9" s="5134"/>
      <c r="F9" s="5135"/>
      <c r="H9" s="5012" t="s">
        <v>1868</v>
      </c>
      <c r="I9" s="5013"/>
      <c r="J9" s="5013"/>
      <c r="K9" s="5013"/>
      <c r="L9" s="5013"/>
      <c r="M9" s="5013"/>
      <c r="N9" s="5013"/>
      <c r="O9" s="5013"/>
      <c r="P9" s="5014"/>
    </row>
    <row r="10" spans="1:16" ht="13.5" customHeight="1">
      <c r="A10" s="460">
        <v>1</v>
      </c>
      <c r="B10" s="5136" t="s">
        <v>405</v>
      </c>
      <c r="C10" s="5137"/>
      <c r="D10" s="5136"/>
      <c r="E10" s="5138"/>
      <c r="F10" s="5139"/>
      <c r="H10" s="5015"/>
      <c r="I10" s="5016"/>
      <c r="J10" s="5016"/>
      <c r="K10" s="5016"/>
      <c r="L10" s="5016"/>
      <c r="M10" s="5016"/>
      <c r="N10" s="5016"/>
      <c r="O10" s="5016"/>
      <c r="P10" s="5017"/>
    </row>
    <row r="11" spans="1:16" ht="13.5" thickBot="1">
      <c r="A11" s="462"/>
      <c r="B11" s="5094" t="s">
        <v>308</v>
      </c>
      <c r="C11" s="5095"/>
      <c r="D11" s="5094"/>
      <c r="E11" s="5096"/>
      <c r="F11" s="5097"/>
      <c r="H11" s="5018"/>
      <c r="I11" s="5019"/>
      <c r="J11" s="5019"/>
      <c r="K11" s="5019"/>
      <c r="L11" s="5019"/>
      <c r="M11" s="5019"/>
      <c r="N11" s="5019"/>
      <c r="O11" s="5019"/>
      <c r="P11" s="5020"/>
    </row>
    <row r="12" spans="1:16">
      <c r="A12" s="466">
        <v>2</v>
      </c>
      <c r="B12" s="5087" t="s">
        <v>406</v>
      </c>
      <c r="C12" s="5088"/>
      <c r="D12" s="5104" t="s">
        <v>402</v>
      </c>
      <c r="E12" s="5105"/>
      <c r="F12" s="5106"/>
      <c r="H12" s="1813"/>
      <c r="I12" s="1813"/>
      <c r="J12" s="1813"/>
      <c r="K12" s="1813"/>
      <c r="L12" s="1813"/>
      <c r="M12" s="1813"/>
      <c r="N12" s="1813"/>
      <c r="O12" s="1813"/>
      <c r="P12" s="1813"/>
    </row>
    <row r="13" spans="1:16">
      <c r="A13" s="462"/>
      <c r="B13" s="5094" t="s">
        <v>407</v>
      </c>
      <c r="C13" s="5095"/>
      <c r="D13" s="5107" t="s">
        <v>408</v>
      </c>
      <c r="E13" s="5108"/>
      <c r="F13" s="5109"/>
      <c r="H13" s="1813"/>
      <c r="I13" s="1813"/>
      <c r="J13" s="1813"/>
      <c r="K13" s="1813"/>
      <c r="L13" s="1813"/>
      <c r="M13" s="1813"/>
      <c r="N13" s="1813"/>
      <c r="O13" s="1813"/>
      <c r="P13" s="1813"/>
    </row>
    <row r="14" spans="1:16" ht="14">
      <c r="A14" s="466">
        <v>3</v>
      </c>
      <c r="B14" s="5087" t="s">
        <v>409</v>
      </c>
      <c r="C14" s="5088"/>
      <c r="D14" s="5087"/>
      <c r="E14" s="5098"/>
      <c r="F14" s="5099"/>
      <c r="H14" s="298" t="s">
        <v>1539</v>
      </c>
    </row>
    <row r="15" spans="1:16" ht="24.75" customHeight="1">
      <c r="A15" s="466"/>
      <c r="B15" s="5087" t="s">
        <v>309</v>
      </c>
      <c r="C15" s="5088"/>
      <c r="D15" s="5087" t="s">
        <v>310</v>
      </c>
      <c r="E15" s="5098"/>
      <c r="F15" s="5099"/>
      <c r="H15" s="5155" t="s">
        <v>1755</v>
      </c>
      <c r="I15" s="5156"/>
      <c r="J15" s="5156"/>
      <c r="K15" s="5156"/>
      <c r="L15" s="5156"/>
      <c r="M15" s="5156"/>
      <c r="N15" s="5156"/>
      <c r="O15" s="5156"/>
      <c r="P15" s="5157"/>
    </row>
    <row r="16" spans="1:16" ht="50.25" customHeight="1">
      <c r="A16" s="462"/>
      <c r="B16" s="5094"/>
      <c r="C16" s="5095"/>
      <c r="D16" s="5094" t="s">
        <v>182</v>
      </c>
      <c r="E16" s="5096"/>
      <c r="F16" s="5097"/>
      <c r="H16" s="5158"/>
      <c r="I16" s="5159"/>
      <c r="J16" s="5159"/>
      <c r="K16" s="5159"/>
      <c r="L16" s="5159"/>
      <c r="M16" s="5159"/>
      <c r="N16" s="5159"/>
      <c r="O16" s="5159"/>
      <c r="P16" s="5160"/>
    </row>
    <row r="17" spans="1:16" ht="34.5" customHeight="1">
      <c r="A17" s="562">
        <v>4</v>
      </c>
      <c r="B17" s="5087" t="s">
        <v>263</v>
      </c>
      <c r="C17" s="5088"/>
      <c r="D17" s="5087" t="s">
        <v>410</v>
      </c>
      <c r="E17" s="5098"/>
      <c r="F17" s="5099"/>
      <c r="H17" s="5158"/>
      <c r="I17" s="5159"/>
      <c r="J17" s="5159"/>
      <c r="K17" s="5159"/>
      <c r="L17" s="5159"/>
      <c r="M17" s="5159"/>
      <c r="N17" s="5159"/>
      <c r="O17" s="5159"/>
      <c r="P17" s="5160"/>
    </row>
    <row r="18" spans="1:16" ht="13.5" customHeight="1">
      <c r="A18" s="469"/>
      <c r="B18" s="5087" t="s">
        <v>749</v>
      </c>
      <c r="C18" s="5088"/>
      <c r="D18" s="5087"/>
      <c r="E18" s="5098"/>
      <c r="F18" s="5099"/>
      <c r="H18" s="5158"/>
      <c r="I18" s="5159"/>
      <c r="J18" s="5159"/>
      <c r="K18" s="5159"/>
      <c r="L18" s="5159"/>
      <c r="M18" s="5159"/>
      <c r="N18" s="5159"/>
      <c r="O18" s="5159"/>
      <c r="P18" s="5160"/>
    </row>
    <row r="19" spans="1:16">
      <c r="A19" s="469"/>
      <c r="B19" s="5087" t="s">
        <v>750</v>
      </c>
      <c r="C19" s="5088"/>
      <c r="D19" s="5087"/>
      <c r="E19" s="5098"/>
      <c r="F19" s="5099"/>
      <c r="H19" s="5161"/>
      <c r="I19" s="5162"/>
      <c r="J19" s="5162"/>
      <c r="K19" s="5162"/>
      <c r="L19" s="5162"/>
      <c r="M19" s="5162"/>
      <c r="N19" s="5162"/>
      <c r="O19" s="5162"/>
      <c r="P19" s="5163"/>
    </row>
    <row r="20" spans="1:16" ht="13.5" customHeight="1">
      <c r="A20" s="562"/>
      <c r="B20" s="5087" t="s">
        <v>79</v>
      </c>
      <c r="C20" s="5088"/>
      <c r="D20" s="5087"/>
      <c r="E20" s="5098"/>
      <c r="F20" s="5099"/>
      <c r="L20" s="468"/>
    </row>
    <row r="21" spans="1:16" ht="35.25" customHeight="1">
      <c r="A21" s="470"/>
      <c r="B21" s="5094" t="s">
        <v>751</v>
      </c>
      <c r="C21" s="5095"/>
      <c r="D21" s="5094" t="s">
        <v>181</v>
      </c>
      <c r="E21" s="5096"/>
      <c r="F21" s="5097"/>
      <c r="L21" s="468"/>
    </row>
    <row r="22" spans="1:16" ht="23.25" customHeight="1">
      <c r="A22" s="563">
        <v>5</v>
      </c>
      <c r="B22" s="5087" t="s">
        <v>414</v>
      </c>
      <c r="C22" s="5088"/>
      <c r="D22" s="5087"/>
      <c r="E22" s="5098"/>
      <c r="F22" s="5099"/>
      <c r="L22" s="468"/>
    </row>
    <row r="23" spans="1:16" ht="42" customHeight="1">
      <c r="A23" s="563"/>
      <c r="B23" s="5094" t="s">
        <v>887</v>
      </c>
      <c r="C23" s="5095"/>
      <c r="D23" s="5094" t="s">
        <v>17</v>
      </c>
      <c r="E23" s="5096"/>
      <c r="F23" s="5097"/>
      <c r="L23" s="468"/>
    </row>
    <row r="24" spans="1:16" ht="30" customHeight="1">
      <c r="A24" s="563"/>
      <c r="B24" s="5094" t="s">
        <v>888</v>
      </c>
      <c r="C24" s="5095"/>
      <c r="D24" s="5094" t="s">
        <v>889</v>
      </c>
      <c r="E24" s="5096"/>
      <c r="F24" s="5097"/>
      <c r="L24" s="468"/>
    </row>
    <row r="25" spans="1:16" ht="42.75" customHeight="1">
      <c r="A25" s="472"/>
      <c r="B25" s="5094" t="s">
        <v>890</v>
      </c>
      <c r="C25" s="5095"/>
      <c r="D25" s="5094" t="s">
        <v>891</v>
      </c>
      <c r="E25" s="5096"/>
      <c r="F25" s="5097"/>
      <c r="L25" s="468"/>
    </row>
    <row r="26" spans="1:16" ht="15.75" customHeight="1">
      <c r="A26" s="564">
        <v>6</v>
      </c>
      <c r="B26" s="5087" t="s">
        <v>19</v>
      </c>
      <c r="C26" s="5088"/>
      <c r="F26" s="474"/>
      <c r="L26" s="468"/>
    </row>
    <row r="27" spans="1:16" ht="52.5" customHeight="1">
      <c r="A27" s="472"/>
      <c r="B27" s="5089" t="s">
        <v>76</v>
      </c>
      <c r="C27" s="5090"/>
      <c r="D27" s="5091" t="s">
        <v>77</v>
      </c>
      <c r="E27" s="5092"/>
      <c r="F27" s="5093"/>
      <c r="L27" s="468"/>
    </row>
    <row r="28" spans="1:16" ht="17.25" customHeight="1">
      <c r="A28" s="564">
        <v>7</v>
      </c>
      <c r="B28" s="5094" t="s">
        <v>183</v>
      </c>
      <c r="C28" s="5095"/>
      <c r="D28" s="5094"/>
      <c r="E28" s="5096"/>
      <c r="F28" s="5097"/>
      <c r="L28" s="468"/>
    </row>
    <row r="29" spans="1:16">
      <c r="A29" s="473"/>
      <c r="B29" s="5144" t="s">
        <v>78</v>
      </c>
      <c r="C29" s="5171"/>
      <c r="D29" s="5144" t="s">
        <v>59</v>
      </c>
      <c r="E29" s="5145"/>
      <c r="F29" s="5146"/>
      <c r="L29" s="468"/>
    </row>
    <row r="30" spans="1:16" ht="14">
      <c r="A30" s="471"/>
      <c r="B30" s="5087" t="s">
        <v>60</v>
      </c>
      <c r="C30" s="5088"/>
      <c r="D30" s="475"/>
      <c r="E30" s="476"/>
      <c r="F30" s="477"/>
      <c r="H30" s="1325" t="s">
        <v>1536</v>
      </c>
      <c r="I30" s="1334"/>
      <c r="J30" s="1334"/>
      <c r="K30" s="1334"/>
      <c r="L30" s="1334"/>
      <c r="M30" s="1334"/>
      <c r="N30" s="1334"/>
      <c r="O30" s="1334"/>
      <c r="P30" s="1334"/>
    </row>
    <row r="31" spans="1:16">
      <c r="A31" s="473"/>
      <c r="B31" s="5144" t="s">
        <v>61</v>
      </c>
      <c r="C31" s="5171"/>
      <c r="D31" s="5144" t="s">
        <v>62</v>
      </c>
      <c r="E31" s="5145"/>
      <c r="F31" s="5146"/>
      <c r="H31" s="5076" t="s">
        <v>1807</v>
      </c>
      <c r="I31" s="5164"/>
      <c r="J31" s="5164"/>
      <c r="K31" s="5164"/>
      <c r="L31" s="5164"/>
      <c r="M31" s="5164"/>
      <c r="N31" s="5164"/>
      <c r="O31" s="5164"/>
      <c r="P31" s="5165"/>
    </row>
    <row r="32" spans="1:16" ht="13.5" customHeight="1">
      <c r="A32" s="473"/>
      <c r="B32" s="5087" t="s">
        <v>63</v>
      </c>
      <c r="C32" s="5088"/>
      <c r="D32" s="5087" t="s">
        <v>62</v>
      </c>
      <c r="E32" s="5098"/>
      <c r="F32" s="5099"/>
      <c r="H32" s="5166"/>
      <c r="I32" s="5016"/>
      <c r="J32" s="5016"/>
      <c r="K32" s="5016"/>
      <c r="L32" s="5016"/>
      <c r="M32" s="5016"/>
      <c r="N32" s="5016"/>
      <c r="O32" s="5016"/>
      <c r="P32" s="5167"/>
    </row>
    <row r="33" spans="1:16">
      <c r="A33" s="473"/>
      <c r="B33" s="5142" t="s">
        <v>64</v>
      </c>
      <c r="C33" s="5143"/>
      <c r="D33" s="5144" t="s">
        <v>65</v>
      </c>
      <c r="E33" s="5145"/>
      <c r="F33" s="5146"/>
      <c r="H33" s="5166"/>
      <c r="I33" s="5016"/>
      <c r="J33" s="5016"/>
      <c r="K33" s="5016"/>
      <c r="L33" s="5016"/>
      <c r="M33" s="5016"/>
      <c r="N33" s="5016"/>
      <c r="O33" s="5016"/>
      <c r="P33" s="5167"/>
    </row>
    <row r="34" spans="1:16" ht="44.25" customHeight="1" thickBot="1">
      <c r="A34" s="478"/>
      <c r="B34" s="5147"/>
      <c r="C34" s="5148"/>
      <c r="D34" s="5147" t="s">
        <v>18</v>
      </c>
      <c r="E34" s="5149"/>
      <c r="F34" s="5150"/>
      <c r="H34" s="5168"/>
      <c r="I34" s="5169"/>
      <c r="J34" s="5169"/>
      <c r="K34" s="5169"/>
      <c r="L34" s="5169"/>
      <c r="M34" s="5169"/>
      <c r="N34" s="5169"/>
      <c r="O34" s="5169"/>
      <c r="P34" s="5170"/>
    </row>
    <row r="35" spans="1:16">
      <c r="A35" s="479"/>
      <c r="B35" s="479"/>
      <c r="C35" s="479"/>
      <c r="D35" s="479"/>
      <c r="E35" s="479"/>
      <c r="F35" s="479"/>
    </row>
    <row r="36" spans="1:16" ht="13.5" thickBot="1">
      <c r="A36" s="480" t="s">
        <v>422</v>
      </c>
      <c r="B36" s="479"/>
      <c r="C36" s="479"/>
      <c r="D36" s="479"/>
      <c r="E36" s="479"/>
      <c r="F36" s="479"/>
    </row>
    <row r="37" spans="1:16">
      <c r="A37" s="590" t="s">
        <v>423</v>
      </c>
      <c r="B37" s="482" t="s">
        <v>424</v>
      </c>
      <c r="C37" s="5100" t="s">
        <v>425</v>
      </c>
      <c r="D37" s="5100"/>
      <c r="E37" s="5100"/>
      <c r="F37" s="5101"/>
    </row>
    <row r="38" spans="1:16">
      <c r="A38" s="586">
        <v>2</v>
      </c>
      <c r="B38" s="587">
        <v>40924</v>
      </c>
      <c r="C38" s="5151" t="s">
        <v>892</v>
      </c>
      <c r="D38" s="5151"/>
      <c r="E38" s="5151"/>
      <c r="F38" s="5152"/>
    </row>
    <row r="39" spans="1:16" ht="13.5" thickBot="1">
      <c r="A39" s="588"/>
      <c r="B39" s="589"/>
      <c r="C39" s="5140"/>
      <c r="D39" s="5140"/>
      <c r="E39" s="5140"/>
      <c r="F39" s="5141"/>
    </row>
    <row r="43" spans="1:16">
      <c r="A43" s="5110" t="s">
        <v>831</v>
      </c>
      <c r="B43" s="5110"/>
      <c r="C43" s="451" t="s">
        <v>748</v>
      </c>
      <c r="D43" s="541"/>
      <c r="E43" s="453" t="s">
        <v>228</v>
      </c>
      <c r="F43" s="454" t="s">
        <v>229</v>
      </c>
    </row>
    <row r="44" spans="1:16" ht="28.5" customHeight="1">
      <c r="A44" s="450"/>
      <c r="B44" s="450"/>
      <c r="C44" s="451"/>
      <c r="D44" s="452"/>
      <c r="E44" s="455"/>
      <c r="F44" s="456"/>
    </row>
    <row r="45" spans="1:16" ht="10.5" customHeight="1" thickBot="1">
      <c r="A45" s="5111"/>
      <c r="B45" s="5111"/>
      <c r="C45" s="5111"/>
      <c r="D45" s="5112"/>
      <c r="E45" s="457" t="s">
        <v>230</v>
      </c>
      <c r="F45" s="81" t="s">
        <v>184</v>
      </c>
    </row>
    <row r="46" spans="1:16">
      <c r="A46" s="5113" t="str">
        <f>+トップ!B1</f>
        <v>ABC建設株式会社</v>
      </c>
      <c r="B46" s="5114"/>
      <c r="C46" s="5115" t="s">
        <v>815</v>
      </c>
      <c r="D46" s="5116"/>
      <c r="E46" s="5121" t="s">
        <v>1698</v>
      </c>
      <c r="F46" s="5122"/>
    </row>
    <row r="47" spans="1:16">
      <c r="A47" s="5123" t="s">
        <v>426</v>
      </c>
      <c r="B47" s="5124"/>
      <c r="C47" s="5117"/>
      <c r="D47" s="5118"/>
      <c r="E47" s="4968" t="s">
        <v>839</v>
      </c>
      <c r="F47" s="4968"/>
    </row>
    <row r="48" spans="1:16">
      <c r="A48" s="5125" t="s">
        <v>478</v>
      </c>
      <c r="B48" s="5126"/>
      <c r="C48" s="5119"/>
      <c r="D48" s="5120"/>
      <c r="E48" s="5127"/>
      <c r="F48" s="5128"/>
    </row>
    <row r="49" spans="1:6" ht="42.75" customHeight="1" thickBot="1">
      <c r="A49" s="458" t="s">
        <v>418</v>
      </c>
      <c r="B49" s="5129"/>
      <c r="C49" s="5130"/>
      <c r="D49" s="5130"/>
      <c r="E49" s="5130"/>
      <c r="F49" s="5131"/>
    </row>
    <row r="50" spans="1:6">
      <c r="A50" s="459" t="s">
        <v>419</v>
      </c>
      <c r="B50" s="5132" t="s">
        <v>420</v>
      </c>
      <c r="C50" s="5133"/>
      <c r="D50" s="5132" t="s">
        <v>421</v>
      </c>
      <c r="E50" s="5134"/>
      <c r="F50" s="5135"/>
    </row>
    <row r="51" spans="1:6">
      <c r="A51" s="460">
        <v>1</v>
      </c>
      <c r="B51" s="5136" t="s">
        <v>405</v>
      </c>
      <c r="C51" s="5137"/>
      <c r="D51" s="5136"/>
      <c r="E51" s="5138"/>
      <c r="F51" s="5139"/>
    </row>
    <row r="52" spans="1:6" ht="24" customHeight="1">
      <c r="A52" s="462"/>
      <c r="B52" s="5094"/>
      <c r="C52" s="5095"/>
      <c r="D52" s="5094"/>
      <c r="E52" s="5096"/>
      <c r="F52" s="5097"/>
    </row>
    <row r="53" spans="1:6">
      <c r="A53" s="466">
        <v>2</v>
      </c>
      <c r="B53" s="5087" t="s">
        <v>406</v>
      </c>
      <c r="C53" s="5088"/>
      <c r="D53" s="5104" t="s">
        <v>402</v>
      </c>
      <c r="E53" s="5105"/>
      <c r="F53" s="5106"/>
    </row>
    <row r="54" spans="1:6" ht="22.5" customHeight="1">
      <c r="A54" s="462"/>
      <c r="B54" s="5094"/>
      <c r="C54" s="5095"/>
      <c r="D54" s="5107"/>
      <c r="E54" s="5108"/>
      <c r="F54" s="5109"/>
    </row>
    <row r="55" spans="1:6">
      <c r="A55" s="466">
        <v>3</v>
      </c>
      <c r="B55" s="5087"/>
      <c r="C55" s="5088"/>
      <c r="D55" s="5087"/>
      <c r="E55" s="5098"/>
      <c r="F55" s="5099"/>
    </row>
    <row r="56" spans="1:6" ht="23.25" customHeight="1">
      <c r="A56" s="462"/>
      <c r="B56" s="5094"/>
      <c r="C56" s="5095"/>
      <c r="D56" s="5094"/>
      <c r="E56" s="5096"/>
      <c r="F56" s="5097"/>
    </row>
    <row r="57" spans="1:6">
      <c r="A57" s="562">
        <v>4</v>
      </c>
      <c r="B57" s="5087"/>
      <c r="C57" s="5088"/>
      <c r="D57" s="5087"/>
      <c r="E57" s="5098"/>
      <c r="F57" s="5099"/>
    </row>
    <row r="58" spans="1:6" ht="26.25" customHeight="1">
      <c r="A58" s="470"/>
      <c r="B58" s="5094"/>
      <c r="C58" s="5095"/>
      <c r="D58" s="5094"/>
      <c r="E58" s="5096"/>
      <c r="F58" s="5097"/>
    </row>
    <row r="59" spans="1:6">
      <c r="A59" s="562">
        <v>5</v>
      </c>
      <c r="B59" s="5087"/>
      <c r="C59" s="5088"/>
      <c r="D59" s="5087"/>
      <c r="E59" s="5098"/>
      <c r="F59" s="5099"/>
    </row>
    <row r="60" spans="1:6" ht="21.75" customHeight="1">
      <c r="A60" s="470"/>
      <c r="B60" s="5094"/>
      <c r="C60" s="5095"/>
      <c r="D60" s="5094"/>
      <c r="E60" s="5096"/>
      <c r="F60" s="5097"/>
    </row>
    <row r="61" spans="1:6">
      <c r="A61" s="563">
        <v>6</v>
      </c>
      <c r="B61" s="5087"/>
      <c r="C61" s="5088"/>
      <c r="D61" s="5087"/>
      <c r="E61" s="5098"/>
      <c r="F61" s="5099"/>
    </row>
    <row r="62" spans="1:6" ht="23.25" customHeight="1">
      <c r="A62" s="472"/>
      <c r="B62" s="5094"/>
      <c r="C62" s="5095"/>
      <c r="D62" s="5094"/>
      <c r="E62" s="5096"/>
      <c r="F62" s="5097"/>
    </row>
    <row r="63" spans="1:6">
      <c r="A63" s="564">
        <v>7</v>
      </c>
      <c r="B63" s="5087"/>
      <c r="C63" s="5088"/>
      <c r="F63" s="474"/>
    </row>
    <row r="64" spans="1:6" ht="23.25" customHeight="1">
      <c r="A64" s="472"/>
      <c r="B64" s="5089"/>
      <c r="C64" s="5090"/>
      <c r="D64" s="5091"/>
      <c r="E64" s="5092"/>
      <c r="F64" s="5093"/>
    </row>
    <row r="65" spans="1:6">
      <c r="A65" s="479"/>
      <c r="B65" s="479"/>
      <c r="C65" s="479"/>
      <c r="D65" s="479"/>
      <c r="E65" s="479"/>
      <c r="F65" s="479"/>
    </row>
    <row r="66" spans="1:6" ht="13.5" thickBot="1">
      <c r="A66" s="480" t="s">
        <v>422</v>
      </c>
      <c r="B66" s="479"/>
      <c r="C66" s="479"/>
      <c r="D66" s="479"/>
      <c r="E66" s="479"/>
      <c r="F66" s="479"/>
    </row>
    <row r="67" spans="1:6">
      <c r="A67" s="481" t="s">
        <v>423</v>
      </c>
      <c r="B67" s="482" t="s">
        <v>424</v>
      </c>
      <c r="C67" s="5100" t="s">
        <v>425</v>
      </c>
      <c r="D67" s="5100"/>
      <c r="E67" s="5100"/>
      <c r="F67" s="5101"/>
    </row>
    <row r="68" spans="1:6">
      <c r="A68" s="483"/>
      <c r="B68" s="484"/>
      <c r="C68" s="5102"/>
      <c r="D68" s="5102"/>
      <c r="E68" s="5102"/>
      <c r="F68" s="5103"/>
    </row>
    <row r="69" spans="1:6" ht="13.5" thickBot="1">
      <c r="A69" s="485"/>
      <c r="B69" s="486"/>
      <c r="C69" s="5085"/>
      <c r="D69" s="5085"/>
      <c r="E69" s="5085"/>
      <c r="F69" s="5086"/>
    </row>
  </sheetData>
  <mergeCells count="109">
    <mergeCell ref="H15:P19"/>
    <mergeCell ref="H31:P34"/>
    <mergeCell ref="B24:C24"/>
    <mergeCell ref="D24:F24"/>
    <mergeCell ref="B25:C25"/>
    <mergeCell ref="D25:F25"/>
    <mergeCell ref="B26:C26"/>
    <mergeCell ref="B27:C27"/>
    <mergeCell ref="D27:F27"/>
    <mergeCell ref="B18:C18"/>
    <mergeCell ref="D18:F18"/>
    <mergeCell ref="B28:C28"/>
    <mergeCell ref="D28:F28"/>
    <mergeCell ref="B29:C29"/>
    <mergeCell ref="D29:F29"/>
    <mergeCell ref="B30:C30"/>
    <mergeCell ref="B31:C31"/>
    <mergeCell ref="D31:F31"/>
    <mergeCell ref="B16:C16"/>
    <mergeCell ref="D16:F16"/>
    <mergeCell ref="B17:C17"/>
    <mergeCell ref="D17:F17"/>
    <mergeCell ref="D14:F14"/>
    <mergeCell ref="B15:C15"/>
    <mergeCell ref="D15:F15"/>
    <mergeCell ref="B10:C10"/>
    <mergeCell ref="D10:F10"/>
    <mergeCell ref="B11:C11"/>
    <mergeCell ref="D11:F11"/>
    <mergeCell ref="B12:C12"/>
    <mergeCell ref="A2:B2"/>
    <mergeCell ref="A4:D4"/>
    <mergeCell ref="A5:B5"/>
    <mergeCell ref="C5:D7"/>
    <mergeCell ref="E5:F5"/>
    <mergeCell ref="A6:B6"/>
    <mergeCell ref="E6:F6"/>
    <mergeCell ref="A7:B7"/>
    <mergeCell ref="E7:F7"/>
    <mergeCell ref="D12:F12"/>
    <mergeCell ref="B13:C13"/>
    <mergeCell ref="B8:F8"/>
    <mergeCell ref="B9:C9"/>
    <mergeCell ref="D9:F9"/>
    <mergeCell ref="D13:F13"/>
    <mergeCell ref="B14:C14"/>
    <mergeCell ref="C39:F39"/>
    <mergeCell ref="B32:C32"/>
    <mergeCell ref="D32:F32"/>
    <mergeCell ref="B33:C33"/>
    <mergeCell ref="D33:F33"/>
    <mergeCell ref="B34:C34"/>
    <mergeCell ref="D34:F34"/>
    <mergeCell ref="B19:C19"/>
    <mergeCell ref="D19:F19"/>
    <mergeCell ref="B20:C20"/>
    <mergeCell ref="D20:F20"/>
    <mergeCell ref="B21:C21"/>
    <mergeCell ref="B23:C23"/>
    <mergeCell ref="D21:F21"/>
    <mergeCell ref="B22:C22"/>
    <mergeCell ref="D22:F22"/>
    <mergeCell ref="D23:F23"/>
    <mergeCell ref="C37:F37"/>
    <mergeCell ref="C38:F38"/>
    <mergeCell ref="D55:F55"/>
    <mergeCell ref="D61:F61"/>
    <mergeCell ref="B56:C56"/>
    <mergeCell ref="D56:F56"/>
    <mergeCell ref="A43:B43"/>
    <mergeCell ref="A45:D45"/>
    <mergeCell ref="A46:B46"/>
    <mergeCell ref="C46:D48"/>
    <mergeCell ref="E46:F46"/>
    <mergeCell ref="A47:B47"/>
    <mergeCell ref="E47:F47"/>
    <mergeCell ref="A48:B48"/>
    <mergeCell ref="E48:F48"/>
    <mergeCell ref="B49:F49"/>
    <mergeCell ref="B50:C50"/>
    <mergeCell ref="D50:F50"/>
    <mergeCell ref="B51:C51"/>
    <mergeCell ref="D51:F51"/>
    <mergeCell ref="B52:C52"/>
    <mergeCell ref="D52:F52"/>
    <mergeCell ref="H3:P6"/>
    <mergeCell ref="H9:P11"/>
    <mergeCell ref="C69:F69"/>
    <mergeCell ref="B63:C63"/>
    <mergeCell ref="B64:C64"/>
    <mergeCell ref="D64:F64"/>
    <mergeCell ref="B60:C60"/>
    <mergeCell ref="D60:F60"/>
    <mergeCell ref="B61:C61"/>
    <mergeCell ref="B62:C62"/>
    <mergeCell ref="D62:F62"/>
    <mergeCell ref="B58:C58"/>
    <mergeCell ref="D58:F58"/>
    <mergeCell ref="B59:C59"/>
    <mergeCell ref="D59:F59"/>
    <mergeCell ref="C67:F67"/>
    <mergeCell ref="C68:F68"/>
    <mergeCell ref="B57:C57"/>
    <mergeCell ref="D57:F57"/>
    <mergeCell ref="B53:C53"/>
    <mergeCell ref="D53:F53"/>
    <mergeCell ref="B54:C54"/>
    <mergeCell ref="D54:F54"/>
    <mergeCell ref="B55:C55"/>
  </mergeCells>
  <phoneticPr fontId="15"/>
  <hyperlinks>
    <hyperlink ref="A1" location="トップ!A1" display="トップへ" xr:uid="{00000000-0004-0000-1200-000000000000}"/>
    <hyperlink ref="F1" location="トップ!A1" display="トップへ" xr:uid="{00000000-0004-0000-1200-000001000000}"/>
  </hyperlinks>
  <pageMargins left="0.75" right="0.75" top="0.65" bottom="0.5" header="0.51200000000000001" footer="0.38"/>
  <pageSetup paperSize="9" scale="99" orientation="portrait"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P65"/>
  <sheetViews>
    <sheetView view="pageBreakPreview" zoomScaleNormal="100" zoomScaleSheetLayoutView="100" workbookViewId="0"/>
  </sheetViews>
  <sheetFormatPr defaultColWidth="9" defaultRowHeight="13"/>
  <cols>
    <col min="1" max="1" width="3.7265625" style="431" customWidth="1"/>
    <col min="2" max="2" width="18" style="431" customWidth="1"/>
    <col min="3" max="3" width="24.08984375" style="431" customWidth="1"/>
    <col min="4" max="4" width="20.90625" style="431" customWidth="1"/>
    <col min="5" max="5" width="10.08984375" style="431" customWidth="1"/>
    <col min="6" max="6" width="9" style="431"/>
    <col min="7" max="7" width="3.08984375" style="431" customWidth="1"/>
    <col min="8" max="16384" width="9" style="431"/>
  </cols>
  <sheetData>
    <row r="1" spans="1:16">
      <c r="A1" s="541" t="s">
        <v>807</v>
      </c>
      <c r="F1" s="541" t="s">
        <v>807</v>
      </c>
    </row>
    <row r="2" spans="1:16" ht="14">
      <c r="A2" s="5198" t="s">
        <v>1617</v>
      </c>
      <c r="B2" s="5198"/>
      <c r="C2" s="5199" t="s">
        <v>1618</v>
      </c>
      <c r="D2" s="5200"/>
      <c r="E2" s="453" t="s">
        <v>228</v>
      </c>
      <c r="F2" s="454" t="s">
        <v>229</v>
      </c>
      <c r="H2" s="1325" t="s">
        <v>1687</v>
      </c>
      <c r="I2"/>
      <c r="J2"/>
      <c r="K2"/>
      <c r="L2"/>
      <c r="M2"/>
      <c r="N2"/>
      <c r="O2"/>
      <c r="P2"/>
    </row>
    <row r="3" spans="1:16" ht="42" customHeight="1">
      <c r="B3" s="487"/>
      <c r="C3" s="488"/>
      <c r="D3" s="489"/>
      <c r="E3" s="455"/>
      <c r="F3" s="456"/>
      <c r="H3" s="3581" t="s">
        <v>1808</v>
      </c>
      <c r="I3" s="3581"/>
      <c r="J3" s="3581"/>
      <c r="K3" s="3581"/>
      <c r="L3" s="3581"/>
      <c r="M3" s="3581"/>
      <c r="N3" s="3581"/>
      <c r="O3" s="3581"/>
      <c r="P3" s="3581"/>
    </row>
    <row r="4" spans="1:16" ht="14.25" customHeight="1">
      <c r="A4" s="5111" t="s">
        <v>752</v>
      </c>
      <c r="B4" s="5111"/>
      <c r="C4" s="5111"/>
      <c r="D4" s="5112"/>
      <c r="E4" s="490" t="s">
        <v>230</v>
      </c>
      <c r="F4" s="80" t="s">
        <v>53</v>
      </c>
      <c r="H4" s="3581"/>
      <c r="I4" s="3581"/>
      <c r="J4" s="3581"/>
      <c r="K4" s="3581"/>
      <c r="L4" s="3581"/>
      <c r="M4" s="3581"/>
      <c r="N4" s="3581"/>
      <c r="O4" s="3581"/>
      <c r="P4" s="3581"/>
    </row>
    <row r="5" spans="1:16" ht="13.5" customHeight="1">
      <c r="A5" s="5213" t="str">
        <f>+トップ!B1</f>
        <v>ABC建設株式会社</v>
      </c>
      <c r="B5" s="5216"/>
      <c r="C5" s="5217" t="s">
        <v>463</v>
      </c>
      <c r="D5" s="5218"/>
      <c r="E5" s="5205" t="s">
        <v>1697</v>
      </c>
      <c r="F5" s="5206"/>
      <c r="H5" s="1282"/>
      <c r="I5" s="1282"/>
      <c r="J5" s="1282"/>
      <c r="K5" s="1282"/>
      <c r="L5" s="1282"/>
      <c r="M5" s="1282"/>
      <c r="N5" s="1282"/>
      <c r="O5" s="1282"/>
      <c r="P5" s="1282"/>
    </row>
    <row r="6" spans="1:16" ht="14.5" thickBot="1">
      <c r="A6" s="5213" t="s">
        <v>753</v>
      </c>
      <c r="B6" s="5124"/>
      <c r="C6" s="5117"/>
      <c r="D6" s="5118"/>
      <c r="E6" s="4968" t="s">
        <v>839</v>
      </c>
      <c r="F6" s="4968"/>
      <c r="H6" s="1332" t="s">
        <v>1537</v>
      </c>
      <c r="I6" s="434"/>
      <c r="J6" s="434"/>
      <c r="K6" s="434"/>
      <c r="L6" s="434"/>
      <c r="M6" s="434"/>
      <c r="N6" s="434"/>
      <c r="O6" s="434"/>
      <c r="P6" s="434"/>
    </row>
    <row r="7" spans="1:16" ht="13.5" customHeight="1">
      <c r="A7" s="5214" t="s">
        <v>2782</v>
      </c>
      <c r="B7" s="5215"/>
      <c r="C7" s="5119"/>
      <c r="D7" s="5120"/>
      <c r="E7" s="5127"/>
      <c r="F7" s="5127"/>
      <c r="H7" s="5172" t="s">
        <v>1824</v>
      </c>
      <c r="I7" s="5173"/>
      <c r="J7" s="5173"/>
      <c r="K7" s="5173"/>
      <c r="L7" s="5173"/>
      <c r="M7" s="5173"/>
      <c r="N7" s="5173"/>
      <c r="O7" s="5173"/>
      <c r="P7" s="5174"/>
    </row>
    <row r="8" spans="1:16" ht="38.25" customHeight="1">
      <c r="A8" s="491" t="s">
        <v>418</v>
      </c>
      <c r="B8" s="5202" t="s">
        <v>754</v>
      </c>
      <c r="C8" s="5203"/>
      <c r="D8" s="5203"/>
      <c r="E8" s="5203"/>
      <c r="F8" s="5204"/>
      <c r="H8" s="5175"/>
      <c r="I8" s="5176"/>
      <c r="J8" s="5176"/>
      <c r="K8" s="5176"/>
      <c r="L8" s="5176"/>
      <c r="M8" s="5176"/>
      <c r="N8" s="5176"/>
      <c r="O8" s="5176"/>
      <c r="P8" s="5177"/>
    </row>
    <row r="9" spans="1:16" ht="19.5" customHeight="1" thickBot="1">
      <c r="A9" s="491" t="s">
        <v>419</v>
      </c>
      <c r="B9" s="5205" t="s">
        <v>420</v>
      </c>
      <c r="C9" s="5206"/>
      <c r="D9" s="5205" t="s">
        <v>421</v>
      </c>
      <c r="E9" s="5207"/>
      <c r="F9" s="5206"/>
      <c r="H9" s="5178"/>
      <c r="I9" s="5179"/>
      <c r="J9" s="5179"/>
      <c r="K9" s="5179"/>
      <c r="L9" s="5179"/>
      <c r="M9" s="5179"/>
      <c r="N9" s="5179"/>
      <c r="O9" s="5179"/>
      <c r="P9" s="5180"/>
    </row>
    <row r="10" spans="1:16" ht="19.5" customHeight="1" thickBot="1">
      <c r="A10" s="492">
        <v>0</v>
      </c>
      <c r="B10" s="461" t="s">
        <v>187</v>
      </c>
      <c r="C10" s="493"/>
      <c r="D10" s="494"/>
      <c r="E10" s="495"/>
      <c r="F10" s="493"/>
      <c r="H10" s="298" t="s">
        <v>1539</v>
      </c>
    </row>
    <row r="11" spans="1:16" ht="67.5" customHeight="1">
      <c r="A11" s="455"/>
      <c r="B11" s="5208" t="s">
        <v>3318</v>
      </c>
      <c r="C11" s="5209"/>
      <c r="D11" s="5208" t="s">
        <v>3319</v>
      </c>
      <c r="E11" s="5210"/>
      <c r="F11" s="5209"/>
      <c r="H11" s="5181" t="s">
        <v>1756</v>
      </c>
      <c r="I11" s="5182"/>
      <c r="J11" s="5182"/>
      <c r="K11" s="5182"/>
      <c r="L11" s="5182"/>
      <c r="M11" s="5182"/>
      <c r="N11" s="5182"/>
      <c r="O11" s="5182"/>
      <c r="P11" s="5183"/>
    </row>
    <row r="12" spans="1:16" ht="13.5" customHeight="1">
      <c r="A12" s="492">
        <v>1</v>
      </c>
      <c r="B12" s="5211" t="s">
        <v>66</v>
      </c>
      <c r="C12" s="5212"/>
      <c r="D12" s="5136"/>
      <c r="E12" s="5138"/>
      <c r="F12" s="5137"/>
      <c r="H12" s="5184"/>
      <c r="I12" s="5185"/>
      <c r="J12" s="5185"/>
      <c r="K12" s="5185"/>
      <c r="L12" s="5185"/>
      <c r="M12" s="5185"/>
      <c r="N12" s="5185"/>
      <c r="O12" s="5185"/>
      <c r="P12" s="5186"/>
    </row>
    <row r="13" spans="1:16">
      <c r="A13" s="455"/>
      <c r="B13" s="5104" t="s">
        <v>67</v>
      </c>
      <c r="C13" s="5201"/>
      <c r="D13" s="5087" t="s">
        <v>68</v>
      </c>
      <c r="E13" s="5098"/>
      <c r="F13" s="5088"/>
      <c r="H13" s="5184"/>
      <c r="I13" s="5185"/>
      <c r="J13" s="5185"/>
      <c r="K13" s="5185"/>
      <c r="L13" s="5185"/>
      <c r="M13" s="5185"/>
      <c r="N13" s="5185"/>
      <c r="O13" s="5185"/>
      <c r="P13" s="5186"/>
    </row>
    <row r="14" spans="1:16" ht="26.25" customHeight="1">
      <c r="A14" s="455"/>
      <c r="B14" s="5104" t="s">
        <v>69</v>
      </c>
      <c r="C14" s="5201"/>
      <c r="D14" s="5087" t="s">
        <v>70</v>
      </c>
      <c r="E14" s="5098"/>
      <c r="F14" s="5088"/>
      <c r="H14" s="5184"/>
      <c r="I14" s="5185"/>
      <c r="J14" s="5185"/>
      <c r="K14" s="5185"/>
      <c r="L14" s="5185"/>
      <c r="M14" s="5185"/>
      <c r="N14" s="5185"/>
      <c r="O14" s="5185"/>
      <c r="P14" s="5186"/>
    </row>
    <row r="15" spans="1:16">
      <c r="A15" s="455"/>
      <c r="B15" s="5104" t="s">
        <v>71</v>
      </c>
      <c r="C15" s="5201"/>
      <c r="D15" s="5104"/>
      <c r="E15" s="5105"/>
      <c r="F15" s="5201"/>
      <c r="H15" s="5184"/>
      <c r="I15" s="5185"/>
      <c r="J15" s="5185"/>
      <c r="K15" s="5185"/>
      <c r="L15" s="5185"/>
      <c r="M15" s="5185"/>
      <c r="N15" s="5185"/>
      <c r="O15" s="5185"/>
      <c r="P15" s="5186"/>
    </row>
    <row r="16" spans="1:16">
      <c r="A16" s="455"/>
      <c r="B16" s="5104" t="s">
        <v>90</v>
      </c>
      <c r="C16" s="5201"/>
      <c r="D16" s="5104"/>
      <c r="E16" s="5105"/>
      <c r="F16" s="5201"/>
      <c r="H16" s="5184"/>
      <c r="I16" s="5185"/>
      <c r="J16" s="5185"/>
      <c r="K16" s="5185"/>
      <c r="L16" s="5185"/>
      <c r="M16" s="5185"/>
      <c r="N16" s="5185"/>
      <c r="O16" s="5185"/>
      <c r="P16" s="5186"/>
    </row>
    <row r="17" spans="1:16" ht="13.5" thickBot="1">
      <c r="A17" s="455"/>
      <c r="B17" s="5104" t="s">
        <v>397</v>
      </c>
      <c r="C17" s="5201"/>
      <c r="D17" s="5104"/>
      <c r="E17" s="5105"/>
      <c r="F17" s="5201"/>
      <c r="H17" s="5187"/>
      <c r="I17" s="5188"/>
      <c r="J17" s="5188"/>
      <c r="K17" s="5188"/>
      <c r="L17" s="5188"/>
      <c r="M17" s="5188"/>
      <c r="N17" s="5188"/>
      <c r="O17" s="5188"/>
      <c r="P17" s="5189"/>
    </row>
    <row r="18" spans="1:16">
      <c r="A18" s="491"/>
      <c r="B18" s="5107"/>
      <c r="C18" s="5219"/>
      <c r="D18" s="5107"/>
      <c r="E18" s="5108"/>
      <c r="F18" s="5219"/>
      <c r="L18" s="468"/>
    </row>
    <row r="19" spans="1:16" ht="14">
      <c r="A19" s="455">
        <v>2</v>
      </c>
      <c r="B19" s="5104" t="s">
        <v>398</v>
      </c>
      <c r="C19" s="5201"/>
      <c r="D19" s="5104"/>
      <c r="E19" s="5105"/>
      <c r="F19" s="5201"/>
      <c r="H19" s="1325" t="s">
        <v>1536</v>
      </c>
      <c r="I19" s="1334"/>
      <c r="J19" s="1334"/>
      <c r="K19" s="1334"/>
      <c r="L19" s="1334"/>
      <c r="M19" s="1334"/>
      <c r="N19" s="1334"/>
      <c r="O19" s="1334"/>
      <c r="P19" s="1334"/>
    </row>
    <row r="20" spans="1:16" ht="13.5" customHeight="1">
      <c r="A20" s="455"/>
      <c r="B20" s="5104" t="s">
        <v>258</v>
      </c>
      <c r="C20" s="5201"/>
      <c r="D20" s="5104"/>
      <c r="E20" s="5105"/>
      <c r="F20" s="5201"/>
      <c r="H20" s="5190" t="s">
        <v>1569</v>
      </c>
      <c r="I20" s="5191"/>
      <c r="J20" s="5191"/>
      <c r="K20" s="5191"/>
      <c r="L20" s="5191"/>
      <c r="M20" s="5191"/>
      <c r="N20" s="5191"/>
      <c r="O20" s="5191"/>
      <c r="P20" s="5192"/>
    </row>
    <row r="21" spans="1:16" ht="15.75" customHeight="1">
      <c r="A21" s="455"/>
      <c r="B21" s="5104" t="s">
        <v>259</v>
      </c>
      <c r="C21" s="5201"/>
      <c r="D21" s="5087"/>
      <c r="E21" s="5098"/>
      <c r="F21" s="5088"/>
      <c r="H21" s="5193"/>
      <c r="I21" s="5176"/>
      <c r="J21" s="5176"/>
      <c r="K21" s="5176"/>
      <c r="L21" s="5176"/>
      <c r="M21" s="5176"/>
      <c r="N21" s="5176"/>
      <c r="O21" s="5176"/>
      <c r="P21" s="5194"/>
    </row>
    <row r="22" spans="1:16" ht="13.5" customHeight="1">
      <c r="A22" s="455"/>
      <c r="B22" s="5104" t="s">
        <v>260</v>
      </c>
      <c r="C22" s="5201"/>
      <c r="D22" s="5087"/>
      <c r="E22" s="5098"/>
      <c r="F22" s="5088"/>
      <c r="H22" s="5193"/>
      <c r="I22" s="5176"/>
      <c r="J22" s="5176"/>
      <c r="K22" s="5176"/>
      <c r="L22" s="5176"/>
      <c r="M22" s="5176"/>
      <c r="N22" s="5176"/>
      <c r="O22" s="5176"/>
      <c r="P22" s="5194"/>
    </row>
    <row r="23" spans="1:16">
      <c r="A23" s="491"/>
      <c r="B23" s="467"/>
      <c r="C23" s="496"/>
      <c r="D23" s="463"/>
      <c r="E23" s="465"/>
      <c r="F23" s="464"/>
      <c r="H23" s="5193"/>
      <c r="I23" s="5176"/>
      <c r="J23" s="5176"/>
      <c r="K23" s="5176"/>
      <c r="L23" s="5176"/>
      <c r="M23" s="5176"/>
      <c r="N23" s="5176"/>
      <c r="O23" s="5176"/>
      <c r="P23" s="5194"/>
    </row>
    <row r="24" spans="1:16">
      <c r="A24" s="455">
        <v>3</v>
      </c>
      <c r="B24" s="5104" t="s">
        <v>185</v>
      </c>
      <c r="C24" s="5201"/>
      <c r="D24" s="5087"/>
      <c r="E24" s="5098"/>
      <c r="F24" s="5088"/>
      <c r="H24" s="5195"/>
      <c r="I24" s="5196"/>
      <c r="J24" s="5196"/>
      <c r="K24" s="5196"/>
      <c r="L24" s="5196"/>
      <c r="M24" s="5196"/>
      <c r="N24" s="5196"/>
      <c r="O24" s="5196"/>
      <c r="P24" s="5197"/>
    </row>
    <row r="25" spans="1:16" ht="28.5" customHeight="1">
      <c r="A25" s="455"/>
      <c r="B25" s="5104" t="s">
        <v>261</v>
      </c>
      <c r="C25" s="5201"/>
      <c r="D25" s="5087" t="s">
        <v>399</v>
      </c>
      <c r="E25" s="5098"/>
      <c r="F25" s="5088"/>
    </row>
    <row r="26" spans="1:16" ht="13.5" customHeight="1">
      <c r="A26" s="491"/>
      <c r="B26" s="5107"/>
      <c r="C26" s="5219"/>
      <c r="D26" s="5094"/>
      <c r="E26" s="5096"/>
      <c r="F26" s="5095"/>
    </row>
    <row r="27" spans="1:16">
      <c r="A27" s="455">
        <v>4</v>
      </c>
      <c r="B27" s="5104" t="s">
        <v>186</v>
      </c>
      <c r="C27" s="5201"/>
      <c r="D27" s="5087"/>
      <c r="E27" s="5098"/>
      <c r="F27" s="5088"/>
    </row>
    <row r="28" spans="1:16" ht="29.25" customHeight="1">
      <c r="A28" s="455"/>
      <c r="B28" s="5104" t="s">
        <v>188</v>
      </c>
      <c r="C28" s="5201"/>
      <c r="D28" s="5087" t="s">
        <v>755</v>
      </c>
      <c r="E28" s="5098"/>
      <c r="F28" s="5088"/>
    </row>
    <row r="29" spans="1:16" ht="13.5" customHeight="1">
      <c r="A29" s="491"/>
      <c r="B29" s="467"/>
      <c r="C29" s="496"/>
      <c r="D29" s="5094"/>
      <c r="E29" s="5096"/>
      <c r="F29" s="5095"/>
    </row>
    <row r="30" spans="1:16">
      <c r="A30" s="497">
        <v>5</v>
      </c>
      <c r="B30" s="5104" t="s">
        <v>3458</v>
      </c>
      <c r="C30" s="5201"/>
      <c r="D30" s="5087"/>
      <c r="E30" s="5098"/>
      <c r="F30" s="5088"/>
    </row>
    <row r="31" spans="1:16" ht="54" customHeight="1">
      <c r="A31" s="498"/>
      <c r="B31" s="5104" t="s">
        <v>262</v>
      </c>
      <c r="C31" s="5201"/>
      <c r="D31" s="5087" t="s">
        <v>1303</v>
      </c>
      <c r="E31" s="5098"/>
      <c r="F31" s="5088"/>
    </row>
    <row r="32" spans="1:16" ht="29.25" customHeight="1">
      <c r="A32" s="498"/>
      <c r="B32" s="5104" t="s">
        <v>300</v>
      </c>
      <c r="C32" s="5201"/>
      <c r="D32" s="5220" t="s">
        <v>506</v>
      </c>
      <c r="E32" s="5221"/>
      <c r="F32" s="5222"/>
    </row>
    <row r="33" spans="1:16" ht="23.25" customHeight="1">
      <c r="A33" s="499"/>
      <c r="B33" s="5107" t="s">
        <v>505</v>
      </c>
      <c r="C33" s="5219"/>
      <c r="D33" s="5223"/>
      <c r="E33" s="5224"/>
      <c r="F33" s="5225"/>
    </row>
    <row r="34" spans="1:16" ht="13.5" customHeight="1">
      <c r="A34" s="479"/>
      <c r="B34" s="479" t="s">
        <v>46</v>
      </c>
      <c r="C34" s="479"/>
      <c r="D34" s="479"/>
      <c r="E34" s="479"/>
      <c r="F34" s="479"/>
    </row>
    <row r="35" spans="1:16">
      <c r="A35" s="480" t="s">
        <v>422</v>
      </c>
      <c r="B35" s="479"/>
      <c r="C35" s="479"/>
      <c r="D35" s="479"/>
      <c r="E35" s="479"/>
      <c r="F35" s="479"/>
    </row>
    <row r="36" spans="1:16">
      <c r="A36" s="5226" t="s">
        <v>423</v>
      </c>
      <c r="B36" s="5228" t="s">
        <v>424</v>
      </c>
      <c r="C36" s="5229" t="s">
        <v>425</v>
      </c>
      <c r="D36" s="5229"/>
      <c r="E36" s="5229"/>
      <c r="F36" s="5229"/>
    </row>
    <row r="37" spans="1:16">
      <c r="A37" s="5227"/>
      <c r="B37" s="5228"/>
      <c r="C37" s="5230"/>
      <c r="D37" s="5230"/>
      <c r="E37" s="5230"/>
      <c r="F37" s="5230"/>
    </row>
    <row r="38" spans="1:16">
      <c r="A38" s="591"/>
      <c r="B38" s="587"/>
      <c r="C38" s="5151"/>
      <c r="D38" s="5151"/>
      <c r="E38" s="5151"/>
      <c r="F38" s="5151"/>
    </row>
    <row r="39" spans="1:16">
      <c r="A39" s="591"/>
      <c r="B39" s="587"/>
      <c r="C39" s="5151"/>
      <c r="D39" s="5151"/>
      <c r="E39" s="5151"/>
      <c r="F39" s="5151"/>
    </row>
    <row r="40" spans="1:16">
      <c r="B40" s="571" t="s">
        <v>838</v>
      </c>
    </row>
    <row r="46" spans="1:16" customFormat="1" ht="15.75" customHeight="1">
      <c r="A46" s="5198" t="s">
        <v>1617</v>
      </c>
      <c r="B46" s="5198"/>
      <c r="C46" s="5199" t="s">
        <v>1618</v>
      </c>
      <c r="D46" s="5200"/>
      <c r="E46" s="1297" t="s">
        <v>228</v>
      </c>
      <c r="F46" s="1297" t="s">
        <v>229</v>
      </c>
      <c r="G46" s="431"/>
      <c r="H46" s="431"/>
      <c r="I46" s="431"/>
      <c r="J46" s="431"/>
      <c r="K46" s="431"/>
      <c r="L46" s="431"/>
      <c r="M46" s="431"/>
      <c r="N46" s="431"/>
      <c r="O46" s="431"/>
      <c r="P46" s="431"/>
    </row>
    <row r="47" spans="1:16" customFormat="1" ht="54" customHeight="1">
      <c r="A47" s="5245"/>
      <c r="B47" s="5245"/>
      <c r="C47" s="5245"/>
      <c r="D47" s="5245"/>
      <c r="E47" s="1298" t="s">
        <v>230</v>
      </c>
      <c r="F47" s="1299" t="s">
        <v>1504</v>
      </c>
      <c r="G47" s="431"/>
      <c r="H47" s="431"/>
      <c r="I47" s="431"/>
      <c r="J47" s="431"/>
      <c r="K47" s="431"/>
      <c r="L47" s="431"/>
      <c r="M47" s="431"/>
      <c r="N47" s="431"/>
      <c r="O47" s="431"/>
      <c r="P47" s="431"/>
    </row>
    <row r="48" spans="1:16" customFormat="1" ht="15.75" customHeight="1">
      <c r="A48" s="4968" t="str">
        <f>+トップ!B1</f>
        <v>ABC建設株式会社</v>
      </c>
      <c r="B48" s="4968"/>
      <c r="C48" s="5246" t="s">
        <v>1505</v>
      </c>
      <c r="D48" s="5247"/>
      <c r="E48" s="5205" t="s">
        <v>1697</v>
      </c>
      <c r="F48" s="5206"/>
    </row>
    <row r="49" spans="1:16" customFormat="1" ht="15.75" customHeight="1">
      <c r="A49" s="4968" t="s">
        <v>753</v>
      </c>
      <c r="B49" s="4968"/>
      <c r="C49" s="5248"/>
      <c r="D49" s="5249"/>
      <c r="E49" s="4968" t="s">
        <v>53</v>
      </c>
      <c r="F49" s="4968"/>
    </row>
    <row r="50" spans="1:16" customFormat="1" ht="15.75" customHeight="1">
      <c r="A50" s="4977" t="s">
        <v>2783</v>
      </c>
      <c r="B50" s="4977"/>
      <c r="C50" s="5250"/>
      <c r="D50" s="5251"/>
      <c r="E50" s="5127"/>
      <c r="F50" s="5127"/>
    </row>
    <row r="51" spans="1:16" customFormat="1" ht="60.75" customHeight="1">
      <c r="A51" s="16"/>
      <c r="B51" s="5239" t="s">
        <v>1506</v>
      </c>
      <c r="C51" s="5240"/>
      <c r="D51" s="5240"/>
      <c r="E51" s="5240"/>
      <c r="F51" s="5241"/>
    </row>
    <row r="52" spans="1:16" customFormat="1" ht="15.75" customHeight="1">
      <c r="A52" s="16" t="s">
        <v>419</v>
      </c>
      <c r="B52" s="4964" t="s">
        <v>420</v>
      </c>
      <c r="C52" s="4970"/>
      <c r="D52" s="4968" t="s">
        <v>421</v>
      </c>
      <c r="E52" s="4968"/>
      <c r="F52" s="4968"/>
    </row>
    <row r="53" spans="1:16" customFormat="1" ht="70.5" customHeight="1">
      <c r="A53" s="1300">
        <v>1</v>
      </c>
      <c r="B53" s="5242" t="s">
        <v>1509</v>
      </c>
      <c r="C53" s="5243"/>
      <c r="D53" s="5244" t="s">
        <v>1507</v>
      </c>
      <c r="E53" s="5244"/>
      <c r="F53" s="5244"/>
    </row>
    <row r="54" spans="1:16" customFormat="1" ht="167.25" customHeight="1">
      <c r="A54" s="1301">
        <v>2</v>
      </c>
      <c r="B54" s="5232" t="s">
        <v>1510</v>
      </c>
      <c r="C54" s="5233"/>
      <c r="D54" s="5234" t="s">
        <v>1511</v>
      </c>
      <c r="E54" s="5235"/>
      <c r="F54" s="5235"/>
    </row>
    <row r="55" spans="1:16" customFormat="1" ht="124.5" customHeight="1">
      <c r="A55" s="1301">
        <v>3</v>
      </c>
      <c r="B55" s="5232" t="s">
        <v>1512</v>
      </c>
      <c r="C55" s="5233"/>
      <c r="D55" s="5235" t="s">
        <v>1508</v>
      </c>
      <c r="E55" s="5235"/>
      <c r="F55" s="5235"/>
    </row>
    <row r="56" spans="1:16" customFormat="1" ht="63.75" customHeight="1">
      <c r="A56" s="1301">
        <v>4</v>
      </c>
      <c r="B56" s="5232" t="s">
        <v>1513</v>
      </c>
      <c r="C56" s="5233"/>
      <c r="D56" s="5235" t="s">
        <v>1514</v>
      </c>
      <c r="E56" s="5235"/>
      <c r="F56" s="5235"/>
    </row>
    <row r="57" spans="1:16" customFormat="1" ht="59.25" customHeight="1">
      <c r="A57" s="1302">
        <v>5</v>
      </c>
      <c r="B57" s="5236" t="s">
        <v>1515</v>
      </c>
      <c r="C57" s="5237"/>
      <c r="D57" s="5238" t="s">
        <v>1516</v>
      </c>
      <c r="E57" s="5238"/>
      <c r="F57" s="5238"/>
    </row>
    <row r="58" spans="1:16" customFormat="1">
      <c r="A58" s="1303"/>
      <c r="B58" s="1303"/>
      <c r="C58" s="1303"/>
      <c r="D58" s="1303"/>
      <c r="E58" s="1303"/>
      <c r="F58" s="1303"/>
    </row>
    <row r="59" spans="1:16" customFormat="1">
      <c r="A59" s="1304"/>
      <c r="B59" s="1304"/>
    </row>
    <row r="60" spans="1:16" customFormat="1">
      <c r="A60" s="1304" t="s">
        <v>422</v>
      </c>
      <c r="B60" s="1304"/>
    </row>
    <row r="61" spans="1:16" customFormat="1" ht="24.75" customHeight="1">
      <c r="A61" s="16" t="s">
        <v>423</v>
      </c>
      <c r="B61" s="16" t="s">
        <v>424</v>
      </c>
      <c r="C61" s="4968" t="s">
        <v>425</v>
      </c>
      <c r="D61" s="4968"/>
      <c r="E61" s="4968"/>
      <c r="F61" s="4968"/>
    </row>
    <row r="62" spans="1:16" customFormat="1" ht="18.75" customHeight="1">
      <c r="A62" s="1305"/>
      <c r="B62" s="1306"/>
      <c r="C62" s="5231"/>
      <c r="D62" s="5231"/>
      <c r="E62" s="5231"/>
      <c r="F62" s="5231"/>
    </row>
    <row r="63" spans="1:16" customFormat="1" ht="18.75" customHeight="1">
      <c r="A63" s="1305"/>
      <c r="B63" s="1306"/>
      <c r="C63" s="5231"/>
      <c r="D63" s="5231"/>
      <c r="E63" s="5231"/>
      <c r="F63" s="5231"/>
    </row>
    <row r="64" spans="1:16">
      <c r="G64"/>
      <c r="H64"/>
      <c r="I64"/>
      <c r="J64"/>
      <c r="K64"/>
      <c r="L64"/>
      <c r="M64"/>
      <c r="N64"/>
      <c r="O64"/>
      <c r="P64"/>
    </row>
    <row r="65" spans="7:16">
      <c r="G65"/>
      <c r="H65"/>
      <c r="I65"/>
      <c r="J65"/>
      <c r="K65"/>
      <c r="L65"/>
      <c r="M65"/>
      <c r="N65"/>
      <c r="O65"/>
      <c r="P65"/>
    </row>
  </sheetData>
  <mergeCells count="89">
    <mergeCell ref="H3:P4"/>
    <mergeCell ref="B57:C57"/>
    <mergeCell ref="D57:F57"/>
    <mergeCell ref="B51:F51"/>
    <mergeCell ref="B52:C52"/>
    <mergeCell ref="D52:F52"/>
    <mergeCell ref="B53:C53"/>
    <mergeCell ref="D53:F53"/>
    <mergeCell ref="A47:D47"/>
    <mergeCell ref="A48:B48"/>
    <mergeCell ref="C48:D50"/>
    <mergeCell ref="E48:F48"/>
    <mergeCell ref="B31:C31"/>
    <mergeCell ref="D31:F31"/>
    <mergeCell ref="A49:B49"/>
    <mergeCell ref="E49:F49"/>
    <mergeCell ref="C61:F61"/>
    <mergeCell ref="C62:F62"/>
    <mergeCell ref="C63:F63"/>
    <mergeCell ref="B54:C54"/>
    <mergeCell ref="D54:F54"/>
    <mergeCell ref="B55:C55"/>
    <mergeCell ref="D55:F55"/>
    <mergeCell ref="B56:C56"/>
    <mergeCell ref="D56:F56"/>
    <mergeCell ref="A50:B50"/>
    <mergeCell ref="E50:F50"/>
    <mergeCell ref="B32:C32"/>
    <mergeCell ref="D32:F33"/>
    <mergeCell ref="B33:C33"/>
    <mergeCell ref="A36:A37"/>
    <mergeCell ref="B36:B37"/>
    <mergeCell ref="C36:F37"/>
    <mergeCell ref="C38:F38"/>
    <mergeCell ref="C39:F39"/>
    <mergeCell ref="B28:C28"/>
    <mergeCell ref="D28:F28"/>
    <mergeCell ref="D29:F29"/>
    <mergeCell ref="B30:C30"/>
    <mergeCell ref="D30:F30"/>
    <mergeCell ref="B25:C25"/>
    <mergeCell ref="D25:F25"/>
    <mergeCell ref="B26:C26"/>
    <mergeCell ref="D26:F26"/>
    <mergeCell ref="B27:C27"/>
    <mergeCell ref="D27:F27"/>
    <mergeCell ref="B21:C21"/>
    <mergeCell ref="D21:F22"/>
    <mergeCell ref="B22:C22"/>
    <mergeCell ref="B24:C24"/>
    <mergeCell ref="D24:F24"/>
    <mergeCell ref="B18:C18"/>
    <mergeCell ref="D18:F18"/>
    <mergeCell ref="B19:C19"/>
    <mergeCell ref="D19:F19"/>
    <mergeCell ref="B20:C20"/>
    <mergeCell ref="D20:F20"/>
    <mergeCell ref="B14:C14"/>
    <mergeCell ref="D14:F14"/>
    <mergeCell ref="B16:C16"/>
    <mergeCell ref="D16:F16"/>
    <mergeCell ref="B17:C17"/>
    <mergeCell ref="D17:F17"/>
    <mergeCell ref="A2:B2"/>
    <mergeCell ref="C2:D2"/>
    <mergeCell ref="A4:D4"/>
    <mergeCell ref="A5:B5"/>
    <mergeCell ref="C5:D7"/>
    <mergeCell ref="E5:F5"/>
    <mergeCell ref="A6:B6"/>
    <mergeCell ref="E6:F6"/>
    <mergeCell ref="A7:B7"/>
    <mergeCell ref="E7:F7"/>
    <mergeCell ref="H7:P9"/>
    <mergeCell ref="H11:P17"/>
    <mergeCell ref="H20:P24"/>
    <mergeCell ref="A46:B46"/>
    <mergeCell ref="C46:D46"/>
    <mergeCell ref="B15:C15"/>
    <mergeCell ref="D15:F15"/>
    <mergeCell ref="B8:F8"/>
    <mergeCell ref="B9:C9"/>
    <mergeCell ref="D9:F9"/>
    <mergeCell ref="B11:C11"/>
    <mergeCell ref="D11:F11"/>
    <mergeCell ref="B12:C12"/>
    <mergeCell ref="D12:F12"/>
    <mergeCell ref="B13:C13"/>
    <mergeCell ref="D13:F13"/>
  </mergeCells>
  <phoneticPr fontId="15"/>
  <hyperlinks>
    <hyperlink ref="A1" location="トップ!A1" display="トップへ" xr:uid="{00000000-0004-0000-1300-000000000000}"/>
    <hyperlink ref="F1" location="トップ!A1" display="トップへ" xr:uid="{00000000-0004-0000-1300-000001000000}"/>
  </hyperlinks>
  <pageMargins left="0.75" right="0.46" top="0.77" bottom="0.61" header="0.51200000000000001" footer="0.51200000000000001"/>
  <pageSetup paperSize="9" orientation="portrait" verticalDpi="1200" r:id="rId1"/>
  <headerFooter alignWithMargins="0"/>
  <colBreaks count="1" manualBreakCount="1">
    <brk id="6" min="1" max="38" man="1"/>
  </col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96315-BA47-4C2F-9808-E9D29061E550}">
  <sheetPr codeName="Sheet18"/>
  <dimension ref="A1:E28"/>
  <sheetViews>
    <sheetView zoomScaleNormal="100" zoomScaleSheetLayoutView="100" workbookViewId="0">
      <selection activeCell="I9" sqref="I9"/>
    </sheetView>
  </sheetViews>
  <sheetFormatPr defaultColWidth="9" defaultRowHeight="13"/>
  <cols>
    <col min="1" max="1" width="15.90625" customWidth="1"/>
    <col min="2" max="2" width="48" customWidth="1"/>
    <col min="6" max="6" width="3.453125" customWidth="1"/>
  </cols>
  <sheetData>
    <row r="1" spans="1:5">
      <c r="A1" s="541" t="s">
        <v>2003</v>
      </c>
      <c r="E1" s="541" t="s">
        <v>2003</v>
      </c>
    </row>
    <row r="2" spans="1:5">
      <c r="A2" s="2040" t="s">
        <v>2004</v>
      </c>
      <c r="B2" t="s">
        <v>2005</v>
      </c>
      <c r="C2" s="2040"/>
      <c r="D2" s="2041"/>
      <c r="E2" s="541"/>
    </row>
    <row r="3" spans="1:5" ht="14">
      <c r="A3" s="5271" t="s">
        <v>45</v>
      </c>
      <c r="B3" s="5272"/>
      <c r="C3" s="73" t="s">
        <v>81</v>
      </c>
      <c r="D3" s="73" t="s">
        <v>329</v>
      </c>
      <c r="E3" s="73" t="s">
        <v>455</v>
      </c>
    </row>
    <row r="4" spans="1:5" ht="39" customHeight="1">
      <c r="A4" s="5273" t="s">
        <v>498</v>
      </c>
      <c r="B4" s="5273"/>
      <c r="C4" s="2042"/>
      <c r="D4" s="2043"/>
      <c r="E4" s="2043"/>
    </row>
    <row r="5" spans="1:5" ht="13.5" customHeight="1">
      <c r="A5" s="179" t="s">
        <v>2006</v>
      </c>
      <c r="B5" s="180" t="s">
        <v>2007</v>
      </c>
      <c r="C5" s="20" t="s">
        <v>82</v>
      </c>
      <c r="D5" s="74" t="s">
        <v>100</v>
      </c>
      <c r="E5" s="181" t="s">
        <v>327</v>
      </c>
    </row>
    <row r="6" spans="1:5" ht="24" customHeight="1">
      <c r="A6" s="72" t="s">
        <v>83</v>
      </c>
      <c r="B6" s="5274" t="s">
        <v>2008</v>
      </c>
      <c r="C6" s="5275"/>
      <c r="D6" s="5275"/>
      <c r="E6" s="5276"/>
    </row>
    <row r="7" spans="1:5" ht="21.75" customHeight="1">
      <c r="A7" s="72"/>
      <c r="B7" s="5268" t="s">
        <v>2009</v>
      </c>
      <c r="C7" s="5269"/>
      <c r="D7" s="5269"/>
      <c r="E7" s="5270"/>
    </row>
    <row r="8" spans="1:5" ht="21" customHeight="1">
      <c r="A8" s="5266" t="s">
        <v>499</v>
      </c>
      <c r="B8" s="5277" t="s">
        <v>3</v>
      </c>
      <c r="C8" s="5278"/>
      <c r="D8" s="5278"/>
      <c r="E8" s="5279"/>
    </row>
    <row r="9" spans="1:5" ht="120.75" customHeight="1">
      <c r="A9" s="5266"/>
      <c r="B9" s="5280"/>
      <c r="C9" s="5281"/>
      <c r="D9" s="5281"/>
      <c r="E9" s="5282"/>
    </row>
    <row r="10" spans="1:5" ht="60.75" customHeight="1">
      <c r="A10" s="5266"/>
      <c r="B10" s="5283"/>
      <c r="C10" s="5284"/>
      <c r="D10" s="5284"/>
      <c r="E10" s="5285"/>
    </row>
    <row r="11" spans="1:5" ht="56.25" customHeight="1">
      <c r="A11" s="5267"/>
      <c r="B11" s="5286" t="s">
        <v>2010</v>
      </c>
      <c r="C11" s="5287"/>
      <c r="D11" s="5287"/>
      <c r="E11" s="5288"/>
    </row>
    <row r="12" spans="1:5" ht="21" customHeight="1">
      <c r="A12" s="72" t="s">
        <v>220</v>
      </c>
      <c r="B12" s="5257" t="s">
        <v>221</v>
      </c>
      <c r="C12" s="5258"/>
      <c r="D12" s="5258"/>
      <c r="E12" s="5259"/>
    </row>
    <row r="13" spans="1:5" ht="21" customHeight="1">
      <c r="A13" s="71" t="s">
        <v>335</v>
      </c>
      <c r="B13" s="5260" t="s">
        <v>222</v>
      </c>
      <c r="C13" s="5261"/>
      <c r="D13" s="5261"/>
      <c r="E13" s="5262"/>
    </row>
    <row r="14" spans="1:5" ht="135.75" customHeight="1">
      <c r="A14" s="75" t="s">
        <v>500</v>
      </c>
      <c r="B14" s="5263" t="s">
        <v>2011</v>
      </c>
      <c r="C14" s="5264"/>
      <c r="D14" s="5264"/>
      <c r="E14" s="5265"/>
    </row>
    <row r="15" spans="1:5" ht="18" customHeight="1">
      <c r="A15" s="5266" t="s">
        <v>223</v>
      </c>
      <c r="B15" s="5268" t="s">
        <v>2012</v>
      </c>
      <c r="C15" s="5269"/>
      <c r="D15" s="5269"/>
      <c r="E15" s="5270"/>
    </row>
    <row r="16" spans="1:5" ht="20.25" customHeight="1">
      <c r="A16" s="5266"/>
      <c r="B16" s="5257" t="s">
        <v>224</v>
      </c>
      <c r="C16" s="5258"/>
      <c r="D16" s="5258"/>
      <c r="E16" s="5259"/>
    </row>
    <row r="17" spans="1:5" ht="13.5" customHeight="1">
      <c r="A17" s="5266"/>
      <c r="B17" s="5257" t="s">
        <v>2013</v>
      </c>
      <c r="C17" s="5258"/>
      <c r="D17" s="5258"/>
      <c r="E17" s="5259"/>
    </row>
    <row r="18" spans="1:5" ht="13.5" customHeight="1">
      <c r="A18" s="5266"/>
      <c r="B18" s="5257" t="s">
        <v>2014</v>
      </c>
      <c r="C18" s="5258"/>
      <c r="D18" s="5258"/>
      <c r="E18" s="5259"/>
    </row>
    <row r="19" spans="1:5">
      <c r="A19" s="5266"/>
      <c r="B19" s="5257" t="s">
        <v>225</v>
      </c>
      <c r="C19" s="5258"/>
      <c r="D19" s="5258"/>
      <c r="E19" s="5259"/>
    </row>
    <row r="20" spans="1:5">
      <c r="A20" s="5266"/>
      <c r="B20" s="2035"/>
      <c r="C20" s="2036"/>
      <c r="D20" s="2036"/>
      <c r="E20" s="2037"/>
    </row>
    <row r="21" spans="1:5">
      <c r="A21" s="5266"/>
      <c r="B21" s="2035"/>
      <c r="C21" s="2036"/>
      <c r="D21" s="2036"/>
      <c r="E21" s="2037"/>
    </row>
    <row r="22" spans="1:5" ht="13.5">
      <c r="A22" s="5267"/>
      <c r="B22" s="5252"/>
      <c r="C22" s="5253"/>
      <c r="D22" s="5253"/>
      <c r="E22" s="5254"/>
    </row>
    <row r="23" spans="1:5" ht="84" customHeight="1">
      <c r="A23" s="2038" t="s">
        <v>226</v>
      </c>
      <c r="B23" s="5252"/>
      <c r="C23" s="5253"/>
      <c r="D23" s="5253"/>
      <c r="E23" s="5254"/>
    </row>
    <row r="24" spans="1:5" s="76" customFormat="1" ht="13.5" customHeight="1">
      <c r="A24" s="5255" t="s">
        <v>507</v>
      </c>
      <c r="B24" s="5255"/>
      <c r="C24" s="5255"/>
      <c r="D24" s="5255"/>
      <c r="E24" s="5255"/>
    </row>
    <row r="25" spans="1:5" s="76" customFormat="1" ht="13.5" customHeight="1">
      <c r="A25" s="5256" t="s">
        <v>508</v>
      </c>
      <c r="B25" s="5256"/>
      <c r="C25" s="5256"/>
      <c r="D25" s="5256"/>
      <c r="E25" s="5256"/>
    </row>
    <row r="26" spans="1:5" s="76" customFormat="1" ht="13.5" customHeight="1">
      <c r="A26" s="5256" t="s">
        <v>219</v>
      </c>
      <c r="B26" s="5256"/>
      <c r="C26" s="5256"/>
      <c r="D26" s="5256"/>
      <c r="E26" s="5256"/>
    </row>
    <row r="27" spans="1:5" s="76" customFormat="1" ht="13.5" customHeight="1">
      <c r="A27" s="5256" t="s">
        <v>248</v>
      </c>
      <c r="B27" s="5256"/>
      <c r="C27" s="5256"/>
      <c r="D27" s="5256"/>
      <c r="E27" s="5256"/>
    </row>
    <row r="28" spans="1:5">
      <c r="A28" s="99" t="s">
        <v>227</v>
      </c>
    </row>
  </sheetData>
  <mergeCells count="23">
    <mergeCell ref="A3:B3"/>
    <mergeCell ref="A4:B4"/>
    <mergeCell ref="B6:E6"/>
    <mergeCell ref="B7:E7"/>
    <mergeCell ref="A8:A11"/>
    <mergeCell ref="B8:E9"/>
    <mergeCell ref="B10:E10"/>
    <mergeCell ref="B11:E11"/>
    <mergeCell ref="B12:E12"/>
    <mergeCell ref="B13:E13"/>
    <mergeCell ref="B14:E14"/>
    <mergeCell ref="A15:A22"/>
    <mergeCell ref="B15:E15"/>
    <mergeCell ref="B16:E16"/>
    <mergeCell ref="B17:E17"/>
    <mergeCell ref="B18:E18"/>
    <mergeCell ref="B19:E19"/>
    <mergeCell ref="B22:E22"/>
    <mergeCell ref="B23:E23"/>
    <mergeCell ref="A24:E24"/>
    <mergeCell ref="A25:E25"/>
    <mergeCell ref="A26:E26"/>
    <mergeCell ref="A27:E27"/>
  </mergeCells>
  <phoneticPr fontId="15"/>
  <hyperlinks>
    <hyperlink ref="E1" location="トップ!A1" display="トップへ" xr:uid="{102EEDD8-E3BD-41CD-AE02-41D4DD84CC65}"/>
    <hyperlink ref="A1" location="トップ!A1" display="トップへ" xr:uid="{6B10F793-4589-44DD-B057-D64BE47CC498}"/>
  </hyperlinks>
  <pageMargins left="0.75" right="0.28999999999999998" top="0.57999999999999996" bottom="0.51" header="0.51200000000000001" footer="0.24"/>
  <pageSetup paperSize="9" orientation="portrait" verticalDpi="0"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B1:R53"/>
  <sheetViews>
    <sheetView view="pageBreakPreview" zoomScaleNormal="100" zoomScaleSheetLayoutView="100" workbookViewId="0">
      <selection activeCell="B1" sqref="B1"/>
    </sheetView>
  </sheetViews>
  <sheetFormatPr defaultColWidth="9" defaultRowHeight="13"/>
  <cols>
    <col min="1" max="1" width="2" style="392" customWidth="1"/>
    <col min="2" max="2" width="4.7265625" style="392" customWidth="1"/>
    <col min="3" max="3" width="37" style="392" customWidth="1"/>
    <col min="4" max="4" width="5.6328125" style="392" customWidth="1"/>
    <col min="5" max="5" width="32.36328125" style="392" customWidth="1"/>
    <col min="6" max="6" width="17.26953125" style="392" customWidth="1"/>
    <col min="7" max="7" width="25.26953125" style="392" customWidth="1"/>
    <col min="8" max="8" width="18.90625" style="392" customWidth="1"/>
    <col min="9" max="9" width="4.08984375" style="392" customWidth="1"/>
    <col min="10" max="16384" width="9" style="392"/>
  </cols>
  <sheetData>
    <row r="1" spans="2:18">
      <c r="B1" s="541" t="s">
        <v>807</v>
      </c>
      <c r="H1" s="541" t="s">
        <v>807</v>
      </c>
    </row>
    <row r="2" spans="2:18" ht="14">
      <c r="B2" s="1362" t="s">
        <v>1616</v>
      </c>
      <c r="D2" s="393"/>
      <c r="J2" s="1325" t="s">
        <v>1615</v>
      </c>
      <c r="K2"/>
      <c r="L2"/>
      <c r="M2"/>
      <c r="N2"/>
      <c r="O2"/>
      <c r="P2"/>
      <c r="Q2"/>
      <c r="R2"/>
    </row>
    <row r="3" spans="2:18" ht="21" customHeight="1">
      <c r="C3" s="394"/>
      <c r="D3" s="5307" t="s">
        <v>1570</v>
      </c>
      <c r="E3" s="5307"/>
      <c r="F3" s="5307"/>
      <c r="G3" s="396" t="s">
        <v>440</v>
      </c>
      <c r="H3" s="397"/>
      <c r="J3" s="3581" t="s">
        <v>1757</v>
      </c>
      <c r="K3" s="3581"/>
      <c r="L3" s="3581"/>
      <c r="M3" s="3581"/>
      <c r="N3" s="3581"/>
      <c r="O3" s="3581"/>
      <c r="P3" s="3581"/>
      <c r="Q3" s="3581"/>
      <c r="R3" s="3581"/>
    </row>
    <row r="4" spans="2:18" ht="16.5" customHeight="1">
      <c r="C4" s="394"/>
      <c r="D4" s="395"/>
      <c r="E4" s="395"/>
      <c r="F4" s="395"/>
      <c r="G4" s="396" t="s">
        <v>354</v>
      </c>
      <c r="H4" s="2716" t="s">
        <v>2775</v>
      </c>
      <c r="J4" s="3581"/>
      <c r="K4" s="3581"/>
      <c r="L4" s="3581"/>
      <c r="M4" s="3581"/>
      <c r="N4" s="3581"/>
      <c r="O4" s="3581"/>
      <c r="P4" s="3581"/>
      <c r="Q4" s="3581"/>
      <c r="R4" s="3581"/>
    </row>
    <row r="5" spans="2:18" ht="29.25" customHeight="1">
      <c r="B5" s="43" t="s">
        <v>161</v>
      </c>
      <c r="C5" s="1358" t="s">
        <v>756</v>
      </c>
      <c r="D5" s="1359" t="s">
        <v>264</v>
      </c>
      <c r="E5" s="5308" t="s">
        <v>1601</v>
      </c>
      <c r="F5" s="5309"/>
      <c r="G5" s="5308" t="s">
        <v>1576</v>
      </c>
      <c r="H5" s="5309"/>
      <c r="J5" s="3581"/>
      <c r="K5" s="3581"/>
      <c r="L5" s="3581"/>
      <c r="M5" s="3581"/>
      <c r="N5" s="3581"/>
      <c r="O5" s="3581"/>
      <c r="P5" s="3581"/>
      <c r="Q5" s="3581"/>
      <c r="R5" s="3581"/>
    </row>
    <row r="6" spans="2:18" ht="14.5" thickBot="1">
      <c r="B6" s="1349" t="s">
        <v>1577</v>
      </c>
      <c r="C6" s="1341" t="s">
        <v>1597</v>
      </c>
      <c r="D6" s="501" t="s">
        <v>757</v>
      </c>
      <c r="E6" s="5332" t="s">
        <v>1605</v>
      </c>
      <c r="F6" s="5333"/>
      <c r="G6" s="5308"/>
      <c r="H6" s="5309"/>
      <c r="J6" s="1332" t="s">
        <v>1537</v>
      </c>
      <c r="K6" s="434"/>
      <c r="L6" s="434"/>
      <c r="M6" s="434"/>
      <c r="N6" s="434"/>
      <c r="O6" s="434"/>
      <c r="P6" s="434"/>
      <c r="Q6" s="434"/>
      <c r="R6" s="434"/>
    </row>
    <row r="7" spans="2:18" ht="27" customHeight="1">
      <c r="B7" s="1349" t="s">
        <v>1578</v>
      </c>
      <c r="C7" s="1348" t="s">
        <v>1724</v>
      </c>
      <c r="D7" s="501" t="s">
        <v>757</v>
      </c>
      <c r="E7" s="5334"/>
      <c r="F7" s="5335"/>
      <c r="G7" s="5315" t="s">
        <v>1604</v>
      </c>
      <c r="H7" s="5316"/>
      <c r="J7" s="5172" t="s">
        <v>1825</v>
      </c>
      <c r="K7" s="5173"/>
      <c r="L7" s="5173"/>
      <c r="M7" s="5173"/>
      <c r="N7" s="5173"/>
      <c r="O7" s="5173"/>
      <c r="P7" s="5173"/>
      <c r="Q7" s="5173"/>
      <c r="R7" s="5174"/>
    </row>
    <row r="8" spans="2:18" ht="14">
      <c r="B8" s="1350">
        <v>3</v>
      </c>
      <c r="C8" s="1342" t="s">
        <v>1595</v>
      </c>
      <c r="D8" s="501" t="s">
        <v>757</v>
      </c>
      <c r="E8" s="5332" t="s">
        <v>1605</v>
      </c>
      <c r="F8" s="5333"/>
      <c r="G8" s="5313"/>
      <c r="H8" s="5314"/>
      <c r="J8" s="5175"/>
      <c r="K8" s="5176"/>
      <c r="L8" s="5176"/>
      <c r="M8" s="5176"/>
      <c r="N8" s="5176"/>
      <c r="O8" s="5176"/>
      <c r="P8" s="5176"/>
      <c r="Q8" s="5176"/>
      <c r="R8" s="5177"/>
    </row>
    <row r="9" spans="2:18" ht="13.5" customHeight="1">
      <c r="B9" s="1351">
        <v>4</v>
      </c>
      <c r="C9" s="5338" t="s">
        <v>1594</v>
      </c>
      <c r="D9" s="1360" t="s">
        <v>758</v>
      </c>
      <c r="E9" s="5336" t="s">
        <v>1574</v>
      </c>
      <c r="F9" s="5337"/>
      <c r="G9" s="5340" t="s">
        <v>1602</v>
      </c>
      <c r="H9" s="5341"/>
      <c r="J9" s="5175"/>
      <c r="K9" s="5176"/>
      <c r="L9" s="5176"/>
      <c r="M9" s="5176"/>
      <c r="N9" s="5176"/>
      <c r="O9" s="5176"/>
      <c r="P9" s="5176"/>
      <c r="Q9" s="5176"/>
      <c r="R9" s="5177"/>
    </row>
    <row r="10" spans="2:18" ht="13.5" customHeight="1">
      <c r="B10" s="1350"/>
      <c r="C10" s="5339"/>
      <c r="D10" s="1817" t="s">
        <v>1772</v>
      </c>
      <c r="E10" s="5303" t="s">
        <v>1575</v>
      </c>
      <c r="F10" s="5304"/>
      <c r="G10" s="5342" t="s">
        <v>1603</v>
      </c>
      <c r="H10" s="5311"/>
      <c r="J10" s="5175"/>
      <c r="K10" s="5176"/>
      <c r="L10" s="5176"/>
      <c r="M10" s="5176"/>
      <c r="N10" s="5176"/>
      <c r="O10" s="5176"/>
      <c r="P10" s="5176"/>
      <c r="Q10" s="5176"/>
      <c r="R10" s="5177"/>
    </row>
    <row r="11" spans="2:18" ht="27" customHeight="1">
      <c r="B11" s="1352">
        <v>5</v>
      </c>
      <c r="C11" s="1343" t="s">
        <v>1593</v>
      </c>
      <c r="D11" s="502" t="s">
        <v>1773</v>
      </c>
      <c r="E11" s="5345" t="s">
        <v>760</v>
      </c>
      <c r="F11" s="5346"/>
      <c r="G11" s="5343" t="s">
        <v>599</v>
      </c>
      <c r="H11" s="5344"/>
      <c r="J11" s="5175"/>
      <c r="K11" s="5176"/>
      <c r="L11" s="5176"/>
      <c r="M11" s="5176"/>
      <c r="N11" s="5176"/>
      <c r="O11" s="5176"/>
      <c r="P11" s="5176"/>
      <c r="Q11" s="5176"/>
      <c r="R11" s="5177"/>
    </row>
    <row r="12" spans="2:18" ht="14.25" customHeight="1">
      <c r="B12" s="1351">
        <v>6</v>
      </c>
      <c r="C12" s="1344" t="s">
        <v>1592</v>
      </c>
      <c r="D12" s="503" t="s">
        <v>1774</v>
      </c>
      <c r="E12" s="5332" t="s">
        <v>1600</v>
      </c>
      <c r="F12" s="5347"/>
      <c r="G12" s="5350" t="s">
        <v>759</v>
      </c>
      <c r="H12" s="5351"/>
      <c r="J12" s="5175"/>
      <c r="K12" s="5176"/>
      <c r="L12" s="5176"/>
      <c r="M12" s="5176"/>
      <c r="N12" s="5176"/>
      <c r="O12" s="5176"/>
      <c r="P12" s="5176"/>
      <c r="Q12" s="5176"/>
      <c r="R12" s="5177"/>
    </row>
    <row r="13" spans="2:18" ht="14">
      <c r="B13" s="1352">
        <v>7</v>
      </c>
      <c r="C13" s="1343" t="s">
        <v>11</v>
      </c>
      <c r="D13" s="501" t="s">
        <v>757</v>
      </c>
      <c r="E13" s="5348" t="s">
        <v>1606</v>
      </c>
      <c r="F13" s="5349"/>
      <c r="G13" s="5343"/>
      <c r="H13" s="5344"/>
      <c r="J13" s="5175"/>
      <c r="K13" s="5176"/>
      <c r="L13" s="5176"/>
      <c r="M13" s="5176"/>
      <c r="N13" s="5176"/>
      <c r="O13" s="5176"/>
      <c r="P13" s="5176"/>
      <c r="Q13" s="5176"/>
      <c r="R13" s="5177"/>
    </row>
    <row r="14" spans="2:18" ht="16.5" customHeight="1">
      <c r="B14" s="1351">
        <v>8</v>
      </c>
      <c r="C14" s="2717" t="s">
        <v>291</v>
      </c>
      <c r="D14" s="2718" t="s">
        <v>1774</v>
      </c>
      <c r="E14" s="5299" t="s">
        <v>1600</v>
      </c>
      <c r="F14" s="5323"/>
      <c r="G14" s="5317"/>
      <c r="H14" s="5318"/>
      <c r="J14" s="5175"/>
      <c r="K14" s="5176"/>
      <c r="L14" s="5176"/>
      <c r="M14" s="5176"/>
      <c r="N14" s="5176"/>
      <c r="O14" s="5176"/>
      <c r="P14" s="5176"/>
      <c r="Q14" s="5176"/>
      <c r="R14" s="5177"/>
    </row>
    <row r="15" spans="2:18" ht="14.25" customHeight="1">
      <c r="B15" s="1350"/>
      <c r="C15" s="2719"/>
      <c r="D15" s="2720"/>
      <c r="E15" s="5319"/>
      <c r="F15" s="5320"/>
      <c r="G15" s="5310"/>
      <c r="H15" s="5311"/>
      <c r="J15" s="5175"/>
      <c r="K15" s="5176"/>
      <c r="L15" s="5176"/>
      <c r="M15" s="5176"/>
      <c r="N15" s="5176"/>
      <c r="O15" s="5176"/>
      <c r="P15" s="5176"/>
      <c r="Q15" s="5176"/>
      <c r="R15" s="5177"/>
    </row>
    <row r="16" spans="2:18" ht="18.75" customHeight="1">
      <c r="B16" s="1352">
        <v>9</v>
      </c>
      <c r="C16" s="1347" t="s">
        <v>12</v>
      </c>
      <c r="D16" s="502" t="s">
        <v>1775</v>
      </c>
      <c r="E16" s="5321" t="s">
        <v>1582</v>
      </c>
      <c r="F16" s="5322"/>
      <c r="G16" s="4788"/>
      <c r="H16" s="5312"/>
      <c r="J16" s="5175"/>
      <c r="K16" s="5176"/>
      <c r="L16" s="5176"/>
      <c r="M16" s="5176"/>
      <c r="N16" s="5176"/>
      <c r="O16" s="5176"/>
      <c r="P16" s="5176"/>
      <c r="Q16" s="5176"/>
      <c r="R16" s="5177"/>
    </row>
    <row r="17" spans="2:18" ht="14">
      <c r="B17" s="1351">
        <v>10</v>
      </c>
      <c r="C17" s="1345" t="s">
        <v>292</v>
      </c>
      <c r="D17" s="503" t="s">
        <v>1776</v>
      </c>
      <c r="E17" s="5299" t="s">
        <v>293</v>
      </c>
      <c r="F17" s="5323"/>
      <c r="G17" s="5317"/>
      <c r="H17" s="5318"/>
      <c r="J17" s="5175"/>
      <c r="K17" s="5176"/>
      <c r="L17" s="5176"/>
      <c r="M17" s="5176"/>
      <c r="N17" s="5176"/>
      <c r="O17" s="5176"/>
      <c r="P17" s="5176"/>
      <c r="Q17" s="5176"/>
      <c r="R17" s="5177"/>
    </row>
    <row r="18" spans="2:18" ht="14">
      <c r="B18" s="1350"/>
      <c r="C18" s="1346"/>
      <c r="D18" s="504" t="s">
        <v>1777</v>
      </c>
      <c r="E18" s="5297" t="s">
        <v>293</v>
      </c>
      <c r="F18" s="5298"/>
      <c r="G18" s="1340"/>
      <c r="H18" s="1353"/>
      <c r="J18" s="5175"/>
      <c r="K18" s="5176"/>
      <c r="L18" s="5176"/>
      <c r="M18" s="5176"/>
      <c r="N18" s="5176"/>
      <c r="O18" s="5176"/>
      <c r="P18" s="5176"/>
      <c r="Q18" s="5176"/>
      <c r="R18" s="5177"/>
    </row>
    <row r="19" spans="2:18" ht="14.25" customHeight="1">
      <c r="B19" s="1351">
        <v>11</v>
      </c>
      <c r="C19" s="5326" t="s">
        <v>1571</v>
      </c>
      <c r="D19" s="503" t="s">
        <v>1778</v>
      </c>
      <c r="E19" s="5299" t="s">
        <v>1590</v>
      </c>
      <c r="F19" s="5300"/>
      <c r="G19" s="5317"/>
      <c r="H19" s="5318"/>
      <c r="J19" s="5175"/>
      <c r="K19" s="5176"/>
      <c r="L19" s="5176"/>
      <c r="M19" s="5176"/>
      <c r="N19" s="5176"/>
      <c r="O19" s="5176"/>
      <c r="P19" s="5176"/>
      <c r="Q19" s="5176"/>
      <c r="R19" s="5177"/>
    </row>
    <row r="20" spans="2:18" ht="14.25" customHeight="1">
      <c r="B20" s="1354"/>
      <c r="C20" s="5326"/>
      <c r="D20" s="505" t="s">
        <v>1573</v>
      </c>
      <c r="E20" s="5301" t="s">
        <v>1591</v>
      </c>
      <c r="F20" s="5302"/>
      <c r="G20" s="1338"/>
      <c r="H20" s="1355"/>
      <c r="J20" s="5175"/>
      <c r="K20" s="5176"/>
      <c r="L20" s="5176"/>
      <c r="M20" s="5176"/>
      <c r="N20" s="5176"/>
      <c r="O20" s="5176"/>
      <c r="P20" s="5176"/>
      <c r="Q20" s="5176"/>
      <c r="R20" s="5177"/>
    </row>
    <row r="21" spans="2:18" ht="14.25" customHeight="1">
      <c r="B21" s="1350"/>
      <c r="C21" s="5327"/>
      <c r="D21" s="501" t="s">
        <v>757</v>
      </c>
      <c r="E21" s="5303" t="s">
        <v>1572</v>
      </c>
      <c r="F21" s="5304"/>
      <c r="G21" s="5310"/>
      <c r="H21" s="5311"/>
      <c r="J21" s="5175"/>
      <c r="K21" s="5176"/>
      <c r="L21" s="5176"/>
      <c r="M21" s="5176"/>
      <c r="N21" s="5176"/>
      <c r="O21" s="5176"/>
      <c r="P21" s="5176"/>
      <c r="Q21" s="5176"/>
      <c r="R21" s="5177"/>
    </row>
    <row r="22" spans="2:18" ht="14.25" customHeight="1">
      <c r="B22" s="1352">
        <v>12</v>
      </c>
      <c r="C22" s="1343" t="s">
        <v>1611</v>
      </c>
      <c r="D22" s="502" t="s">
        <v>1779</v>
      </c>
      <c r="E22" s="5305" t="s">
        <v>241</v>
      </c>
      <c r="F22" s="5306"/>
      <c r="G22" s="5368"/>
      <c r="H22" s="5369"/>
      <c r="J22" s="5175"/>
      <c r="K22" s="5176"/>
      <c r="L22" s="5176"/>
      <c r="M22" s="5176"/>
      <c r="N22" s="5176"/>
      <c r="O22" s="5176"/>
      <c r="P22" s="5176"/>
      <c r="Q22" s="5176"/>
      <c r="R22" s="5177"/>
    </row>
    <row r="23" spans="2:18" ht="14.25" customHeight="1" thickBot="1">
      <c r="B23" s="1351">
        <v>13</v>
      </c>
      <c r="C23" s="5363" t="s">
        <v>1599</v>
      </c>
      <c r="D23" s="503" t="s">
        <v>1780</v>
      </c>
      <c r="E23" s="5336" t="s">
        <v>1580</v>
      </c>
      <c r="F23" s="5337"/>
      <c r="G23" s="5340"/>
      <c r="H23" s="5341"/>
      <c r="J23" s="5178"/>
      <c r="K23" s="5179"/>
      <c r="L23" s="5179"/>
      <c r="M23" s="5179"/>
      <c r="N23" s="5179"/>
      <c r="O23" s="5179"/>
      <c r="P23" s="5179"/>
      <c r="Q23" s="5179"/>
      <c r="R23" s="5180"/>
    </row>
    <row r="24" spans="2:18" ht="14.25" customHeight="1">
      <c r="B24" s="1354"/>
      <c r="C24" s="5364"/>
      <c r="D24" s="505" t="s">
        <v>1781</v>
      </c>
      <c r="E24" s="5370" t="s">
        <v>1579</v>
      </c>
      <c r="F24" s="5371"/>
      <c r="G24" s="5366"/>
      <c r="H24" s="5367"/>
      <c r="J24" s="1361"/>
      <c r="K24" s="1361"/>
      <c r="L24" s="1361"/>
      <c r="M24" s="1361"/>
      <c r="N24" s="1361"/>
      <c r="O24" s="1361"/>
      <c r="P24" s="1361"/>
      <c r="Q24" s="1361"/>
      <c r="R24" s="1361"/>
    </row>
    <row r="25" spans="2:18" ht="14.25" customHeight="1">
      <c r="B25" s="1354"/>
      <c r="C25" s="5364"/>
      <c r="D25" s="505" t="s">
        <v>1782</v>
      </c>
      <c r="E25" s="5370" t="s">
        <v>600</v>
      </c>
      <c r="F25" s="5371"/>
      <c r="G25" s="1335"/>
      <c r="H25" s="1356"/>
      <c r="J25" s="298" t="s">
        <v>1539</v>
      </c>
      <c r="K25" s="431"/>
      <c r="L25" s="431"/>
      <c r="M25" s="431"/>
      <c r="N25" s="431"/>
      <c r="O25" s="431"/>
      <c r="P25" s="431"/>
      <c r="Q25" s="431"/>
      <c r="R25" s="431"/>
    </row>
    <row r="26" spans="2:18" ht="14.25" customHeight="1">
      <c r="B26" s="1350"/>
      <c r="C26" s="5365"/>
      <c r="D26" s="504" t="s">
        <v>1783</v>
      </c>
      <c r="E26" s="5372" t="s">
        <v>1581</v>
      </c>
      <c r="F26" s="5373"/>
      <c r="G26" s="1336"/>
      <c r="H26" s="1337"/>
      <c r="J26" s="5289" t="s">
        <v>1804</v>
      </c>
      <c r="K26" s="5290"/>
      <c r="L26" s="5290"/>
      <c r="M26" s="5290"/>
      <c r="N26" s="5290"/>
      <c r="O26" s="5290"/>
      <c r="P26" s="5290"/>
      <c r="Q26" s="5290"/>
      <c r="R26" s="5291"/>
    </row>
    <row r="27" spans="2:18" ht="17.25" customHeight="1">
      <c r="B27" s="1352">
        <v>14</v>
      </c>
      <c r="C27" s="1343" t="s">
        <v>1447</v>
      </c>
      <c r="D27" s="501" t="s">
        <v>757</v>
      </c>
      <c r="E27" s="5332" t="s">
        <v>1605</v>
      </c>
      <c r="F27" s="5333"/>
      <c r="G27" s="5328"/>
      <c r="H27" s="5329"/>
      <c r="J27" s="5292"/>
      <c r="K27" s="5185"/>
      <c r="L27" s="5185"/>
      <c r="M27" s="5185"/>
      <c r="N27" s="5185"/>
      <c r="O27" s="5185"/>
      <c r="P27" s="5185"/>
      <c r="Q27" s="5185"/>
      <c r="R27" s="5293"/>
    </row>
    <row r="28" spans="2:18" ht="14">
      <c r="B28" s="1350" t="s">
        <v>702</v>
      </c>
      <c r="C28" s="1357" t="s">
        <v>1598</v>
      </c>
      <c r="D28" s="501" t="s">
        <v>761</v>
      </c>
      <c r="E28" s="5332" t="s">
        <v>1459</v>
      </c>
      <c r="F28" s="5333"/>
      <c r="G28" s="5330"/>
      <c r="H28" s="5331"/>
      <c r="J28" s="5292"/>
      <c r="K28" s="5185"/>
      <c r="L28" s="5185"/>
      <c r="M28" s="5185"/>
      <c r="N28" s="5185"/>
      <c r="O28" s="5185"/>
      <c r="P28" s="5185"/>
      <c r="Q28" s="5185"/>
      <c r="R28" s="5293"/>
    </row>
    <row r="29" spans="2:18" ht="15" customHeight="1">
      <c r="B29" s="5324" t="s">
        <v>1607</v>
      </c>
      <c r="C29" s="5325"/>
      <c r="D29" s="5325"/>
      <c r="E29" s="5325"/>
      <c r="F29" s="5325"/>
      <c r="G29" s="5325"/>
      <c r="H29" s="5325"/>
      <c r="J29" s="5292"/>
      <c r="K29" s="5185"/>
      <c r="L29" s="5185"/>
      <c r="M29" s="5185"/>
      <c r="N29" s="5185"/>
      <c r="O29" s="5185"/>
      <c r="P29" s="5185"/>
      <c r="Q29" s="5185"/>
      <c r="R29" s="5293"/>
    </row>
    <row r="30" spans="2:18">
      <c r="B30" s="5361" t="s">
        <v>1691</v>
      </c>
      <c r="C30" s="5362"/>
      <c r="D30" s="5362"/>
      <c r="E30" s="5362"/>
      <c r="F30" s="5355" t="s">
        <v>1609</v>
      </c>
      <c r="G30" s="5356"/>
      <c r="H30" s="5357"/>
      <c r="J30" s="5292"/>
      <c r="K30" s="5185"/>
      <c r="L30" s="5185"/>
      <c r="M30" s="5185"/>
      <c r="N30" s="5185"/>
      <c r="O30" s="5185"/>
      <c r="P30" s="5185"/>
      <c r="Q30" s="5185"/>
      <c r="R30" s="5293"/>
    </row>
    <row r="31" spans="2:18" ht="13.5" customHeight="1">
      <c r="B31" s="5374" t="s">
        <v>1608</v>
      </c>
      <c r="C31" s="5375"/>
      <c r="D31" s="5375"/>
      <c r="E31" s="5376"/>
      <c r="F31" s="5358" t="s">
        <v>1692</v>
      </c>
      <c r="G31" s="5359"/>
      <c r="H31" s="5360"/>
      <c r="J31" s="5294"/>
      <c r="K31" s="5295"/>
      <c r="L31" s="5295"/>
      <c r="M31" s="5295"/>
      <c r="N31" s="5295"/>
      <c r="O31" s="5295"/>
      <c r="P31" s="5295"/>
      <c r="Q31" s="5295"/>
      <c r="R31" s="5296"/>
    </row>
    <row r="32" spans="2:18">
      <c r="B32" s="5374" t="s">
        <v>180</v>
      </c>
      <c r="C32" s="5375"/>
      <c r="D32" s="5375"/>
      <c r="E32" s="5376"/>
      <c r="F32" s="5355" t="s">
        <v>1610</v>
      </c>
      <c r="G32" s="5356"/>
      <c r="H32" s="5357"/>
      <c r="J32" s="1339"/>
      <c r="K32" s="1339"/>
      <c r="L32" s="1339"/>
      <c r="M32" s="1339"/>
      <c r="N32" s="1339"/>
      <c r="O32" s="1339"/>
      <c r="P32" s="1339"/>
      <c r="Q32" s="1339"/>
      <c r="R32" s="1339"/>
    </row>
    <row r="33" spans="3:18" ht="13.5" customHeight="1">
      <c r="J33" s="1325" t="s">
        <v>1536</v>
      </c>
      <c r="K33" s="1334"/>
      <c r="L33" s="1334"/>
      <c r="M33" s="1334"/>
      <c r="N33" s="1334"/>
      <c r="O33" s="1334"/>
      <c r="P33" s="1334"/>
      <c r="Q33" s="1334"/>
      <c r="R33" s="1334"/>
    </row>
    <row r="34" spans="3:18" ht="26">
      <c r="C34" s="398" t="s">
        <v>208</v>
      </c>
      <c r="D34" s="399" t="s">
        <v>209</v>
      </c>
      <c r="E34" s="398" t="s">
        <v>210</v>
      </c>
      <c r="F34" s="398"/>
      <c r="G34" s="5379" t="s">
        <v>211</v>
      </c>
      <c r="H34" s="5380"/>
      <c r="J34" s="5190" t="s">
        <v>1693</v>
      </c>
      <c r="K34" s="5191"/>
      <c r="L34" s="5191"/>
      <c r="M34" s="5191"/>
      <c r="N34" s="5191"/>
      <c r="O34" s="5191"/>
      <c r="P34" s="5191"/>
      <c r="Q34" s="5191"/>
      <c r="R34" s="5192"/>
    </row>
    <row r="35" spans="3:18" ht="14">
      <c r="C35" s="400" t="s">
        <v>36</v>
      </c>
      <c r="D35" s="401" t="s">
        <v>1583</v>
      </c>
      <c r="E35" s="402" t="s">
        <v>283</v>
      </c>
      <c r="F35" s="402"/>
      <c r="G35" s="5378" t="s">
        <v>284</v>
      </c>
      <c r="H35" s="5378"/>
      <c r="J35" s="5193"/>
      <c r="K35" s="5176"/>
      <c r="L35" s="5176"/>
      <c r="M35" s="5176"/>
      <c r="N35" s="5176"/>
      <c r="O35" s="5176"/>
      <c r="P35" s="5176"/>
      <c r="Q35" s="5176"/>
      <c r="R35" s="5194"/>
    </row>
    <row r="36" spans="3:18" ht="14">
      <c r="C36" s="43" t="s">
        <v>602</v>
      </c>
      <c r="D36" s="401" t="s">
        <v>1584</v>
      </c>
      <c r="E36" s="402" t="s">
        <v>285</v>
      </c>
      <c r="F36" s="402"/>
      <c r="G36" s="5377" t="s">
        <v>286</v>
      </c>
      <c r="H36" s="5377"/>
      <c r="J36" s="5193"/>
      <c r="K36" s="5176"/>
      <c r="L36" s="5176"/>
      <c r="M36" s="5176"/>
      <c r="N36" s="5176"/>
      <c r="O36" s="5176"/>
      <c r="P36" s="5176"/>
      <c r="Q36" s="5176"/>
      <c r="R36" s="5194"/>
    </row>
    <row r="37" spans="3:18" ht="14">
      <c r="C37" s="43" t="s">
        <v>762</v>
      </c>
      <c r="D37" s="401" t="s">
        <v>1585</v>
      </c>
      <c r="E37" s="402" t="s">
        <v>603</v>
      </c>
      <c r="F37" s="402"/>
      <c r="G37" s="5377" t="s">
        <v>257</v>
      </c>
      <c r="H37" s="5377"/>
      <c r="J37" s="5193"/>
      <c r="K37" s="5176"/>
      <c r="L37" s="5176"/>
      <c r="M37" s="5176"/>
      <c r="N37" s="5176"/>
      <c r="O37" s="5176"/>
      <c r="P37" s="5176"/>
      <c r="Q37" s="5176"/>
      <c r="R37" s="5194"/>
    </row>
    <row r="38" spans="3:18" ht="14">
      <c r="C38" s="43" t="s">
        <v>604</v>
      </c>
      <c r="D38" s="401" t="s">
        <v>1586</v>
      </c>
      <c r="E38" s="402" t="s">
        <v>283</v>
      </c>
      <c r="F38" s="402"/>
      <c r="G38" s="5378" t="s">
        <v>284</v>
      </c>
      <c r="H38" s="5378"/>
      <c r="J38" s="5193"/>
      <c r="K38" s="5176"/>
      <c r="L38" s="5176"/>
      <c r="M38" s="5176"/>
      <c r="N38" s="5176"/>
      <c r="O38" s="5176"/>
      <c r="P38" s="5176"/>
      <c r="Q38" s="5176"/>
      <c r="R38" s="5194"/>
    </row>
    <row r="39" spans="3:18" ht="14.25" customHeight="1">
      <c r="C39" s="43" t="s">
        <v>605</v>
      </c>
      <c r="D39" s="401" t="s">
        <v>1587</v>
      </c>
      <c r="E39" s="402"/>
      <c r="F39" s="402"/>
      <c r="G39" s="5377"/>
      <c r="H39" s="5377"/>
      <c r="J39" s="5195"/>
      <c r="K39" s="5196"/>
      <c r="L39" s="5196"/>
      <c r="M39" s="5196"/>
      <c r="N39" s="5196"/>
      <c r="O39" s="5196"/>
      <c r="P39" s="5196"/>
      <c r="Q39" s="5196"/>
      <c r="R39" s="5197"/>
    </row>
    <row r="40" spans="3:18" ht="14">
      <c r="C40" s="43" t="s">
        <v>606</v>
      </c>
      <c r="D40" s="401" t="s">
        <v>1588</v>
      </c>
      <c r="E40" s="402"/>
      <c r="F40" s="402"/>
      <c r="G40" s="5377"/>
      <c r="H40" s="5377"/>
      <c r="J40" s="431"/>
      <c r="K40" s="431"/>
      <c r="L40" s="431"/>
      <c r="M40" s="431"/>
      <c r="N40" s="468"/>
      <c r="O40" s="431"/>
      <c r="P40" s="431"/>
      <c r="Q40" s="431"/>
      <c r="R40" s="431"/>
    </row>
    <row r="41" spans="3:18" ht="14">
      <c r="C41" s="43" t="s">
        <v>607</v>
      </c>
      <c r="D41" s="401" t="s">
        <v>1589</v>
      </c>
      <c r="E41" s="402"/>
      <c r="F41" s="402"/>
      <c r="G41" s="5377"/>
      <c r="H41" s="5377"/>
      <c r="J41" s="431"/>
      <c r="K41" s="431"/>
      <c r="L41" s="431"/>
      <c r="M41" s="431"/>
      <c r="N41" s="431"/>
      <c r="O41" s="431"/>
      <c r="P41" s="431"/>
      <c r="Q41" s="431"/>
      <c r="R41" s="431"/>
    </row>
    <row r="42" spans="3:18" ht="14">
      <c r="C42" s="43" t="s">
        <v>608</v>
      </c>
      <c r="D42" s="401" t="s">
        <v>763</v>
      </c>
      <c r="E42" s="402" t="s">
        <v>609</v>
      </c>
      <c r="F42" s="402"/>
      <c r="G42" s="5377"/>
      <c r="H42" s="5377"/>
      <c r="J42" s="431"/>
      <c r="K42" s="431"/>
      <c r="L42" s="431"/>
      <c r="M42" s="431"/>
      <c r="N42" s="431"/>
      <c r="O42" s="431"/>
      <c r="P42" s="431"/>
      <c r="Q42" s="431"/>
      <c r="R42" s="431"/>
    </row>
    <row r="43" spans="3:18">
      <c r="C43" s="5352" t="s">
        <v>35</v>
      </c>
      <c r="D43" s="5353"/>
      <c r="E43" s="5353"/>
      <c r="F43" s="5353"/>
      <c r="G43" s="5353"/>
      <c r="H43" s="5354"/>
      <c r="J43" s="431"/>
      <c r="K43" s="431"/>
      <c r="L43" s="431"/>
      <c r="M43" s="431"/>
      <c r="N43" s="431"/>
      <c r="O43" s="431"/>
      <c r="P43" s="431"/>
      <c r="Q43" s="431"/>
      <c r="R43" s="431"/>
    </row>
    <row r="44" spans="3:18">
      <c r="J44" s="431"/>
      <c r="K44" s="431"/>
      <c r="L44" s="431"/>
      <c r="M44" s="431"/>
      <c r="N44" s="431"/>
      <c r="O44" s="431"/>
      <c r="P44" s="431"/>
      <c r="Q44" s="431"/>
      <c r="R44" s="431"/>
    </row>
    <row r="45" spans="3:18">
      <c r="J45" s="431"/>
      <c r="K45" s="431"/>
      <c r="L45" s="431"/>
      <c r="M45" s="431"/>
      <c r="N45" s="431"/>
      <c r="O45" s="431"/>
      <c r="P45" s="431"/>
      <c r="Q45" s="431"/>
      <c r="R45" s="431"/>
    </row>
    <row r="46" spans="3:18">
      <c r="J46" s="431"/>
      <c r="K46" s="431"/>
      <c r="L46" s="431"/>
      <c r="M46" s="431"/>
      <c r="N46" s="431"/>
      <c r="O46" s="431"/>
      <c r="P46" s="431"/>
      <c r="Q46" s="431"/>
      <c r="R46" s="431"/>
    </row>
    <row r="52" spans="10:18">
      <c r="J52" s="431"/>
      <c r="K52" s="431"/>
      <c r="L52" s="431"/>
      <c r="M52" s="431"/>
      <c r="N52" s="431"/>
      <c r="O52" s="431"/>
      <c r="P52" s="431"/>
      <c r="Q52" s="431"/>
      <c r="R52" s="431"/>
    </row>
    <row r="53" spans="10:18">
      <c r="J53" s="431"/>
      <c r="K53" s="431"/>
      <c r="L53" s="431"/>
      <c r="M53" s="431"/>
      <c r="N53" s="431"/>
      <c r="O53" s="431"/>
      <c r="P53" s="431"/>
      <c r="Q53" s="431"/>
      <c r="R53" s="431"/>
    </row>
  </sheetData>
  <mergeCells count="69">
    <mergeCell ref="B31:E31"/>
    <mergeCell ref="J34:R39"/>
    <mergeCell ref="G42:H42"/>
    <mergeCell ref="G35:H35"/>
    <mergeCell ref="G34:H34"/>
    <mergeCell ref="G36:H36"/>
    <mergeCell ref="G37:H37"/>
    <mergeCell ref="G38:H38"/>
    <mergeCell ref="G39:H39"/>
    <mergeCell ref="G40:H40"/>
    <mergeCell ref="G41:H41"/>
    <mergeCell ref="C43:H43"/>
    <mergeCell ref="F30:H30"/>
    <mergeCell ref="F31:H31"/>
    <mergeCell ref="B30:E30"/>
    <mergeCell ref="G19:H19"/>
    <mergeCell ref="G21:H21"/>
    <mergeCell ref="C23:C26"/>
    <mergeCell ref="G23:H23"/>
    <mergeCell ref="G24:H24"/>
    <mergeCell ref="G22:H22"/>
    <mergeCell ref="E23:F23"/>
    <mergeCell ref="E24:F24"/>
    <mergeCell ref="E25:F25"/>
    <mergeCell ref="E26:F26"/>
    <mergeCell ref="B32:E32"/>
    <mergeCell ref="F32:H32"/>
    <mergeCell ref="C9:C10"/>
    <mergeCell ref="G9:H9"/>
    <mergeCell ref="G10:H10"/>
    <mergeCell ref="G11:H11"/>
    <mergeCell ref="G14:H14"/>
    <mergeCell ref="E11:F11"/>
    <mergeCell ref="E12:F12"/>
    <mergeCell ref="E13:F13"/>
    <mergeCell ref="E14:F14"/>
    <mergeCell ref="G12:H12"/>
    <mergeCell ref="G13:H13"/>
    <mergeCell ref="E6:F6"/>
    <mergeCell ref="E7:F7"/>
    <mergeCell ref="E8:F8"/>
    <mergeCell ref="E9:F9"/>
    <mergeCell ref="E10:F10"/>
    <mergeCell ref="G17:H17"/>
    <mergeCell ref="E15:F15"/>
    <mergeCell ref="E16:F16"/>
    <mergeCell ref="E17:F17"/>
    <mergeCell ref="B29:H29"/>
    <mergeCell ref="C19:C21"/>
    <mergeCell ref="G27:H27"/>
    <mergeCell ref="G28:H28"/>
    <mergeCell ref="E27:F27"/>
    <mergeCell ref="E28:F28"/>
    <mergeCell ref="J7:R23"/>
    <mergeCell ref="J26:R31"/>
    <mergeCell ref="J3:R5"/>
    <mergeCell ref="E18:F18"/>
    <mergeCell ref="E19:F19"/>
    <mergeCell ref="E20:F20"/>
    <mergeCell ref="E21:F21"/>
    <mergeCell ref="E22:F22"/>
    <mergeCell ref="D3:F3"/>
    <mergeCell ref="G5:H5"/>
    <mergeCell ref="E5:F5"/>
    <mergeCell ref="G15:H15"/>
    <mergeCell ref="G16:H16"/>
    <mergeCell ref="G8:H8"/>
    <mergeCell ref="G6:H6"/>
    <mergeCell ref="G7:H7"/>
  </mergeCells>
  <phoneticPr fontId="15"/>
  <dataValidations count="1">
    <dataValidation type="list" allowBlank="1" showInputMessage="1" showErrorMessage="1" sqref="E15:F15" xr:uid="{6092879E-660E-4980-AD7D-0F41B837472C}">
      <formula1>"環境教育・訓練記録,環境経営計画書"</formula1>
    </dataValidation>
  </dataValidations>
  <hyperlinks>
    <hyperlink ref="B1" location="トップ!A1" display="トップへ" xr:uid="{00000000-0004-0000-1500-000000000000}"/>
    <hyperlink ref="H1" location="トップ!A1" display="トップへ" xr:uid="{00000000-0004-0000-1500-000001000000}"/>
  </hyperlinks>
  <pageMargins left="0.3" right="0.17" top="0.39" bottom="0.21" header="0.22" footer="0.2"/>
  <pageSetup paperSize="9" orientation="landscape" verticalDpi="300"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A1:R111"/>
  <sheetViews>
    <sheetView view="pageBreakPreview" zoomScaleNormal="100" zoomScaleSheetLayoutView="100" workbookViewId="0">
      <selection activeCell="B1" sqref="B1"/>
    </sheetView>
  </sheetViews>
  <sheetFormatPr defaultColWidth="9" defaultRowHeight="13"/>
  <cols>
    <col min="1" max="1" width="2.26953125" style="432" customWidth="1"/>
    <col min="2" max="2" width="9" style="432" customWidth="1"/>
    <col min="3" max="3" width="15.6328125" style="432" customWidth="1"/>
    <col min="4" max="4" width="22.26953125" style="432" customWidth="1"/>
    <col min="5" max="5" width="8.6328125" style="432" customWidth="1"/>
    <col min="6" max="6" width="11.26953125" style="432" customWidth="1"/>
    <col min="7" max="7" width="15.7265625" style="432" customWidth="1"/>
    <col min="8" max="8" width="10.26953125" style="432" customWidth="1"/>
    <col min="9" max="9" width="5" style="432" customWidth="1"/>
    <col min="10" max="16384" width="9" style="432"/>
  </cols>
  <sheetData>
    <row r="1" spans="1:18">
      <c r="B1" s="541" t="s">
        <v>807</v>
      </c>
      <c r="H1" s="541" t="s">
        <v>807</v>
      </c>
    </row>
    <row r="2" spans="1:18" ht="16.5" customHeight="1">
      <c r="A2" s="4725" t="s">
        <v>1613</v>
      </c>
      <c r="B2" s="5426"/>
      <c r="C2" s="2375" t="s">
        <v>1614</v>
      </c>
      <c r="D2" s="2376"/>
      <c r="E2" s="2376"/>
      <c r="F2" s="2376"/>
      <c r="G2" s="2376" t="s">
        <v>766</v>
      </c>
      <c r="H2" s="2376"/>
      <c r="J2" s="1325" t="s">
        <v>3473</v>
      </c>
      <c r="K2"/>
      <c r="L2"/>
      <c r="M2"/>
      <c r="N2"/>
      <c r="O2"/>
      <c r="P2"/>
      <c r="Q2"/>
      <c r="R2"/>
    </row>
    <row r="3" spans="1:18" ht="18.75" customHeight="1">
      <c r="A3" s="2376"/>
      <c r="B3" s="2376"/>
      <c r="C3" s="2377" t="s">
        <v>107</v>
      </c>
      <c r="D3" s="2376"/>
      <c r="E3" s="2376"/>
      <c r="F3" s="5445" t="s">
        <v>767</v>
      </c>
      <c r="G3" s="5446"/>
      <c r="H3" s="5447"/>
      <c r="J3" s="3581" t="s">
        <v>1758</v>
      </c>
      <c r="K3" s="3581"/>
      <c r="L3" s="3581"/>
      <c r="M3" s="3581"/>
      <c r="N3" s="3581"/>
      <c r="O3" s="3581"/>
      <c r="P3" s="3581"/>
      <c r="Q3" s="3581"/>
      <c r="R3" s="3581"/>
    </row>
    <row r="4" spans="1:18" ht="13.5" customHeight="1">
      <c r="A4" s="2378"/>
      <c r="B4" s="2378"/>
      <c r="C4" s="2378"/>
      <c r="D4" s="2378"/>
      <c r="E4" s="2378"/>
      <c r="F4" s="5448"/>
      <c r="G4" s="5449"/>
      <c r="H4" s="5450"/>
      <c r="J4" s="3581"/>
      <c r="K4" s="3581"/>
      <c r="L4" s="3581"/>
      <c r="M4" s="3581"/>
      <c r="N4" s="3581"/>
      <c r="O4" s="3581"/>
      <c r="P4" s="3581"/>
      <c r="Q4" s="3581"/>
      <c r="R4" s="3581"/>
    </row>
    <row r="5" spans="1:18" ht="14">
      <c r="A5" s="2379" t="s">
        <v>502</v>
      </c>
      <c r="B5" s="2379"/>
      <c r="C5" s="2379"/>
      <c r="D5" s="2379"/>
      <c r="E5" s="2379"/>
      <c r="F5" s="5451"/>
      <c r="G5" s="5452"/>
      <c r="H5" s="5453"/>
      <c r="J5" s="3581"/>
      <c r="K5" s="3581"/>
      <c r="L5" s="3581"/>
      <c r="M5" s="3581"/>
      <c r="N5" s="3581"/>
      <c r="O5" s="3581"/>
      <c r="P5" s="3581"/>
      <c r="Q5" s="3581"/>
      <c r="R5" s="3581"/>
    </row>
    <row r="6" spans="1:18" ht="27" customHeight="1" thickBot="1">
      <c r="A6" s="2378"/>
      <c r="B6" s="5454" t="s">
        <v>1694</v>
      </c>
      <c r="C6" s="5437"/>
      <c r="D6" s="5437"/>
      <c r="E6" s="5437"/>
      <c r="F6" s="5437"/>
      <c r="G6" s="5437"/>
      <c r="H6" s="5437"/>
      <c r="J6" s="1332" t="s">
        <v>1537</v>
      </c>
      <c r="K6" s="434"/>
      <c r="L6" s="434"/>
      <c r="M6" s="434"/>
      <c r="N6" s="434"/>
      <c r="O6" s="434"/>
      <c r="P6" s="434"/>
      <c r="Q6" s="434"/>
      <c r="R6" s="434"/>
    </row>
    <row r="7" spans="1:18">
      <c r="A7" s="2378"/>
      <c r="B7" s="2380" t="s">
        <v>358</v>
      </c>
      <c r="C7" s="2381"/>
      <c r="D7" s="2382" t="s">
        <v>359</v>
      </c>
      <c r="E7" s="5438"/>
      <c r="F7" s="5438"/>
      <c r="G7" s="5439"/>
      <c r="H7" s="2383" t="s">
        <v>39</v>
      </c>
      <c r="J7" s="5172" t="s">
        <v>1826</v>
      </c>
      <c r="K7" s="5173"/>
      <c r="L7" s="5173"/>
      <c r="M7" s="5173"/>
      <c r="N7" s="5173"/>
      <c r="O7" s="5173"/>
      <c r="P7" s="5173"/>
      <c r="Q7" s="5173"/>
      <c r="R7" s="5174"/>
    </row>
    <row r="8" spans="1:18" ht="14.25" customHeight="1">
      <c r="A8" s="2378"/>
      <c r="B8" s="2384" t="s">
        <v>360</v>
      </c>
      <c r="C8" s="2385"/>
      <c r="D8" s="2385"/>
      <c r="E8" s="2385"/>
      <c r="F8" s="2385"/>
      <c r="G8" s="2385"/>
      <c r="H8" s="5408"/>
      <c r="J8" s="5175"/>
      <c r="K8" s="5176"/>
      <c r="L8" s="5176"/>
      <c r="M8" s="5176"/>
      <c r="N8" s="5176"/>
      <c r="O8" s="5176"/>
      <c r="P8" s="5176"/>
      <c r="Q8" s="5176"/>
      <c r="R8" s="5177"/>
    </row>
    <row r="9" spans="1:18" ht="18.75" customHeight="1">
      <c r="A9" s="2378"/>
      <c r="B9" s="5411"/>
      <c r="C9" s="5440"/>
      <c r="D9" s="5440"/>
      <c r="E9" s="5440"/>
      <c r="F9" s="5440"/>
      <c r="G9" s="5441"/>
      <c r="H9" s="5409"/>
      <c r="J9" s="5175"/>
      <c r="K9" s="5176"/>
      <c r="L9" s="5176"/>
      <c r="M9" s="5176"/>
      <c r="N9" s="5176"/>
      <c r="O9" s="5176"/>
      <c r="P9" s="5176"/>
      <c r="Q9" s="5176"/>
      <c r="R9" s="5177"/>
    </row>
    <row r="10" spans="1:18" ht="18.75" customHeight="1">
      <c r="A10" s="2378"/>
      <c r="B10" s="5411"/>
      <c r="C10" s="5440"/>
      <c r="D10" s="5440"/>
      <c r="E10" s="5440"/>
      <c r="F10" s="5440"/>
      <c r="G10" s="5441"/>
      <c r="H10" s="5409"/>
      <c r="J10" s="5175"/>
      <c r="K10" s="5176"/>
      <c r="L10" s="5176"/>
      <c r="M10" s="5176"/>
      <c r="N10" s="5176"/>
      <c r="O10" s="5176"/>
      <c r="P10" s="5176"/>
      <c r="Q10" s="5176"/>
      <c r="R10" s="5177"/>
    </row>
    <row r="11" spans="1:18" ht="16.5" customHeight="1">
      <c r="A11" s="2378"/>
      <c r="B11" s="5411"/>
      <c r="C11" s="5440"/>
      <c r="D11" s="5440"/>
      <c r="E11" s="5440"/>
      <c r="F11" s="5440"/>
      <c r="G11" s="5441"/>
      <c r="H11" s="5410"/>
      <c r="J11" s="5175"/>
      <c r="K11" s="5176"/>
      <c r="L11" s="5176"/>
      <c r="M11" s="5176"/>
      <c r="N11" s="5176"/>
      <c r="O11" s="5176"/>
      <c r="P11" s="5176"/>
      <c r="Q11" s="5176"/>
      <c r="R11" s="5177"/>
    </row>
    <row r="12" spans="1:18" ht="16.5" customHeight="1">
      <c r="A12" s="2378"/>
      <c r="B12" s="5442"/>
      <c r="C12" s="5443"/>
      <c r="D12" s="5443"/>
      <c r="E12" s="5443"/>
      <c r="F12" s="5443"/>
      <c r="G12" s="5444"/>
      <c r="H12" s="2386"/>
      <c r="J12" s="5175"/>
      <c r="K12" s="5176"/>
      <c r="L12" s="5176"/>
      <c r="M12" s="5176"/>
      <c r="N12" s="5176"/>
      <c r="O12" s="5176"/>
      <c r="P12" s="5176"/>
      <c r="Q12" s="5176"/>
      <c r="R12" s="5177"/>
    </row>
    <row r="13" spans="1:18" ht="13.5" thickBot="1">
      <c r="A13" s="2378"/>
      <c r="B13" s="2384" t="s">
        <v>361</v>
      </c>
      <c r="C13" s="2385"/>
      <c r="D13" s="2385"/>
      <c r="E13" s="2385"/>
      <c r="F13" s="2385"/>
      <c r="G13" s="2385"/>
      <c r="H13" s="2387"/>
      <c r="J13" s="5178"/>
      <c r="K13" s="5179"/>
      <c r="L13" s="5179"/>
      <c r="M13" s="5179"/>
      <c r="N13" s="5179"/>
      <c r="O13" s="5179"/>
      <c r="P13" s="5179"/>
      <c r="Q13" s="5179"/>
      <c r="R13" s="5180"/>
    </row>
    <row r="14" spans="1:18" ht="25.5" customHeight="1">
      <c r="A14" s="2378"/>
      <c r="B14" s="5416"/>
      <c r="C14" s="5417"/>
      <c r="D14" s="5417"/>
      <c r="E14" s="5417"/>
      <c r="F14" s="5417"/>
      <c r="G14" s="5418"/>
      <c r="H14" s="5422" t="s">
        <v>195</v>
      </c>
      <c r="J14" s="298" t="s">
        <v>1539</v>
      </c>
      <c r="K14" s="431"/>
      <c r="L14" s="431"/>
      <c r="M14" s="431"/>
      <c r="N14" s="431"/>
      <c r="O14" s="431"/>
      <c r="P14" s="431"/>
      <c r="Q14" s="431"/>
      <c r="R14" s="431"/>
    </row>
    <row r="15" spans="1:18" ht="32.25" customHeight="1">
      <c r="A15" s="2378"/>
      <c r="B15" s="5419"/>
      <c r="C15" s="5420"/>
      <c r="D15" s="5420"/>
      <c r="E15" s="5420"/>
      <c r="F15" s="5420"/>
      <c r="G15" s="5421"/>
      <c r="H15" s="5423"/>
      <c r="J15" s="5289" t="s">
        <v>1759</v>
      </c>
      <c r="K15" s="5290"/>
      <c r="L15" s="5290"/>
      <c r="M15" s="5290"/>
      <c r="N15" s="5290"/>
      <c r="O15" s="5290"/>
      <c r="P15" s="5290"/>
      <c r="Q15" s="5290"/>
      <c r="R15" s="5291"/>
    </row>
    <row r="16" spans="1:18">
      <c r="A16" s="2378"/>
      <c r="B16" s="2384" t="s">
        <v>768</v>
      </c>
      <c r="C16" s="2388"/>
      <c r="D16" s="2388"/>
      <c r="E16" s="2388"/>
      <c r="F16" s="2388"/>
      <c r="G16" s="2388"/>
      <c r="H16" s="5408"/>
      <c r="J16" s="5292"/>
      <c r="K16" s="5185"/>
      <c r="L16" s="5185"/>
      <c r="M16" s="5185"/>
      <c r="N16" s="5185"/>
      <c r="O16" s="5185"/>
      <c r="P16" s="5185"/>
      <c r="Q16" s="5185"/>
      <c r="R16" s="5293"/>
    </row>
    <row r="17" spans="1:18" ht="30" customHeight="1">
      <c r="A17" s="2378"/>
      <c r="B17" s="5411"/>
      <c r="C17" s="5424"/>
      <c r="D17" s="5424"/>
      <c r="E17" s="5424"/>
      <c r="F17" s="5424"/>
      <c r="G17" s="5424"/>
      <c r="H17" s="5410"/>
      <c r="J17" s="5292"/>
      <c r="K17" s="5185"/>
      <c r="L17" s="5185"/>
      <c r="M17" s="5185"/>
      <c r="N17" s="5185"/>
      <c r="O17" s="5185"/>
      <c r="P17" s="5185"/>
      <c r="Q17" s="5185"/>
      <c r="R17" s="5293"/>
    </row>
    <row r="18" spans="1:18" ht="16.5" customHeight="1">
      <c r="A18" s="2378"/>
      <c r="B18" s="5414"/>
      <c r="C18" s="5425"/>
      <c r="D18" s="5425"/>
      <c r="E18" s="5425"/>
      <c r="F18" s="5425"/>
      <c r="G18" s="5425"/>
      <c r="H18" s="2386"/>
      <c r="J18" s="5292"/>
      <c r="K18" s="5185"/>
      <c r="L18" s="5185"/>
      <c r="M18" s="5185"/>
      <c r="N18" s="5185"/>
      <c r="O18" s="5185"/>
      <c r="P18" s="5185"/>
      <c r="Q18" s="5185"/>
      <c r="R18" s="5293"/>
    </row>
    <row r="19" spans="1:18">
      <c r="A19" s="2378"/>
      <c r="B19" s="2378"/>
      <c r="C19" s="2378"/>
      <c r="D19" s="2378"/>
      <c r="E19" s="2378"/>
      <c r="F19" s="2378"/>
      <c r="G19" s="2378"/>
      <c r="H19" s="2378"/>
      <c r="J19" s="5292"/>
      <c r="K19" s="5185"/>
      <c r="L19" s="5185"/>
      <c r="M19" s="5185"/>
      <c r="N19" s="5185"/>
      <c r="O19" s="5185"/>
      <c r="P19" s="5185"/>
      <c r="Q19" s="5185"/>
      <c r="R19" s="5293"/>
    </row>
    <row r="20" spans="1:18" ht="14.25" customHeight="1">
      <c r="A20" s="2389" t="s">
        <v>503</v>
      </c>
      <c r="B20" s="2390"/>
      <c r="C20" s="2378"/>
      <c r="D20" s="2378"/>
      <c r="E20" s="2378"/>
      <c r="F20" s="2378"/>
      <c r="G20" s="2378"/>
      <c r="H20" s="2378"/>
      <c r="J20" s="5292"/>
      <c r="K20" s="5185"/>
      <c r="L20" s="5185"/>
      <c r="M20" s="5185"/>
      <c r="N20" s="5185"/>
      <c r="O20" s="5185"/>
      <c r="P20" s="5185"/>
      <c r="Q20" s="5185"/>
      <c r="R20" s="5293"/>
    </row>
    <row r="21" spans="1:18">
      <c r="A21" s="2378"/>
      <c r="B21" s="2378"/>
      <c r="C21" s="2378"/>
      <c r="D21" s="2378"/>
      <c r="E21" s="2378"/>
      <c r="F21" s="2378"/>
      <c r="G21" s="2378"/>
      <c r="H21" s="2378"/>
      <c r="J21" s="5292"/>
      <c r="K21" s="5185"/>
      <c r="L21" s="5185"/>
      <c r="M21" s="5185"/>
      <c r="N21" s="5185"/>
      <c r="O21" s="5185"/>
      <c r="P21" s="5185"/>
      <c r="Q21" s="5185"/>
      <c r="R21" s="5293"/>
    </row>
    <row r="22" spans="1:18">
      <c r="A22" s="2378"/>
      <c r="B22" s="5396" t="s">
        <v>356</v>
      </c>
      <c r="C22" s="5397"/>
      <c r="D22" s="5398"/>
      <c r="E22" s="5396" t="s">
        <v>769</v>
      </c>
      <c r="F22" s="5397"/>
      <c r="G22" s="5398"/>
      <c r="H22" s="2383" t="s">
        <v>39</v>
      </c>
      <c r="J22" s="5292"/>
      <c r="K22" s="5185"/>
      <c r="L22" s="5185"/>
      <c r="M22" s="5185"/>
      <c r="N22" s="5185"/>
      <c r="O22" s="5185"/>
      <c r="P22" s="5185"/>
      <c r="Q22" s="5185"/>
      <c r="R22" s="5293"/>
    </row>
    <row r="23" spans="1:18">
      <c r="A23" s="2378"/>
      <c r="B23" s="2391" t="s">
        <v>357</v>
      </c>
      <c r="C23" s="5399" t="s">
        <v>51</v>
      </c>
      <c r="D23" s="5400"/>
      <c r="E23" s="2391" t="s">
        <v>357</v>
      </c>
      <c r="F23" s="5399" t="s">
        <v>362</v>
      </c>
      <c r="G23" s="5400"/>
      <c r="H23" s="5387"/>
      <c r="J23" s="5292"/>
      <c r="K23" s="5185"/>
      <c r="L23" s="5185"/>
      <c r="M23" s="5185"/>
      <c r="N23" s="5185"/>
      <c r="O23" s="5185"/>
      <c r="P23" s="5185"/>
      <c r="Q23" s="5185"/>
      <c r="R23" s="5293"/>
    </row>
    <row r="24" spans="1:18">
      <c r="A24" s="2378"/>
      <c r="B24" s="2392"/>
      <c r="C24" s="5411"/>
      <c r="D24" s="5412"/>
      <c r="E24" s="2392"/>
      <c r="F24" s="5411"/>
      <c r="G24" s="5412"/>
      <c r="H24" s="5401"/>
      <c r="J24" s="5292"/>
      <c r="K24" s="5185"/>
      <c r="L24" s="5185"/>
      <c r="M24" s="5185"/>
      <c r="N24" s="5185"/>
      <c r="O24" s="5185"/>
      <c r="P24" s="5185"/>
      <c r="Q24" s="5185"/>
      <c r="R24" s="5293"/>
    </row>
    <row r="25" spans="1:18">
      <c r="A25" s="2378"/>
      <c r="B25" s="2392"/>
      <c r="C25" s="5413"/>
      <c r="D25" s="5412"/>
      <c r="E25" s="2392"/>
      <c r="F25" s="5413"/>
      <c r="G25" s="5412"/>
      <c r="H25" s="5401"/>
      <c r="J25" s="5292"/>
      <c r="K25" s="5185"/>
      <c r="L25" s="5185"/>
      <c r="M25" s="5185"/>
      <c r="N25" s="5185"/>
      <c r="O25" s="5185"/>
      <c r="P25" s="5185"/>
      <c r="Q25" s="5185"/>
      <c r="R25" s="5293"/>
    </row>
    <row r="26" spans="1:18">
      <c r="A26" s="2378"/>
      <c r="B26" s="2392"/>
      <c r="C26" s="5413"/>
      <c r="D26" s="5412"/>
      <c r="E26" s="2392"/>
      <c r="F26" s="5413"/>
      <c r="G26" s="5412"/>
      <c r="H26" s="5388"/>
      <c r="J26" s="5292" t="s">
        <v>1760</v>
      </c>
      <c r="K26" s="5185"/>
      <c r="L26" s="5185"/>
      <c r="M26" s="5185"/>
      <c r="N26" s="5185"/>
      <c r="O26" s="5185"/>
      <c r="P26" s="5185"/>
      <c r="Q26" s="5185"/>
      <c r="R26" s="5293"/>
    </row>
    <row r="27" spans="1:18">
      <c r="A27" s="2378"/>
      <c r="B27" s="2392"/>
      <c r="C27" s="5413"/>
      <c r="D27" s="5412"/>
      <c r="E27" s="2392"/>
      <c r="F27" s="5385" t="s">
        <v>363</v>
      </c>
      <c r="G27" s="5386"/>
      <c r="H27" s="2386"/>
      <c r="J27" s="5292"/>
      <c r="K27" s="5185"/>
      <c r="L27" s="5185"/>
      <c r="M27" s="5185"/>
      <c r="N27" s="5185"/>
      <c r="O27" s="5185"/>
      <c r="P27" s="5185"/>
      <c r="Q27" s="5185"/>
      <c r="R27" s="5293"/>
    </row>
    <row r="28" spans="1:18" ht="13.5" customHeight="1">
      <c r="A28" s="2378"/>
      <c r="B28" s="2392"/>
      <c r="C28" s="5413"/>
      <c r="D28" s="5412"/>
      <c r="E28" s="2392"/>
      <c r="F28" s="5413"/>
      <c r="G28" s="5412"/>
      <c r="H28" s="2393"/>
      <c r="J28" s="5292"/>
      <c r="K28" s="5185"/>
      <c r="L28" s="5185"/>
      <c r="M28" s="5185"/>
      <c r="N28" s="5185"/>
      <c r="O28" s="5185"/>
      <c r="P28" s="5185"/>
      <c r="Q28" s="5185"/>
      <c r="R28" s="5293"/>
    </row>
    <row r="29" spans="1:18">
      <c r="A29" s="2378"/>
      <c r="B29" s="2392"/>
      <c r="C29" s="5413"/>
      <c r="D29" s="5412"/>
      <c r="E29" s="2392"/>
      <c r="F29" s="5413"/>
      <c r="G29" s="5412"/>
      <c r="H29" s="2393"/>
      <c r="J29" s="5292"/>
      <c r="K29" s="5185"/>
      <c r="L29" s="5185"/>
      <c r="M29" s="5185"/>
      <c r="N29" s="5185"/>
      <c r="O29" s="5185"/>
      <c r="P29" s="5185"/>
      <c r="Q29" s="5185"/>
      <c r="R29" s="5293"/>
    </row>
    <row r="30" spans="1:18">
      <c r="A30" s="2378"/>
      <c r="B30" s="2394"/>
      <c r="C30" s="5414"/>
      <c r="D30" s="5415"/>
      <c r="E30" s="2394"/>
      <c r="F30" s="5414"/>
      <c r="G30" s="5415"/>
      <c r="H30" s="2395"/>
      <c r="J30" s="5292"/>
      <c r="K30" s="5185"/>
      <c r="L30" s="5185"/>
      <c r="M30" s="5185"/>
      <c r="N30" s="5185"/>
      <c r="O30" s="5185"/>
      <c r="P30" s="5185"/>
      <c r="Q30" s="5185"/>
      <c r="R30" s="5293"/>
    </row>
    <row r="31" spans="1:18" ht="13.5" hidden="1" customHeight="1">
      <c r="A31" s="2378"/>
      <c r="B31" s="5402" t="s">
        <v>189</v>
      </c>
      <c r="C31" s="5403"/>
      <c r="D31" s="5403"/>
      <c r="E31" s="5403"/>
      <c r="F31" s="5403"/>
      <c r="G31" s="5404"/>
      <c r="H31" s="5391" t="s">
        <v>195</v>
      </c>
      <c r="J31" s="5292"/>
      <c r="K31" s="5185"/>
      <c r="L31" s="5185"/>
      <c r="M31" s="5185"/>
      <c r="N31" s="5185"/>
      <c r="O31" s="5185"/>
      <c r="P31" s="5185"/>
      <c r="Q31" s="5185"/>
      <c r="R31" s="5293"/>
    </row>
    <row r="32" spans="1:18" ht="13.5" hidden="1" customHeight="1">
      <c r="A32" s="2378"/>
      <c r="B32" s="5405" t="s">
        <v>190</v>
      </c>
      <c r="C32" s="5406"/>
      <c r="D32" s="5406"/>
      <c r="E32" s="5406"/>
      <c r="F32" s="5406"/>
      <c r="G32" s="5407"/>
      <c r="H32" s="5392"/>
      <c r="J32" s="5292"/>
      <c r="K32" s="5185"/>
      <c r="L32" s="5185"/>
      <c r="M32" s="5185"/>
      <c r="N32" s="5185"/>
      <c r="O32" s="5185"/>
      <c r="P32" s="5185"/>
      <c r="Q32" s="5185"/>
      <c r="R32" s="5293"/>
    </row>
    <row r="33" spans="1:18" ht="14.25" hidden="1" customHeight="1">
      <c r="A33" s="2378"/>
      <c r="B33" s="5405" t="s">
        <v>191</v>
      </c>
      <c r="C33" s="5406"/>
      <c r="D33" s="5406"/>
      <c r="E33" s="5406"/>
      <c r="F33" s="5406"/>
      <c r="G33" s="5407"/>
      <c r="H33" s="5408"/>
      <c r="J33" s="5292"/>
      <c r="K33" s="5185"/>
      <c r="L33" s="5185"/>
      <c r="M33" s="5185"/>
      <c r="N33" s="5185"/>
      <c r="O33" s="5185"/>
      <c r="P33" s="5185"/>
      <c r="Q33" s="5185"/>
      <c r="R33" s="5293"/>
    </row>
    <row r="34" spans="1:18" ht="13.5" hidden="1" customHeight="1">
      <c r="A34" s="2378"/>
      <c r="B34" s="5405" t="s">
        <v>193</v>
      </c>
      <c r="C34" s="5406"/>
      <c r="D34" s="5406"/>
      <c r="E34" s="5406"/>
      <c r="F34" s="5406"/>
      <c r="G34" s="5407"/>
      <c r="H34" s="5409"/>
      <c r="J34" s="5292"/>
      <c r="K34" s="5185"/>
      <c r="L34" s="5185"/>
      <c r="M34" s="5185"/>
      <c r="N34" s="5185"/>
      <c r="O34" s="5185"/>
      <c r="P34" s="5185"/>
      <c r="Q34" s="5185"/>
      <c r="R34" s="5293"/>
    </row>
    <row r="35" spans="1:18" ht="13.5" hidden="1" customHeight="1">
      <c r="A35" s="2378"/>
      <c r="B35" s="5405" t="s">
        <v>192</v>
      </c>
      <c r="C35" s="5406"/>
      <c r="D35" s="5406"/>
      <c r="E35" s="5406"/>
      <c r="F35" s="5406"/>
      <c r="G35" s="5407"/>
      <c r="H35" s="5409"/>
      <c r="J35" s="5292"/>
      <c r="K35" s="5185"/>
      <c r="L35" s="5185"/>
      <c r="M35" s="5185"/>
      <c r="N35" s="5185"/>
      <c r="O35" s="5185"/>
      <c r="P35" s="5185"/>
      <c r="Q35" s="5185"/>
      <c r="R35" s="5293"/>
    </row>
    <row r="36" spans="1:18" ht="13.5" hidden="1" customHeight="1">
      <c r="A36" s="2378"/>
      <c r="B36" s="5405" t="s">
        <v>770</v>
      </c>
      <c r="C36" s="5406"/>
      <c r="D36" s="5406"/>
      <c r="E36" s="5406"/>
      <c r="F36" s="5406"/>
      <c r="G36" s="5407"/>
      <c r="H36" s="5409"/>
      <c r="J36" s="5292"/>
      <c r="K36" s="5185"/>
      <c r="L36" s="5185"/>
      <c r="M36" s="5185"/>
      <c r="N36" s="5185"/>
      <c r="O36" s="5185"/>
      <c r="P36" s="5185"/>
      <c r="Q36" s="5185"/>
      <c r="R36" s="5293"/>
    </row>
    <row r="37" spans="1:18" ht="13.5" hidden="1" customHeight="1">
      <c r="A37" s="2378"/>
      <c r="B37" s="5405" t="s">
        <v>194</v>
      </c>
      <c r="C37" s="5406"/>
      <c r="D37" s="5406"/>
      <c r="E37" s="5406"/>
      <c r="F37" s="5406"/>
      <c r="G37" s="5407"/>
      <c r="H37" s="5410"/>
      <c r="J37" s="5292"/>
      <c r="K37" s="5185"/>
      <c r="L37" s="5185"/>
      <c r="M37" s="5185"/>
      <c r="N37" s="5185"/>
      <c r="O37" s="5185"/>
      <c r="P37" s="5185"/>
      <c r="Q37" s="5185"/>
      <c r="R37" s="5293"/>
    </row>
    <row r="38" spans="1:18" ht="13.5" hidden="1" customHeight="1">
      <c r="A38" s="2378"/>
      <c r="B38" s="5393" t="s">
        <v>384</v>
      </c>
      <c r="C38" s="5394"/>
      <c r="D38" s="5394"/>
      <c r="E38" s="5394"/>
      <c r="F38" s="5394"/>
      <c r="G38" s="5395"/>
      <c r="H38" s="2386"/>
      <c r="J38" s="5292"/>
      <c r="K38" s="5185"/>
      <c r="L38" s="5185"/>
      <c r="M38" s="5185"/>
      <c r="N38" s="5185"/>
      <c r="O38" s="5185"/>
      <c r="P38" s="5185"/>
      <c r="Q38" s="5185"/>
      <c r="R38" s="5293"/>
    </row>
    <row r="39" spans="1:18">
      <c r="A39" s="2378"/>
      <c r="B39" s="2378"/>
      <c r="C39" s="2378"/>
      <c r="D39" s="2378"/>
      <c r="E39" s="2378"/>
      <c r="F39" s="2378"/>
      <c r="G39" s="2378"/>
      <c r="H39" s="2378"/>
      <c r="J39" s="5292"/>
      <c r="K39" s="5185"/>
      <c r="L39" s="5185"/>
      <c r="M39" s="5185"/>
      <c r="N39" s="5185"/>
      <c r="O39" s="5185"/>
      <c r="P39" s="5185"/>
      <c r="Q39" s="5185"/>
      <c r="R39" s="5293"/>
    </row>
    <row r="40" spans="1:18">
      <c r="A40" s="2396" t="s">
        <v>504</v>
      </c>
      <c r="B40" s="2397"/>
      <c r="C40" s="2378"/>
      <c r="D40" s="2378"/>
      <c r="E40" s="2378"/>
      <c r="F40" s="2378"/>
      <c r="G40" s="2378"/>
      <c r="H40" s="2378"/>
      <c r="J40" s="5292"/>
      <c r="K40" s="5185"/>
      <c r="L40" s="5185"/>
      <c r="M40" s="5185"/>
      <c r="N40" s="5185"/>
      <c r="O40" s="5185"/>
      <c r="P40" s="5185"/>
      <c r="Q40" s="5185"/>
      <c r="R40" s="5293"/>
    </row>
    <row r="41" spans="1:18">
      <c r="A41" s="2378"/>
      <c r="B41" s="2378"/>
      <c r="C41" s="5394" t="s">
        <v>28</v>
      </c>
      <c r="D41" s="5394"/>
      <c r="E41" s="5394"/>
      <c r="F41" s="5394"/>
      <c r="G41" s="5394"/>
      <c r="H41" s="5394"/>
      <c r="J41" s="5292"/>
      <c r="K41" s="5185"/>
      <c r="L41" s="5185"/>
      <c r="M41" s="5185"/>
      <c r="N41" s="5185"/>
      <c r="O41" s="5185"/>
      <c r="P41" s="5185"/>
      <c r="Q41" s="5185"/>
      <c r="R41" s="5293"/>
    </row>
    <row r="42" spans="1:18">
      <c r="A42" s="2378"/>
      <c r="B42" s="5396" t="s">
        <v>52</v>
      </c>
      <c r="C42" s="5397"/>
      <c r="D42" s="5398"/>
      <c r="E42" s="5396" t="s">
        <v>50</v>
      </c>
      <c r="F42" s="5397"/>
      <c r="G42" s="5398"/>
      <c r="H42" s="2383" t="s">
        <v>39</v>
      </c>
      <c r="J42" s="5292"/>
      <c r="K42" s="5185"/>
      <c r="L42" s="5185"/>
      <c r="M42" s="5185"/>
      <c r="N42" s="5185"/>
      <c r="O42" s="5185"/>
      <c r="P42" s="5185"/>
      <c r="Q42" s="5185"/>
      <c r="R42" s="5293"/>
    </row>
    <row r="43" spans="1:18">
      <c r="A43" s="2378"/>
      <c r="B43" s="2391" t="s">
        <v>357</v>
      </c>
      <c r="C43" s="5399" t="s">
        <v>51</v>
      </c>
      <c r="D43" s="5400"/>
      <c r="E43" s="2391" t="s">
        <v>357</v>
      </c>
      <c r="F43" s="5399"/>
      <c r="G43" s="5400"/>
      <c r="H43" s="5387"/>
      <c r="J43" s="5292"/>
      <c r="K43" s="5185"/>
      <c r="L43" s="5185"/>
      <c r="M43" s="5185"/>
      <c r="N43" s="5185"/>
      <c r="O43" s="5185"/>
      <c r="P43" s="5185"/>
      <c r="Q43" s="5185"/>
      <c r="R43" s="5293"/>
    </row>
    <row r="44" spans="1:18">
      <c r="A44" s="2378"/>
      <c r="B44" s="2392"/>
      <c r="C44" s="2384"/>
      <c r="D44" s="2398"/>
      <c r="E44" s="2392"/>
      <c r="F44" s="2384"/>
      <c r="G44" s="2398"/>
      <c r="H44" s="5401"/>
      <c r="J44" s="5292"/>
      <c r="K44" s="5185"/>
      <c r="L44" s="5185"/>
      <c r="M44" s="5185"/>
      <c r="N44" s="5185"/>
      <c r="O44" s="5185"/>
      <c r="P44" s="5185"/>
      <c r="Q44" s="5185"/>
      <c r="R44" s="5293"/>
    </row>
    <row r="45" spans="1:18">
      <c r="A45" s="2378"/>
      <c r="B45" s="2392"/>
      <c r="C45" s="5389"/>
      <c r="D45" s="5390"/>
      <c r="E45" s="2392"/>
      <c r="F45" s="5385"/>
      <c r="G45" s="5386"/>
      <c r="H45" s="5388"/>
      <c r="J45" s="5292"/>
      <c r="K45" s="5185"/>
      <c r="L45" s="5185"/>
      <c r="M45" s="5185"/>
      <c r="N45" s="5185"/>
      <c r="O45" s="5185"/>
      <c r="P45" s="5185"/>
      <c r="Q45" s="5185"/>
      <c r="R45" s="5293"/>
    </row>
    <row r="46" spans="1:18">
      <c r="A46" s="2378"/>
      <c r="B46" s="2392"/>
      <c r="C46" s="5389"/>
      <c r="D46" s="5390"/>
      <c r="E46" s="2392"/>
      <c r="F46" s="5385"/>
      <c r="G46" s="5386"/>
      <c r="H46" s="2399"/>
      <c r="J46" s="5292"/>
      <c r="K46" s="5185"/>
      <c r="L46" s="5185"/>
      <c r="M46" s="5185"/>
      <c r="N46" s="5185"/>
      <c r="O46" s="5185"/>
      <c r="P46" s="5185"/>
      <c r="Q46" s="5185"/>
      <c r="R46" s="5293"/>
    </row>
    <row r="47" spans="1:18">
      <c r="A47" s="2378"/>
      <c r="B47" s="2400"/>
      <c r="C47" s="5389"/>
      <c r="D47" s="5390"/>
      <c r="E47" s="2400"/>
      <c r="F47" s="5385"/>
      <c r="G47" s="5386"/>
      <c r="H47" s="5391" t="s">
        <v>195</v>
      </c>
      <c r="J47" s="5292" t="s">
        <v>1761</v>
      </c>
      <c r="K47" s="5185"/>
      <c r="L47" s="5185"/>
      <c r="M47" s="5185"/>
      <c r="N47" s="5185"/>
      <c r="O47" s="5185"/>
      <c r="P47" s="5185"/>
      <c r="Q47" s="5185"/>
      <c r="R47" s="5293"/>
    </row>
    <row r="48" spans="1:18">
      <c r="A48" s="2378"/>
      <c r="B48" s="2400"/>
      <c r="C48" s="5389"/>
      <c r="D48" s="5390"/>
      <c r="E48" s="2400"/>
      <c r="F48" s="5385"/>
      <c r="G48" s="5386"/>
      <c r="H48" s="5392"/>
      <c r="J48" s="5292"/>
      <c r="K48" s="5185"/>
      <c r="L48" s="5185"/>
      <c r="M48" s="5185"/>
      <c r="N48" s="5185"/>
      <c r="O48" s="5185"/>
      <c r="P48" s="5185"/>
      <c r="Q48" s="5185"/>
      <c r="R48" s="5293"/>
    </row>
    <row r="49" spans="1:18" ht="13.5" customHeight="1">
      <c r="A49" s="2378"/>
      <c r="B49" s="2400"/>
      <c r="C49" s="5385"/>
      <c r="D49" s="5386"/>
      <c r="E49" s="2400"/>
      <c r="F49" s="5385"/>
      <c r="G49" s="5386"/>
      <c r="H49" s="5387"/>
      <c r="J49" s="5292"/>
      <c r="K49" s="5185"/>
      <c r="L49" s="5185"/>
      <c r="M49" s="5185"/>
      <c r="N49" s="5185"/>
      <c r="O49" s="5185"/>
      <c r="P49" s="5185"/>
      <c r="Q49" s="5185"/>
      <c r="R49" s="5293"/>
    </row>
    <row r="50" spans="1:18">
      <c r="A50" s="2376"/>
      <c r="B50" s="2400"/>
      <c r="C50" s="5385"/>
      <c r="D50" s="5386"/>
      <c r="E50" s="2400"/>
      <c r="F50" s="5385"/>
      <c r="G50" s="5386"/>
      <c r="H50" s="5388"/>
      <c r="J50" s="5292"/>
      <c r="K50" s="5185"/>
      <c r="L50" s="5185"/>
      <c r="M50" s="5185"/>
      <c r="N50" s="5185"/>
      <c r="O50" s="5185"/>
      <c r="P50" s="5185"/>
      <c r="Q50" s="5185"/>
      <c r="R50" s="5293"/>
    </row>
    <row r="51" spans="1:18">
      <c r="A51" s="2376"/>
      <c r="B51" s="2401"/>
      <c r="C51" s="5381"/>
      <c r="D51" s="5382"/>
      <c r="E51" s="2401"/>
      <c r="F51" s="5381"/>
      <c r="G51" s="5382"/>
      <c r="H51" s="2399"/>
      <c r="J51" s="5292"/>
      <c r="K51" s="5185"/>
      <c r="L51" s="5185"/>
      <c r="M51" s="5185"/>
      <c r="N51" s="5185"/>
      <c r="O51" s="5185"/>
      <c r="P51" s="5185"/>
      <c r="Q51" s="5185"/>
      <c r="R51" s="5293"/>
    </row>
    <row r="52" spans="1:18" ht="26.25" customHeight="1">
      <c r="A52" s="2376"/>
      <c r="B52" s="5383" t="s">
        <v>2225</v>
      </c>
      <c r="C52" s="5383"/>
      <c r="D52" s="5383"/>
      <c r="E52" s="5383"/>
      <c r="F52" s="5383"/>
      <c r="G52" s="5383"/>
      <c r="H52" s="5383"/>
      <c r="J52" s="5292"/>
      <c r="K52" s="5185"/>
      <c r="L52" s="5185"/>
      <c r="M52" s="5185"/>
      <c r="N52" s="5185"/>
      <c r="O52" s="5185"/>
      <c r="P52" s="5185"/>
      <c r="Q52" s="5185"/>
      <c r="R52" s="5293"/>
    </row>
    <row r="53" spans="1:18" ht="25.5" customHeight="1">
      <c r="A53" s="2376"/>
      <c r="B53" s="5384" t="s">
        <v>2224</v>
      </c>
      <c r="C53" s="5384"/>
      <c r="D53" s="5384"/>
      <c r="E53" s="5384"/>
      <c r="F53" s="5384"/>
      <c r="G53" s="5384"/>
      <c r="H53" s="5384"/>
      <c r="J53" s="5294"/>
      <c r="K53" s="5295"/>
      <c r="L53" s="5295"/>
      <c r="M53" s="5295"/>
      <c r="N53" s="5295"/>
      <c r="O53" s="5295"/>
      <c r="P53" s="5295"/>
      <c r="Q53" s="5295"/>
      <c r="R53" s="5296"/>
    </row>
    <row r="54" spans="1:18">
      <c r="A54" s="2376"/>
      <c r="B54" s="2402" t="s">
        <v>837</v>
      </c>
      <c r="C54" s="2376"/>
      <c r="D54" s="2376"/>
      <c r="E54" s="2376"/>
      <c r="F54" s="2376"/>
      <c r="G54" s="2376"/>
      <c r="H54" s="2376"/>
      <c r="J54" s="1339"/>
      <c r="K54" s="1339"/>
      <c r="L54" s="1339"/>
      <c r="M54" s="1339"/>
      <c r="N54" s="1339"/>
      <c r="O54" s="1339"/>
      <c r="P54" s="1339"/>
      <c r="Q54" s="1339"/>
      <c r="R54" s="1339"/>
    </row>
    <row r="55" spans="1:18" ht="14">
      <c r="A55" s="2376"/>
      <c r="B55" s="2376"/>
      <c r="C55" s="2376"/>
      <c r="D55" s="2376"/>
      <c r="E55" s="2376"/>
      <c r="F55" s="2376"/>
      <c r="G55" s="2376"/>
      <c r="H55" s="2376"/>
      <c r="J55" s="1325" t="s">
        <v>1536</v>
      </c>
      <c r="K55" s="1334"/>
      <c r="L55" s="1334"/>
      <c r="M55" s="1334"/>
      <c r="N55" s="1334"/>
      <c r="O55" s="1334"/>
      <c r="P55" s="1334"/>
      <c r="Q55" s="1334"/>
      <c r="R55" s="1334"/>
    </row>
    <row r="56" spans="1:18">
      <c r="A56" s="2376"/>
      <c r="B56" s="2376"/>
      <c r="C56" s="2376"/>
      <c r="D56" s="2376"/>
      <c r="E56" s="2376"/>
      <c r="F56" s="2376"/>
      <c r="G56" s="2376"/>
      <c r="H56" s="2376"/>
      <c r="J56" s="5190" t="s">
        <v>1612</v>
      </c>
      <c r="K56" s="5191"/>
      <c r="L56" s="5191"/>
      <c r="M56" s="5191"/>
      <c r="N56" s="5191"/>
      <c r="O56" s="5191"/>
      <c r="P56" s="5191"/>
      <c r="Q56" s="5191"/>
      <c r="R56" s="5192"/>
    </row>
    <row r="57" spans="1:18">
      <c r="A57" s="2376"/>
      <c r="B57" s="2255" t="s">
        <v>807</v>
      </c>
      <c r="C57" s="2376"/>
      <c r="D57" s="2376"/>
      <c r="E57" s="2376"/>
      <c r="F57" s="2376"/>
      <c r="G57" s="2376"/>
      <c r="H57" s="2255" t="s">
        <v>807</v>
      </c>
      <c r="J57" s="5193"/>
      <c r="K57" s="5176"/>
      <c r="L57" s="5176"/>
      <c r="M57" s="5176"/>
      <c r="N57" s="5176"/>
      <c r="O57" s="5176"/>
      <c r="P57" s="5176"/>
      <c r="Q57" s="5176"/>
      <c r="R57" s="5194"/>
    </row>
    <row r="58" spans="1:18" ht="16.5" customHeight="1">
      <c r="A58" s="5426" t="s">
        <v>764</v>
      </c>
      <c r="B58" s="5426"/>
      <c r="C58" s="2376" t="s">
        <v>765</v>
      </c>
      <c r="D58" s="2376"/>
      <c r="E58" s="2376"/>
      <c r="F58" s="2376" t="s">
        <v>766</v>
      </c>
      <c r="G58" s="2403"/>
      <c r="H58" s="2376"/>
      <c r="J58" s="5193"/>
      <c r="K58" s="5176"/>
      <c r="L58" s="5176"/>
      <c r="M58" s="5176"/>
      <c r="N58" s="5176"/>
      <c r="O58" s="5176"/>
      <c r="P58" s="5176"/>
      <c r="Q58" s="5176"/>
      <c r="R58" s="5194"/>
    </row>
    <row r="59" spans="1:18" ht="19">
      <c r="A59" s="2376"/>
      <c r="B59" s="2376"/>
      <c r="C59" s="2377" t="s">
        <v>107</v>
      </c>
      <c r="D59" s="2376"/>
      <c r="E59" s="2376"/>
      <c r="F59" s="5427" t="s">
        <v>767</v>
      </c>
      <c r="G59" s="5428"/>
      <c r="H59" s="5429"/>
      <c r="J59" s="5193"/>
      <c r="K59" s="5176"/>
      <c r="L59" s="5176"/>
      <c r="M59" s="5176"/>
      <c r="N59" s="5176"/>
      <c r="O59" s="5176"/>
      <c r="P59" s="5176"/>
      <c r="Q59" s="5176"/>
      <c r="R59" s="5194"/>
    </row>
    <row r="60" spans="1:18">
      <c r="A60" s="2378"/>
      <c r="B60" s="2378"/>
      <c r="C60" s="2378"/>
      <c r="D60" s="2378"/>
      <c r="E60" s="2378"/>
      <c r="F60" s="5430"/>
      <c r="G60" s="5431"/>
      <c r="H60" s="5432"/>
      <c r="J60" s="5195"/>
      <c r="K60" s="5196"/>
      <c r="L60" s="5196"/>
      <c r="M60" s="5196"/>
      <c r="N60" s="5196"/>
      <c r="O60" s="5196"/>
      <c r="P60" s="5196"/>
      <c r="Q60" s="5196"/>
      <c r="R60" s="5197"/>
    </row>
    <row r="61" spans="1:18" ht="14">
      <c r="A61" s="2379" t="s">
        <v>502</v>
      </c>
      <c r="B61" s="2379"/>
      <c r="C61" s="2379"/>
      <c r="D61" s="2379"/>
      <c r="E61" s="2379"/>
      <c r="F61" s="5433"/>
      <c r="G61" s="5434"/>
      <c r="H61" s="5435"/>
    </row>
    <row r="62" spans="1:18" ht="27" customHeight="1">
      <c r="A62" s="2378"/>
      <c r="B62" s="5436" t="s">
        <v>501</v>
      </c>
      <c r="C62" s="5437"/>
      <c r="D62" s="5437"/>
      <c r="E62" s="5437"/>
      <c r="F62" s="5437"/>
      <c r="G62" s="5437"/>
      <c r="H62" s="5437"/>
    </row>
    <row r="63" spans="1:18">
      <c r="A63" s="2378"/>
      <c r="B63" s="2380" t="s">
        <v>358</v>
      </c>
      <c r="C63" s="2381"/>
      <c r="D63" s="2382" t="s">
        <v>359</v>
      </c>
      <c r="E63" s="5438"/>
      <c r="F63" s="5438"/>
      <c r="G63" s="5439"/>
      <c r="H63" s="2383" t="s">
        <v>39</v>
      </c>
    </row>
    <row r="64" spans="1:18" ht="14.25" customHeight="1">
      <c r="A64" s="2378"/>
      <c r="B64" s="2384" t="s">
        <v>360</v>
      </c>
      <c r="C64" s="2385"/>
      <c r="D64" s="2385"/>
      <c r="E64" s="2385"/>
      <c r="F64" s="2385"/>
      <c r="G64" s="2385"/>
      <c r="H64" s="5408"/>
    </row>
    <row r="65" spans="1:18" ht="18.75" customHeight="1">
      <c r="A65" s="2378"/>
      <c r="B65" s="5411"/>
      <c r="C65" s="5440"/>
      <c r="D65" s="5440"/>
      <c r="E65" s="5440"/>
      <c r="F65" s="5440"/>
      <c r="G65" s="5441"/>
      <c r="H65" s="5409"/>
    </row>
    <row r="66" spans="1:18" ht="18.75" customHeight="1">
      <c r="A66" s="2378"/>
      <c r="B66" s="5411"/>
      <c r="C66" s="5440"/>
      <c r="D66" s="5440"/>
      <c r="E66" s="5440"/>
      <c r="F66" s="5440"/>
      <c r="G66" s="5441"/>
      <c r="H66" s="5409"/>
      <c r="J66" s="5455"/>
      <c r="K66" s="5455"/>
      <c r="L66" s="5455"/>
      <c r="M66" s="5455"/>
      <c r="N66" s="5455"/>
      <c r="O66" s="5455"/>
      <c r="P66" s="5455"/>
      <c r="Q66" s="5455"/>
      <c r="R66" s="5455"/>
    </row>
    <row r="67" spans="1:18" ht="16.5" customHeight="1">
      <c r="A67" s="2378"/>
      <c r="B67" s="5411"/>
      <c r="C67" s="5440"/>
      <c r="D67" s="5440"/>
      <c r="E67" s="5440"/>
      <c r="F67" s="5440"/>
      <c r="G67" s="5441"/>
      <c r="H67" s="5410"/>
      <c r="J67" s="5455"/>
      <c r="K67" s="5455"/>
      <c r="L67" s="5455"/>
      <c r="M67" s="5455"/>
      <c r="N67" s="5455"/>
      <c r="O67" s="5455"/>
      <c r="P67" s="5455"/>
      <c r="Q67" s="5455"/>
      <c r="R67" s="5455"/>
    </row>
    <row r="68" spans="1:18" ht="16.5" customHeight="1">
      <c r="A68" s="2378"/>
      <c r="B68" s="5442"/>
      <c r="C68" s="5443"/>
      <c r="D68" s="5443"/>
      <c r="E68" s="5443"/>
      <c r="F68" s="5443"/>
      <c r="G68" s="5444"/>
      <c r="H68" s="2386"/>
    </row>
    <row r="69" spans="1:18">
      <c r="A69" s="2378"/>
      <c r="B69" s="2384" t="s">
        <v>361</v>
      </c>
      <c r="C69" s="2385"/>
      <c r="D69" s="2385"/>
      <c r="E69" s="2385"/>
      <c r="F69" s="2385"/>
      <c r="G69" s="2385"/>
      <c r="H69" s="2387"/>
      <c r="J69" s="5456"/>
      <c r="K69" s="5456"/>
      <c r="L69" s="5456"/>
      <c r="M69" s="5456"/>
      <c r="N69" s="5456"/>
      <c r="O69" s="5456"/>
      <c r="P69" s="5456"/>
      <c r="Q69" s="5456"/>
      <c r="R69" s="5456"/>
    </row>
    <row r="70" spans="1:18" ht="25.5" customHeight="1">
      <c r="A70" s="2378"/>
      <c r="B70" s="5416"/>
      <c r="C70" s="5417"/>
      <c r="D70" s="5417"/>
      <c r="E70" s="5417"/>
      <c r="F70" s="5417"/>
      <c r="G70" s="5418"/>
      <c r="H70" s="5422" t="s">
        <v>195</v>
      </c>
    </row>
    <row r="71" spans="1:18" ht="32.25" customHeight="1">
      <c r="A71" s="2378"/>
      <c r="B71" s="5419"/>
      <c r="C71" s="5420"/>
      <c r="D71" s="5420"/>
      <c r="E71" s="5420"/>
      <c r="F71" s="5420"/>
      <c r="G71" s="5421"/>
      <c r="H71" s="5423"/>
    </row>
    <row r="72" spans="1:18">
      <c r="A72" s="2378"/>
      <c r="B72" s="2384" t="s">
        <v>768</v>
      </c>
      <c r="C72" s="2388"/>
      <c r="D72" s="2388"/>
      <c r="E72" s="2388"/>
      <c r="F72" s="2388"/>
      <c r="G72" s="2388"/>
      <c r="H72" s="5408"/>
    </row>
    <row r="73" spans="1:18" ht="30" customHeight="1">
      <c r="A73" s="2378"/>
      <c r="B73" s="5411"/>
      <c r="C73" s="5424"/>
      <c r="D73" s="5424"/>
      <c r="E73" s="5424"/>
      <c r="F73" s="5424"/>
      <c r="G73" s="5424"/>
      <c r="H73" s="5410"/>
    </row>
    <row r="74" spans="1:18" ht="16.5" customHeight="1">
      <c r="A74" s="2378"/>
      <c r="B74" s="5414"/>
      <c r="C74" s="5425"/>
      <c r="D74" s="5425"/>
      <c r="E74" s="5425"/>
      <c r="F74" s="5425"/>
      <c r="G74" s="5425"/>
      <c r="H74" s="2386"/>
    </row>
    <row r="75" spans="1:18">
      <c r="A75" s="2378"/>
      <c r="B75" s="2378"/>
      <c r="C75" s="2378"/>
      <c r="D75" s="2378"/>
      <c r="E75" s="2378"/>
      <c r="F75" s="2378"/>
      <c r="G75" s="2378"/>
      <c r="H75" s="2378"/>
    </row>
    <row r="76" spans="1:18" ht="14">
      <c r="A76" s="2389" t="s">
        <v>503</v>
      </c>
      <c r="B76" s="2390"/>
      <c r="C76" s="2378"/>
      <c r="D76" s="2378"/>
      <c r="E76" s="2378"/>
      <c r="F76" s="2378"/>
      <c r="G76" s="2378"/>
      <c r="H76" s="2378"/>
    </row>
    <row r="77" spans="1:18">
      <c r="A77" s="2378"/>
      <c r="B77" s="2378"/>
      <c r="C77" s="2378"/>
      <c r="D77" s="2378"/>
      <c r="E77" s="2378"/>
      <c r="F77" s="2378"/>
      <c r="G77" s="2378"/>
      <c r="H77" s="2378"/>
    </row>
    <row r="78" spans="1:18">
      <c r="A78" s="2378"/>
      <c r="B78" s="5396" t="s">
        <v>356</v>
      </c>
      <c r="C78" s="5397"/>
      <c r="D78" s="5398"/>
      <c r="E78" s="5396" t="s">
        <v>769</v>
      </c>
      <c r="F78" s="5397"/>
      <c r="G78" s="5398"/>
      <c r="H78" s="2383" t="s">
        <v>39</v>
      </c>
      <c r="J78" s="611"/>
    </row>
    <row r="79" spans="1:18">
      <c r="A79" s="2378"/>
      <c r="B79" s="2391" t="s">
        <v>357</v>
      </c>
      <c r="C79" s="5399" t="s">
        <v>51</v>
      </c>
      <c r="D79" s="5400"/>
      <c r="E79" s="2391" t="s">
        <v>357</v>
      </c>
      <c r="F79" s="5399" t="s">
        <v>362</v>
      </c>
      <c r="G79" s="5400"/>
      <c r="H79" s="5387"/>
    </row>
    <row r="80" spans="1:18">
      <c r="A80" s="2378"/>
      <c r="B80" s="2392"/>
      <c r="C80" s="5411"/>
      <c r="D80" s="5412"/>
      <c r="E80" s="2392"/>
      <c r="F80" s="5411"/>
      <c r="G80" s="5412"/>
      <c r="H80" s="5401"/>
    </row>
    <row r="81" spans="1:8">
      <c r="A81" s="2378"/>
      <c r="B81" s="2392"/>
      <c r="C81" s="5413"/>
      <c r="D81" s="5412"/>
      <c r="E81" s="2392"/>
      <c r="F81" s="5413"/>
      <c r="G81" s="5412"/>
      <c r="H81" s="5401"/>
    </row>
    <row r="82" spans="1:8">
      <c r="A82" s="2378"/>
      <c r="B82" s="2392"/>
      <c r="C82" s="5413"/>
      <c r="D82" s="5412"/>
      <c r="E82" s="2392"/>
      <c r="F82" s="5413"/>
      <c r="G82" s="5412"/>
      <c r="H82" s="5388"/>
    </row>
    <row r="83" spans="1:8">
      <c r="A83" s="2378"/>
      <c r="B83" s="2392"/>
      <c r="C83" s="5413"/>
      <c r="D83" s="5412"/>
      <c r="E83" s="2392"/>
      <c r="F83" s="5385" t="s">
        <v>363</v>
      </c>
      <c r="G83" s="5386"/>
      <c r="H83" s="2386"/>
    </row>
    <row r="84" spans="1:8">
      <c r="A84" s="2378"/>
      <c r="B84" s="2392"/>
      <c r="C84" s="5413"/>
      <c r="D84" s="5412"/>
      <c r="E84" s="2392"/>
      <c r="F84" s="5413"/>
      <c r="G84" s="5412"/>
      <c r="H84" s="2393"/>
    </row>
    <row r="85" spans="1:8">
      <c r="A85" s="2378"/>
      <c r="B85" s="2392"/>
      <c r="C85" s="5413"/>
      <c r="D85" s="5412"/>
      <c r="E85" s="2392"/>
      <c r="F85" s="5413"/>
      <c r="G85" s="5412"/>
      <c r="H85" s="2393"/>
    </row>
    <row r="86" spans="1:8">
      <c r="A86" s="2378"/>
      <c r="B86" s="2392"/>
      <c r="C86" s="5414"/>
      <c r="D86" s="5415"/>
      <c r="E86" s="2392"/>
      <c r="F86" s="5414"/>
      <c r="G86" s="5415"/>
      <c r="H86" s="2393"/>
    </row>
    <row r="87" spans="1:8">
      <c r="A87" s="2378"/>
      <c r="B87" s="5402" t="s">
        <v>189</v>
      </c>
      <c r="C87" s="5403"/>
      <c r="D87" s="5403"/>
      <c r="E87" s="5403"/>
      <c r="F87" s="5403"/>
      <c r="G87" s="5404"/>
      <c r="H87" s="5391" t="s">
        <v>195</v>
      </c>
    </row>
    <row r="88" spans="1:8">
      <c r="A88" s="2378"/>
      <c r="B88" s="5405" t="s">
        <v>190</v>
      </c>
      <c r="C88" s="5406"/>
      <c r="D88" s="5406"/>
      <c r="E88" s="5406"/>
      <c r="F88" s="5406"/>
      <c r="G88" s="5407"/>
      <c r="H88" s="5392"/>
    </row>
    <row r="89" spans="1:8" ht="14.25" customHeight="1">
      <c r="A89" s="2378"/>
      <c r="B89" s="5405" t="s">
        <v>191</v>
      </c>
      <c r="C89" s="5406"/>
      <c r="D89" s="5406"/>
      <c r="E89" s="5406"/>
      <c r="F89" s="5406"/>
      <c r="G89" s="5407"/>
      <c r="H89" s="5408"/>
    </row>
    <row r="90" spans="1:8">
      <c r="A90" s="2378"/>
      <c r="B90" s="5405" t="s">
        <v>193</v>
      </c>
      <c r="C90" s="5406"/>
      <c r="D90" s="5406"/>
      <c r="E90" s="5406"/>
      <c r="F90" s="5406"/>
      <c r="G90" s="5407"/>
      <c r="H90" s="5409"/>
    </row>
    <row r="91" spans="1:8">
      <c r="A91" s="2378"/>
      <c r="B91" s="5405" t="s">
        <v>192</v>
      </c>
      <c r="C91" s="5406"/>
      <c r="D91" s="5406"/>
      <c r="E91" s="5406"/>
      <c r="F91" s="5406"/>
      <c r="G91" s="5407"/>
      <c r="H91" s="5409"/>
    </row>
    <row r="92" spans="1:8">
      <c r="A92" s="2378"/>
      <c r="B92" s="5405" t="s">
        <v>770</v>
      </c>
      <c r="C92" s="5406"/>
      <c r="D92" s="5406"/>
      <c r="E92" s="5406"/>
      <c r="F92" s="5406"/>
      <c r="G92" s="5407"/>
      <c r="H92" s="5409"/>
    </row>
    <row r="93" spans="1:8">
      <c r="A93" s="2378"/>
      <c r="B93" s="5405" t="s">
        <v>194</v>
      </c>
      <c r="C93" s="5406"/>
      <c r="D93" s="5406"/>
      <c r="E93" s="5406"/>
      <c r="F93" s="5406"/>
      <c r="G93" s="5407"/>
      <c r="H93" s="5410"/>
    </row>
    <row r="94" spans="1:8">
      <c r="A94" s="2378"/>
      <c r="B94" s="5393" t="s">
        <v>384</v>
      </c>
      <c r="C94" s="5394"/>
      <c r="D94" s="5394"/>
      <c r="E94" s="5394"/>
      <c r="F94" s="5394"/>
      <c r="G94" s="5395"/>
      <c r="H94" s="2386"/>
    </row>
    <row r="95" spans="1:8">
      <c r="A95" s="2378"/>
      <c r="B95" s="2378"/>
      <c r="C95" s="2378"/>
      <c r="D95" s="2378"/>
      <c r="E95" s="2378"/>
      <c r="F95" s="2378"/>
      <c r="G95" s="2378"/>
      <c r="H95" s="2378"/>
    </row>
    <row r="96" spans="1:8">
      <c r="A96" s="2396" t="s">
        <v>504</v>
      </c>
      <c r="B96" s="2397"/>
      <c r="C96" s="2378"/>
      <c r="D96" s="2378"/>
      <c r="E96" s="2378"/>
      <c r="F96" s="2378"/>
      <c r="G96" s="2378"/>
      <c r="H96" s="2378"/>
    </row>
    <row r="97" spans="1:8">
      <c r="A97" s="2378"/>
      <c r="B97" s="2378"/>
      <c r="C97" s="5394" t="s">
        <v>28</v>
      </c>
      <c r="D97" s="5394"/>
      <c r="E97" s="5394"/>
      <c r="F97" s="5394"/>
      <c r="G97" s="5394"/>
      <c r="H97" s="5394"/>
    </row>
    <row r="98" spans="1:8">
      <c r="A98" s="2378"/>
      <c r="B98" s="5396" t="s">
        <v>52</v>
      </c>
      <c r="C98" s="5397"/>
      <c r="D98" s="5398"/>
      <c r="E98" s="5396" t="s">
        <v>50</v>
      </c>
      <c r="F98" s="5397"/>
      <c r="G98" s="5398"/>
      <c r="H98" s="2383" t="s">
        <v>39</v>
      </c>
    </row>
    <row r="99" spans="1:8">
      <c r="A99" s="2378"/>
      <c r="B99" s="2391" t="s">
        <v>357</v>
      </c>
      <c r="C99" s="5399" t="s">
        <v>51</v>
      </c>
      <c r="D99" s="5400"/>
      <c r="E99" s="2391" t="s">
        <v>357</v>
      </c>
      <c r="F99" s="5399"/>
      <c r="G99" s="5400"/>
      <c r="H99" s="5387"/>
    </row>
    <row r="100" spans="1:8">
      <c r="A100" s="2378"/>
      <c r="B100" s="2392"/>
      <c r="C100" s="2384"/>
      <c r="D100" s="2398"/>
      <c r="E100" s="2392"/>
      <c r="F100" s="2384"/>
      <c r="G100" s="2398"/>
      <c r="H100" s="5401"/>
    </row>
    <row r="101" spans="1:8">
      <c r="A101" s="2378"/>
      <c r="B101" s="2392"/>
      <c r="C101" s="5389"/>
      <c r="D101" s="5390"/>
      <c r="E101" s="2392"/>
      <c r="F101" s="5385"/>
      <c r="G101" s="5386"/>
      <c r="H101" s="5388"/>
    </row>
    <row r="102" spans="1:8">
      <c r="A102" s="2378"/>
      <c r="B102" s="2392"/>
      <c r="C102" s="5389"/>
      <c r="D102" s="5390"/>
      <c r="E102" s="2392"/>
      <c r="F102" s="5385"/>
      <c r="G102" s="5386"/>
      <c r="H102" s="2399"/>
    </row>
    <row r="103" spans="1:8">
      <c r="A103" s="2378"/>
      <c r="B103" s="2400"/>
      <c r="C103" s="5389"/>
      <c r="D103" s="5390"/>
      <c r="E103" s="2400"/>
      <c r="F103" s="5385"/>
      <c r="G103" s="5386"/>
      <c r="H103" s="5391" t="s">
        <v>195</v>
      </c>
    </row>
    <row r="104" spans="1:8">
      <c r="A104" s="2378"/>
      <c r="B104" s="2400"/>
      <c r="C104" s="5389"/>
      <c r="D104" s="5390"/>
      <c r="E104" s="2400"/>
      <c r="F104" s="5385"/>
      <c r="G104" s="5386"/>
      <c r="H104" s="5392"/>
    </row>
    <row r="105" spans="1:8">
      <c r="A105" s="2378"/>
      <c r="B105" s="2400"/>
      <c r="C105" s="5385"/>
      <c r="D105" s="5386"/>
      <c r="E105" s="2400"/>
      <c r="F105" s="5385"/>
      <c r="G105" s="5386"/>
      <c r="H105" s="5387"/>
    </row>
    <row r="106" spans="1:8">
      <c r="A106" s="2376"/>
      <c r="B106" s="2400"/>
      <c r="C106" s="5385"/>
      <c r="D106" s="5386"/>
      <c r="E106" s="2400"/>
      <c r="F106" s="5385"/>
      <c r="G106" s="5386"/>
      <c r="H106" s="5388"/>
    </row>
    <row r="107" spans="1:8">
      <c r="A107" s="2376"/>
      <c r="B107" s="2401"/>
      <c r="C107" s="5381"/>
      <c r="D107" s="5382"/>
      <c r="E107" s="2401"/>
      <c r="F107" s="5381"/>
      <c r="G107" s="5382"/>
      <c r="H107" s="2399"/>
    </row>
    <row r="108" spans="1:8" ht="26.25" customHeight="1">
      <c r="A108" s="2376"/>
      <c r="B108" s="5383" t="s">
        <v>1304</v>
      </c>
      <c r="C108" s="5383"/>
      <c r="D108" s="5383"/>
      <c r="E108" s="5383"/>
      <c r="F108" s="5383"/>
      <c r="G108" s="5383"/>
      <c r="H108" s="5383"/>
    </row>
    <row r="109" spans="1:8" ht="25.5" customHeight="1">
      <c r="A109" s="2376"/>
      <c r="B109" s="5384" t="s">
        <v>774</v>
      </c>
      <c r="C109" s="5384"/>
      <c r="D109" s="5384"/>
      <c r="E109" s="5384"/>
      <c r="F109" s="5384"/>
      <c r="G109" s="5384"/>
      <c r="H109" s="5384"/>
    </row>
    <row r="110" spans="1:8">
      <c r="A110" s="2376"/>
      <c r="B110" s="2402" t="s">
        <v>837</v>
      </c>
      <c r="C110" s="2376"/>
      <c r="D110" s="2376"/>
      <c r="E110" s="2376"/>
      <c r="F110" s="2376"/>
      <c r="G110" s="2376"/>
      <c r="H110" s="2376"/>
    </row>
    <row r="111" spans="1:8">
      <c r="A111" s="2376"/>
      <c r="B111" s="2376"/>
      <c r="C111" s="2376"/>
      <c r="D111" s="2376"/>
      <c r="E111" s="2376"/>
      <c r="F111" s="2376"/>
      <c r="G111" s="2376"/>
      <c r="H111" s="2376"/>
    </row>
  </sheetData>
  <mergeCells count="114">
    <mergeCell ref="B70:G71"/>
    <mergeCell ref="H70:H71"/>
    <mergeCell ref="H72:H73"/>
    <mergeCell ref="B73:G74"/>
    <mergeCell ref="B78:D78"/>
    <mergeCell ref="J47:R53"/>
    <mergeCell ref="J56:R60"/>
    <mergeCell ref="E78:G78"/>
    <mergeCell ref="H33:H37"/>
    <mergeCell ref="J66:R67"/>
    <mergeCell ref="B34:G34"/>
    <mergeCell ref="B35:G35"/>
    <mergeCell ref="B36:G36"/>
    <mergeCell ref="J69:R69"/>
    <mergeCell ref="B37:G37"/>
    <mergeCell ref="B38:G38"/>
    <mergeCell ref="C41:H41"/>
    <mergeCell ref="B42:D42"/>
    <mergeCell ref="E42:G42"/>
    <mergeCell ref="C43:D43"/>
    <mergeCell ref="F43:G43"/>
    <mergeCell ref="H43:H45"/>
    <mergeCell ref="C45:D45"/>
    <mergeCell ref="F45:G45"/>
    <mergeCell ref="C49:D49"/>
    <mergeCell ref="F49:G49"/>
    <mergeCell ref="H49:H50"/>
    <mergeCell ref="C50:D50"/>
    <mergeCell ref="F50:G50"/>
    <mergeCell ref="E63:G63"/>
    <mergeCell ref="H64:H67"/>
    <mergeCell ref="B65:G68"/>
    <mergeCell ref="A2:B2"/>
    <mergeCell ref="F3:H5"/>
    <mergeCell ref="B6:H6"/>
    <mergeCell ref="E7:G7"/>
    <mergeCell ref="H8:H11"/>
    <mergeCell ref="B9:G12"/>
    <mergeCell ref="J3:R5"/>
    <mergeCell ref="J7:R13"/>
    <mergeCell ref="J15:R25"/>
    <mergeCell ref="B22:D22"/>
    <mergeCell ref="E22:G22"/>
    <mergeCell ref="C23:D23"/>
    <mergeCell ref="F23:G23"/>
    <mergeCell ref="H23:H26"/>
    <mergeCell ref="C24:D30"/>
    <mergeCell ref="F24:G26"/>
    <mergeCell ref="J26:R46"/>
    <mergeCell ref="F27:G27"/>
    <mergeCell ref="F28:G30"/>
    <mergeCell ref="B31:G31"/>
    <mergeCell ref="H31:H32"/>
    <mergeCell ref="B32:G32"/>
    <mergeCell ref="C46:D46"/>
    <mergeCell ref="F46:G46"/>
    <mergeCell ref="C79:D79"/>
    <mergeCell ref="F79:G79"/>
    <mergeCell ref="H79:H82"/>
    <mergeCell ref="C80:D86"/>
    <mergeCell ref="F80:G82"/>
    <mergeCell ref="F83:G83"/>
    <mergeCell ref="F84:G86"/>
    <mergeCell ref="B14:G15"/>
    <mergeCell ref="H14:H15"/>
    <mergeCell ref="H16:H17"/>
    <mergeCell ref="B17:G18"/>
    <mergeCell ref="C47:D47"/>
    <mergeCell ref="F47:G47"/>
    <mergeCell ref="H47:H48"/>
    <mergeCell ref="C48:D48"/>
    <mergeCell ref="F48:G48"/>
    <mergeCell ref="C51:D51"/>
    <mergeCell ref="F51:G51"/>
    <mergeCell ref="B52:H52"/>
    <mergeCell ref="B53:H53"/>
    <mergeCell ref="A58:B58"/>
    <mergeCell ref="F59:H61"/>
    <mergeCell ref="B62:H62"/>
    <mergeCell ref="B33:G33"/>
    <mergeCell ref="B87:G87"/>
    <mergeCell ref="H87:H88"/>
    <mergeCell ref="B88:G88"/>
    <mergeCell ref="B89:G89"/>
    <mergeCell ref="H89:H93"/>
    <mergeCell ref="B90:G90"/>
    <mergeCell ref="B91:G91"/>
    <mergeCell ref="B92:G92"/>
    <mergeCell ref="B93:G93"/>
    <mergeCell ref="C102:D102"/>
    <mergeCell ref="F102:G102"/>
    <mergeCell ref="C103:D103"/>
    <mergeCell ref="F103:G103"/>
    <mergeCell ref="H103:H104"/>
    <mergeCell ref="C104:D104"/>
    <mergeCell ref="F104:G104"/>
    <mergeCell ref="B94:G94"/>
    <mergeCell ref="C97:H97"/>
    <mergeCell ref="B98:D98"/>
    <mergeCell ref="E98:G98"/>
    <mergeCell ref="C99:D99"/>
    <mergeCell ref="F99:G99"/>
    <mergeCell ref="H99:H101"/>
    <mergeCell ref="C101:D101"/>
    <mergeCell ref="F101:G101"/>
    <mergeCell ref="C107:D107"/>
    <mergeCell ref="F107:G107"/>
    <mergeCell ref="B108:H108"/>
    <mergeCell ref="B109:H109"/>
    <mergeCell ref="C105:D105"/>
    <mergeCell ref="F105:G105"/>
    <mergeCell ref="H105:H106"/>
    <mergeCell ref="C106:D106"/>
    <mergeCell ref="F106:G106"/>
  </mergeCells>
  <phoneticPr fontId="15"/>
  <hyperlinks>
    <hyperlink ref="B1" location="トップ!A1" display="トップへ" xr:uid="{00000000-0004-0000-1600-000000000000}"/>
    <hyperlink ref="H1" location="トップ!A1" display="トップへ" xr:uid="{00000000-0004-0000-1600-000001000000}"/>
    <hyperlink ref="B57" location="トップ!A1" display="トップへ" xr:uid="{00000000-0004-0000-1600-000002000000}"/>
    <hyperlink ref="H57" location="トップ!A1" display="トップへ" xr:uid="{00000000-0004-0000-1600-000003000000}"/>
  </hyperlinks>
  <pageMargins left="0.61" right="0.31" top="0.66" bottom="0.38" header="0.51200000000000001" footer="0.24"/>
  <pageSetup paperSize="9" orientation="portrait" horizontalDpi="300" verticalDpi="300"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F45"/>
  <sheetViews>
    <sheetView showGridLines="0" view="pageBreakPreview" zoomScaleNormal="100" zoomScaleSheetLayoutView="100" workbookViewId="0">
      <selection activeCell="B44" sqref="B44"/>
    </sheetView>
  </sheetViews>
  <sheetFormatPr defaultColWidth="9" defaultRowHeight="13"/>
  <cols>
    <col min="1" max="1" width="2.6328125" style="1220" customWidth="1"/>
    <col min="2" max="2" width="22.36328125" style="1220" customWidth="1"/>
    <col min="3" max="3" width="39.36328125" style="1220" customWidth="1"/>
    <col min="4" max="4" width="9.26953125" style="1220" customWidth="1"/>
    <col min="5" max="5" width="14.453125" style="1220" customWidth="1"/>
    <col min="6" max="6" width="8.984375E-2" style="1220" customWidth="1"/>
    <col min="7" max="16384" width="9" style="1220"/>
  </cols>
  <sheetData>
    <row r="1" spans="1:6">
      <c r="B1" s="541" t="s">
        <v>807</v>
      </c>
      <c r="E1" s="541" t="s">
        <v>807</v>
      </c>
    </row>
    <row r="2" spans="1:6" s="1219" customFormat="1" ht="12">
      <c r="B2" s="5461"/>
      <c r="C2" s="5461"/>
      <c r="D2" s="1821" t="s">
        <v>228</v>
      </c>
      <c r="E2" s="1821" t="s">
        <v>229</v>
      </c>
    </row>
    <row r="3" spans="1:6" s="1219" customFormat="1" ht="46.5" customHeight="1" thickBot="1">
      <c r="B3" s="5461"/>
      <c r="C3" s="5461"/>
      <c r="D3" s="1822"/>
      <c r="E3" s="1822"/>
    </row>
    <row r="4" spans="1:6" s="1219" customFormat="1" ht="13.5" customHeight="1">
      <c r="A4" s="5478" t="str">
        <f>+トップ!B1</f>
        <v>ABC建設株式会社</v>
      </c>
      <c r="B4" s="5479"/>
      <c r="C4" s="5469" t="s">
        <v>1661</v>
      </c>
      <c r="D4" s="5471" t="s">
        <v>1827</v>
      </c>
      <c r="E4" s="5472"/>
      <c r="F4" s="1823"/>
    </row>
    <row r="5" spans="1:6" s="1219" customFormat="1" ht="13.5" customHeight="1">
      <c r="A5" s="5480" t="s">
        <v>3320</v>
      </c>
      <c r="B5" s="5481"/>
      <c r="C5" s="5470"/>
      <c r="D5" s="5473" t="s">
        <v>1696</v>
      </c>
      <c r="E5" s="5474"/>
      <c r="F5" s="1824"/>
    </row>
    <row r="6" spans="1:6">
      <c r="A6" s="1825"/>
      <c r="B6" s="1826"/>
      <c r="F6" s="1827"/>
    </row>
    <row r="7" spans="1:6" ht="13.5" customHeight="1">
      <c r="A7" s="5462" t="s">
        <v>1371</v>
      </c>
      <c r="B7" s="5463"/>
      <c r="C7" s="5463"/>
      <c r="D7" s="5463"/>
      <c r="E7" s="5463"/>
      <c r="F7" s="1828"/>
    </row>
    <row r="8" spans="1:6" ht="45" customHeight="1">
      <c r="A8" s="1829"/>
      <c r="B8" s="5464" t="s">
        <v>1809</v>
      </c>
      <c r="C8" s="5465"/>
      <c r="D8" s="5465"/>
      <c r="E8" s="5465"/>
      <c r="F8" s="1828"/>
    </row>
    <row r="9" spans="1:6">
      <c r="A9" s="1829"/>
      <c r="B9" s="1830"/>
      <c r="C9" s="1221"/>
      <c r="D9" s="1221"/>
      <c r="E9" s="1221"/>
      <c r="F9" s="1828"/>
    </row>
    <row r="10" spans="1:6" ht="13.5" customHeight="1">
      <c r="A10" s="5466" t="s">
        <v>1372</v>
      </c>
      <c r="B10" s="5464"/>
      <c r="C10" s="5464"/>
      <c r="D10" s="5464"/>
      <c r="E10" s="5464"/>
      <c r="F10" s="1828"/>
    </row>
    <row r="11" spans="1:6" ht="18" customHeight="1">
      <c r="A11" s="1829"/>
      <c r="B11" s="5467" t="s">
        <v>1373</v>
      </c>
      <c r="C11" s="5468"/>
      <c r="D11" s="5468"/>
      <c r="E11" s="5468"/>
      <c r="F11" s="1828"/>
    </row>
    <row r="12" spans="1:6" ht="13.5" customHeight="1">
      <c r="A12" s="1829"/>
      <c r="B12" s="1830"/>
      <c r="C12" s="1221"/>
      <c r="D12" s="1221"/>
      <c r="E12" s="1221"/>
      <c r="F12" s="1828"/>
    </row>
    <row r="13" spans="1:6" ht="21" customHeight="1">
      <c r="A13" s="5462" t="s">
        <v>1374</v>
      </c>
      <c r="B13" s="5463"/>
      <c r="C13" s="5463"/>
      <c r="D13" s="5463"/>
      <c r="E13" s="5463"/>
      <c r="F13" s="1828"/>
    </row>
    <row r="14" spans="1:6" ht="13.5" customHeight="1">
      <c r="A14" s="1829"/>
      <c r="B14" s="5464" t="s">
        <v>1375</v>
      </c>
      <c r="C14" s="5458"/>
      <c r="D14" s="5458"/>
      <c r="E14" s="5458"/>
      <c r="F14" s="1828"/>
    </row>
    <row r="15" spans="1:6" ht="26.25" customHeight="1">
      <c r="A15" s="1829"/>
      <c r="B15" s="5459" t="s">
        <v>2070</v>
      </c>
      <c r="C15" s="5460"/>
      <c r="D15" s="5460"/>
      <c r="E15" s="5460"/>
      <c r="F15" s="1828"/>
    </row>
    <row r="16" spans="1:6">
      <c r="A16" s="1829"/>
      <c r="B16" s="1831"/>
      <c r="C16" s="1221"/>
      <c r="D16" s="1221"/>
      <c r="E16" s="1221"/>
      <c r="F16" s="1828"/>
    </row>
    <row r="17" spans="1:6">
      <c r="A17" s="5462" t="s">
        <v>1376</v>
      </c>
      <c r="B17" s="5463"/>
      <c r="C17" s="5463"/>
      <c r="D17" s="5463"/>
      <c r="E17" s="5463"/>
      <c r="F17" s="1828"/>
    </row>
    <row r="18" spans="1:6" ht="13.5" customHeight="1">
      <c r="A18" s="1829"/>
      <c r="B18" s="5457" t="s">
        <v>1377</v>
      </c>
      <c r="C18" s="5458"/>
      <c r="D18" s="5458"/>
      <c r="E18" s="5458"/>
      <c r="F18" s="1828"/>
    </row>
    <row r="19" spans="1:6" ht="18" customHeight="1">
      <c r="A19" s="1829"/>
      <c r="B19" s="5459" t="s">
        <v>1810</v>
      </c>
      <c r="C19" s="5460"/>
      <c r="D19" s="5460"/>
      <c r="E19" s="5460"/>
      <c r="F19" s="1828"/>
    </row>
    <row r="20" spans="1:6" ht="13.5" customHeight="1">
      <c r="A20" s="1829"/>
      <c r="B20" s="5457" t="s">
        <v>1378</v>
      </c>
      <c r="C20" s="5458"/>
      <c r="D20" s="5458"/>
      <c r="E20" s="5458"/>
      <c r="F20" s="1828"/>
    </row>
    <row r="21" spans="1:6" ht="30" customHeight="1">
      <c r="A21" s="1829"/>
      <c r="B21" s="5459" t="s">
        <v>1379</v>
      </c>
      <c r="C21" s="5460"/>
      <c r="D21" s="5460"/>
      <c r="E21" s="5460"/>
      <c r="F21" s="1828"/>
    </row>
    <row r="22" spans="1:6">
      <c r="A22" s="1829"/>
      <c r="B22" s="5459" t="s">
        <v>1380</v>
      </c>
      <c r="C22" s="5460"/>
      <c r="D22" s="5460"/>
      <c r="E22" s="5460"/>
      <c r="F22" s="1828"/>
    </row>
    <row r="23" spans="1:6">
      <c r="A23" s="1829"/>
      <c r="B23" s="1832" t="s">
        <v>1381</v>
      </c>
      <c r="C23" s="1221"/>
      <c r="D23" s="1221"/>
      <c r="E23" s="1221"/>
      <c r="F23" s="1828"/>
    </row>
    <row r="24" spans="1:6">
      <c r="A24" s="1829"/>
      <c r="B24" s="5457" t="s">
        <v>1382</v>
      </c>
      <c r="C24" s="5458"/>
      <c r="D24" s="5458"/>
      <c r="E24" s="5458"/>
      <c r="F24" s="1828"/>
    </row>
    <row r="25" spans="1:6" ht="18.75" customHeight="1">
      <c r="A25" s="1829"/>
      <c r="B25" s="5459" t="s">
        <v>1832</v>
      </c>
      <c r="C25" s="5460"/>
      <c r="D25" s="5460"/>
      <c r="E25" s="5460"/>
      <c r="F25" s="1828"/>
    </row>
    <row r="26" spans="1:6" ht="32.25" customHeight="1">
      <c r="A26" s="1829"/>
      <c r="B26" s="5459" t="s">
        <v>1383</v>
      </c>
      <c r="C26" s="5460"/>
      <c r="D26" s="5460"/>
      <c r="E26" s="5460"/>
      <c r="F26" s="1828"/>
    </row>
    <row r="27" spans="1:6" ht="13.5" customHeight="1">
      <c r="A27" s="5462" t="s">
        <v>1384</v>
      </c>
      <c r="B27" s="5463"/>
      <c r="C27" s="5463"/>
      <c r="D27" s="5463"/>
      <c r="E27" s="5463"/>
      <c r="F27" s="5475"/>
    </row>
    <row r="28" spans="1:6" ht="30.75" customHeight="1">
      <c r="A28" s="1829"/>
      <c r="B28" s="5457" t="s">
        <v>1878</v>
      </c>
      <c r="C28" s="5458"/>
      <c r="D28" s="5458"/>
      <c r="E28" s="5458"/>
      <c r="F28" s="1828"/>
    </row>
    <row r="29" spans="1:6" ht="34.5" customHeight="1">
      <c r="A29" s="1829"/>
      <c r="B29" s="5457" t="s">
        <v>1831</v>
      </c>
      <c r="C29" s="5457"/>
      <c r="D29" s="5457"/>
      <c r="E29" s="5457"/>
      <c r="F29" s="1828"/>
    </row>
    <row r="30" spans="1:6" ht="13.5" customHeight="1">
      <c r="A30" s="5462" t="s">
        <v>1385</v>
      </c>
      <c r="B30" s="5463"/>
      <c r="C30" s="5463"/>
      <c r="D30" s="5463"/>
      <c r="E30" s="5463"/>
      <c r="F30" s="1828"/>
    </row>
    <row r="31" spans="1:6" ht="29.25" customHeight="1">
      <c r="A31" s="1829"/>
      <c r="B31" s="5476" t="s">
        <v>2784</v>
      </c>
      <c r="C31" s="5477"/>
      <c r="D31" s="5477"/>
      <c r="E31" s="5477"/>
      <c r="F31" s="1828"/>
    </row>
    <row r="32" spans="1:6">
      <c r="A32" s="1829"/>
      <c r="B32" s="1830"/>
      <c r="C32" s="1221"/>
      <c r="D32" s="1221"/>
      <c r="E32" s="1221"/>
      <c r="F32" s="1828"/>
    </row>
    <row r="33" spans="1:6" ht="13.5" customHeight="1">
      <c r="A33" s="5466" t="s">
        <v>1386</v>
      </c>
      <c r="B33" s="5464"/>
      <c r="C33" s="5464"/>
      <c r="D33" s="5464"/>
      <c r="E33" s="5464"/>
      <c r="F33" s="1828"/>
    </row>
    <row r="34" spans="1:6" ht="16.5" customHeight="1">
      <c r="A34" s="1829"/>
      <c r="B34" s="5457" t="s">
        <v>1879</v>
      </c>
      <c r="C34" s="5458"/>
      <c r="D34" s="5458"/>
      <c r="E34" s="5458"/>
      <c r="F34" s="1828"/>
    </row>
    <row r="35" spans="1:6">
      <c r="A35" s="1829"/>
      <c r="B35" s="1830"/>
      <c r="C35" s="1221"/>
      <c r="D35" s="1221"/>
      <c r="E35" s="1221"/>
      <c r="F35" s="1828"/>
    </row>
    <row r="36" spans="1:6">
      <c r="A36" s="1829"/>
      <c r="B36" s="5476" t="s">
        <v>1834</v>
      </c>
      <c r="C36" s="5458"/>
      <c r="D36" s="5458"/>
      <c r="E36" s="5458"/>
      <c r="F36" s="1828"/>
    </row>
    <row r="37" spans="1:6">
      <c r="A37" s="1829"/>
      <c r="B37" s="5476" t="s">
        <v>1833</v>
      </c>
      <c r="C37" s="5458"/>
      <c r="D37" s="5458"/>
      <c r="E37" s="5458"/>
      <c r="F37" s="1828"/>
    </row>
    <row r="38" spans="1:6">
      <c r="A38" s="1829"/>
      <c r="B38" s="5476" t="s">
        <v>1835</v>
      </c>
      <c r="C38" s="5458"/>
      <c r="D38" s="5458"/>
      <c r="E38" s="5458"/>
      <c r="F38" s="1828"/>
    </row>
    <row r="39" spans="1:6">
      <c r="A39" s="1829"/>
      <c r="B39" s="5476" t="s">
        <v>1836</v>
      </c>
      <c r="C39" s="5458"/>
      <c r="D39" s="5458"/>
      <c r="E39" s="5458"/>
      <c r="F39" s="1828"/>
    </row>
    <row r="40" spans="1:6" ht="13.5" thickBot="1">
      <c r="A40" s="1833"/>
      <c r="B40" s="5482" t="s">
        <v>1837</v>
      </c>
      <c r="C40" s="5482"/>
      <c r="D40" s="5482"/>
      <c r="E40" s="1834"/>
      <c r="F40" s="1835"/>
    </row>
    <row r="41" spans="1:6">
      <c r="A41" s="1221"/>
      <c r="B41" s="1221"/>
      <c r="C41" s="1221"/>
      <c r="D41" s="1221"/>
      <c r="E41" s="1221"/>
      <c r="F41" s="1221"/>
    </row>
    <row r="42" spans="1:6" s="1836" customFormat="1" ht="13.5" thickBot="1">
      <c r="A42" s="480" t="s">
        <v>422</v>
      </c>
      <c r="B42" s="479"/>
      <c r="C42" s="479"/>
      <c r="D42" s="479"/>
      <c r="E42" s="479"/>
      <c r="F42" s="479"/>
    </row>
    <row r="43" spans="1:6" s="1836" customFormat="1">
      <c r="A43" s="590" t="s">
        <v>423</v>
      </c>
      <c r="B43" s="482" t="s">
        <v>424</v>
      </c>
      <c r="C43" s="5100" t="s">
        <v>425</v>
      </c>
      <c r="D43" s="5100"/>
      <c r="E43" s="5100"/>
      <c r="F43" s="5101"/>
    </row>
    <row r="44" spans="1:6" s="1836" customFormat="1">
      <c r="A44" s="586">
        <v>2</v>
      </c>
      <c r="B44" s="587" t="s">
        <v>2781</v>
      </c>
      <c r="C44" s="5151" t="s">
        <v>1880</v>
      </c>
      <c r="D44" s="5151"/>
      <c r="E44" s="5151"/>
      <c r="F44" s="5152"/>
    </row>
    <row r="45" spans="1:6" s="1836" customFormat="1" ht="13.5" thickBot="1">
      <c r="A45" s="588"/>
      <c r="B45" s="589"/>
      <c r="C45" s="5140"/>
      <c r="D45" s="5140"/>
      <c r="E45" s="5140"/>
      <c r="F45" s="5141"/>
    </row>
  </sheetData>
  <mergeCells count="37">
    <mergeCell ref="C44:F44"/>
    <mergeCell ref="C45:F45"/>
    <mergeCell ref="A4:B4"/>
    <mergeCell ref="A5:B5"/>
    <mergeCell ref="B40:D40"/>
    <mergeCell ref="B34:E34"/>
    <mergeCell ref="B36:E36"/>
    <mergeCell ref="B37:E37"/>
    <mergeCell ref="B38:E38"/>
    <mergeCell ref="B39:E39"/>
    <mergeCell ref="A33:E33"/>
    <mergeCell ref="B20:E20"/>
    <mergeCell ref="B21:E21"/>
    <mergeCell ref="B22:E22"/>
    <mergeCell ref="B25:E25"/>
    <mergeCell ref="B26:E26"/>
    <mergeCell ref="A27:F27"/>
    <mergeCell ref="B28:E28"/>
    <mergeCell ref="C43:F43"/>
    <mergeCell ref="B29:E29"/>
    <mergeCell ref="A30:E30"/>
    <mergeCell ref="B31:E31"/>
    <mergeCell ref="B24:E24"/>
    <mergeCell ref="B19:E19"/>
    <mergeCell ref="B2:C3"/>
    <mergeCell ref="A7:E7"/>
    <mergeCell ref="B8:E8"/>
    <mergeCell ref="A10:E10"/>
    <mergeCell ref="B11:E11"/>
    <mergeCell ref="A13:E13"/>
    <mergeCell ref="B14:E14"/>
    <mergeCell ref="B15:E15"/>
    <mergeCell ref="A17:E17"/>
    <mergeCell ref="B18:E18"/>
    <mergeCell ref="C4:C5"/>
    <mergeCell ref="D4:E4"/>
    <mergeCell ref="D5:E5"/>
  </mergeCells>
  <phoneticPr fontId="15"/>
  <hyperlinks>
    <hyperlink ref="E1" location="トップ!A1" display="トップへ" xr:uid="{00000000-0004-0000-1700-000000000000}"/>
    <hyperlink ref="B1" location="トップ!A1" display="トップへ" xr:uid="{00000000-0004-0000-1700-000001000000}"/>
  </hyperlinks>
  <pageMargins left="0.74803149606299213" right="0.55118110236220474" top="0.78740157480314965" bottom="0.78740157480314965" header="0.51181102362204722" footer="0.51181102362204722"/>
  <pageSetup paperSize="9" orientation="portrait" horizontalDpi="4294967293"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1D660-6325-4754-BDBC-70BD5C86DBBD}">
  <sheetPr codeName="Sheet22"/>
  <dimension ref="A1:K70"/>
  <sheetViews>
    <sheetView zoomScaleNormal="100" zoomScaleSheetLayoutView="100" workbookViewId="0"/>
  </sheetViews>
  <sheetFormatPr defaultColWidth="9" defaultRowHeight="13"/>
  <cols>
    <col min="1" max="1" width="8.08984375" style="2044" customWidth="1"/>
    <col min="2" max="2" width="10.36328125" style="2044" customWidth="1"/>
    <col min="3" max="3" width="7.7265625" style="2044" customWidth="1"/>
    <col min="4" max="4" width="7.26953125" style="2044" customWidth="1"/>
    <col min="5" max="5" width="35.90625" style="2044" customWidth="1"/>
    <col min="6" max="6" width="30.453125" style="2044" customWidth="1"/>
    <col min="7" max="7" width="2.6328125" style="2044" customWidth="1"/>
    <col min="8" max="8" width="5.7265625" style="2044" customWidth="1"/>
    <col min="9" max="9" width="2.36328125" style="2044" customWidth="1"/>
    <col min="10" max="10" width="10.08984375" style="2044" customWidth="1"/>
    <col min="11" max="11" width="9.6328125" style="2044" customWidth="1"/>
    <col min="12" max="12" width="5.453125" style="2044" customWidth="1"/>
    <col min="13" max="16384" width="9" style="2044"/>
  </cols>
  <sheetData>
    <row r="1" spans="1:11">
      <c r="A1" s="541" t="s">
        <v>2015</v>
      </c>
      <c r="B1" s="541"/>
    </row>
    <row r="2" spans="1:11" ht="14.25" customHeight="1">
      <c r="A2" s="2045" t="s">
        <v>2016</v>
      </c>
      <c r="B2" s="2045"/>
      <c r="C2" s="2046"/>
      <c r="D2" s="2046"/>
      <c r="E2" s="2046"/>
      <c r="F2" s="2046"/>
      <c r="G2" s="2046"/>
      <c r="H2" s="2046"/>
      <c r="I2" s="2046"/>
      <c r="J2" s="2047" t="s">
        <v>202</v>
      </c>
      <c r="K2" s="2048" t="s">
        <v>100</v>
      </c>
    </row>
    <row r="3" spans="1:11" ht="33" customHeight="1">
      <c r="A3" s="5544" t="s">
        <v>271</v>
      </c>
      <c r="B3" s="5544"/>
      <c r="C3" s="5544"/>
      <c r="D3" s="5544"/>
      <c r="E3" s="5544"/>
      <c r="F3" s="2049" t="s">
        <v>2017</v>
      </c>
      <c r="G3" s="2050"/>
      <c r="H3" s="2050"/>
      <c r="I3" s="2050"/>
      <c r="J3" s="5545"/>
      <c r="K3" s="5545"/>
    </row>
    <row r="4" spans="1:11" ht="17.25" customHeight="1" thickBot="1">
      <c r="A4" s="5547" t="s">
        <v>2018</v>
      </c>
      <c r="B4" s="5547"/>
      <c r="C4" s="5547"/>
      <c r="D4" s="5547"/>
      <c r="E4" s="5547"/>
      <c r="F4" s="2051">
        <v>43017</v>
      </c>
      <c r="G4" s="2051"/>
      <c r="H4" s="2051"/>
      <c r="I4" s="2051"/>
      <c r="J4" s="5546"/>
      <c r="K4" s="5546"/>
    </row>
    <row r="5" spans="1:11" ht="17.25" customHeight="1">
      <c r="A5" s="5548" t="s">
        <v>203</v>
      </c>
      <c r="B5" s="5549"/>
      <c r="C5" s="5549"/>
      <c r="D5" s="5549"/>
      <c r="E5" s="5549"/>
      <c r="F5" s="5550" t="s">
        <v>84</v>
      </c>
      <c r="G5" s="5551"/>
      <c r="H5" s="5551"/>
      <c r="I5" s="5551"/>
      <c r="J5" s="5551"/>
      <c r="K5" s="5552"/>
    </row>
    <row r="6" spans="1:11" ht="18" customHeight="1" thickBot="1">
      <c r="A6" s="5553" t="s">
        <v>316</v>
      </c>
      <c r="B6" s="5554"/>
      <c r="C6" s="5554"/>
      <c r="D6" s="5554"/>
      <c r="E6" s="5555"/>
      <c r="F6" s="5554" t="s">
        <v>2019</v>
      </c>
      <c r="G6" s="5554"/>
      <c r="H6" s="5554"/>
      <c r="I6" s="5554"/>
      <c r="J6" s="5554"/>
      <c r="K6" s="5555"/>
    </row>
    <row r="7" spans="1:11" ht="14">
      <c r="A7" s="5528" t="s">
        <v>204</v>
      </c>
      <c r="B7" s="5485"/>
      <c r="C7" s="5485"/>
      <c r="D7" s="5485"/>
      <c r="E7" s="5486"/>
      <c r="F7" s="5556" t="s">
        <v>205</v>
      </c>
      <c r="G7" s="5556"/>
      <c r="H7" s="5556"/>
      <c r="I7" s="5556"/>
      <c r="J7" s="5556"/>
      <c r="K7" s="5557"/>
    </row>
    <row r="8" spans="1:11" ht="14">
      <c r="A8" s="5558" t="s">
        <v>862</v>
      </c>
      <c r="B8" s="5500"/>
      <c r="C8" s="5500"/>
      <c r="D8" s="5500"/>
      <c r="E8" s="5501"/>
      <c r="F8" s="2052" t="s">
        <v>880</v>
      </c>
      <c r="G8" s="2053" t="s">
        <v>865</v>
      </c>
      <c r="H8" s="2054" t="s">
        <v>2020</v>
      </c>
      <c r="I8" s="2053" t="s">
        <v>863</v>
      </c>
      <c r="J8" s="2054" t="s">
        <v>2021</v>
      </c>
      <c r="K8" s="2055"/>
    </row>
    <row r="9" spans="1:11">
      <c r="A9" s="2056" t="s">
        <v>865</v>
      </c>
      <c r="B9" s="2057" t="s">
        <v>864</v>
      </c>
      <c r="C9" s="2058" t="s">
        <v>863</v>
      </c>
      <c r="D9" s="2058" t="s">
        <v>866</v>
      </c>
      <c r="E9" s="2059"/>
      <c r="F9" s="5505" t="s">
        <v>1165</v>
      </c>
      <c r="G9" s="5506"/>
      <c r="H9" s="5506"/>
      <c r="I9" s="5506"/>
      <c r="J9" s="5506"/>
      <c r="K9" s="5507"/>
    </row>
    <row r="10" spans="1:11">
      <c r="A10" s="2060" t="s">
        <v>2022</v>
      </c>
      <c r="B10" s="2061"/>
      <c r="E10" s="2062"/>
      <c r="F10" s="5508"/>
      <c r="G10" s="5509"/>
      <c r="H10" s="5509"/>
      <c r="I10" s="5509"/>
      <c r="J10" s="5509"/>
      <c r="K10" s="5510"/>
    </row>
    <row r="11" spans="1:11">
      <c r="A11" s="2060"/>
      <c r="B11" s="2061"/>
      <c r="E11" s="2062"/>
      <c r="F11" s="5508"/>
      <c r="G11" s="5509"/>
      <c r="H11" s="5509"/>
      <c r="I11" s="5509"/>
      <c r="J11" s="5509"/>
      <c r="K11" s="5510"/>
    </row>
    <row r="12" spans="1:11">
      <c r="A12" s="5499" t="s">
        <v>427</v>
      </c>
      <c r="B12" s="5500"/>
      <c r="C12" s="5500"/>
      <c r="D12" s="5500"/>
      <c r="E12" s="5501"/>
      <c r="F12" s="5508"/>
      <c r="G12" s="5509"/>
      <c r="H12" s="5509"/>
      <c r="I12" s="5509"/>
      <c r="J12" s="5509"/>
      <c r="K12" s="5510"/>
    </row>
    <row r="13" spans="1:11">
      <c r="A13" s="2056" t="s">
        <v>863</v>
      </c>
      <c r="B13" s="2057" t="s">
        <v>864</v>
      </c>
      <c r="C13" s="2058" t="s">
        <v>865</v>
      </c>
      <c r="D13" s="2058" t="s">
        <v>866</v>
      </c>
      <c r="E13" s="2059"/>
      <c r="F13" s="5508"/>
      <c r="G13" s="5509"/>
      <c r="H13" s="5509"/>
      <c r="I13" s="5509"/>
      <c r="J13" s="5509"/>
      <c r="K13" s="5510"/>
    </row>
    <row r="14" spans="1:11">
      <c r="A14" s="2060" t="s">
        <v>2022</v>
      </c>
      <c r="B14" s="2061" t="s">
        <v>867</v>
      </c>
      <c r="E14" s="2062"/>
      <c r="F14" s="5508"/>
      <c r="G14" s="5509"/>
      <c r="H14" s="5509"/>
      <c r="I14" s="5509"/>
      <c r="J14" s="5509"/>
      <c r="K14" s="5510"/>
    </row>
    <row r="15" spans="1:11">
      <c r="A15" s="2060"/>
      <c r="B15" s="2061"/>
      <c r="E15" s="2062"/>
      <c r="F15" s="5508"/>
      <c r="G15" s="5509"/>
      <c r="H15" s="5509"/>
      <c r="I15" s="5509"/>
      <c r="J15" s="5509"/>
      <c r="K15" s="5510"/>
    </row>
    <row r="16" spans="1:11">
      <c r="A16" s="5499" t="s">
        <v>207</v>
      </c>
      <c r="B16" s="5500"/>
      <c r="C16" s="5500"/>
      <c r="D16" s="5500"/>
      <c r="E16" s="5501"/>
      <c r="F16" s="5508"/>
      <c r="G16" s="5509"/>
      <c r="H16" s="5509"/>
      <c r="I16" s="5509"/>
      <c r="J16" s="5509"/>
      <c r="K16" s="5510"/>
    </row>
    <row r="17" spans="1:11" ht="13.5" thickBot="1">
      <c r="A17" s="2056" t="s">
        <v>865</v>
      </c>
      <c r="B17" s="2057" t="s">
        <v>868</v>
      </c>
      <c r="C17" s="2058" t="s">
        <v>865</v>
      </c>
      <c r="D17" s="2058" t="s">
        <v>869</v>
      </c>
      <c r="E17" s="2059"/>
      <c r="F17" s="5511"/>
      <c r="G17" s="5512"/>
      <c r="H17" s="5512"/>
      <c r="I17" s="5512"/>
      <c r="J17" s="5512"/>
      <c r="K17" s="5513"/>
    </row>
    <row r="18" spans="1:11">
      <c r="A18" s="2060" t="s">
        <v>2022</v>
      </c>
      <c r="B18" s="2061" t="s">
        <v>870</v>
      </c>
      <c r="E18" s="2062"/>
      <c r="F18" s="5485" t="s">
        <v>206</v>
      </c>
      <c r="G18" s="5485"/>
      <c r="H18" s="5485"/>
      <c r="I18" s="5485"/>
      <c r="J18" s="5485"/>
      <c r="K18" s="5486"/>
    </row>
    <row r="19" spans="1:11" ht="14">
      <c r="A19" s="2060"/>
      <c r="B19" s="2061"/>
      <c r="E19" s="2062"/>
      <c r="F19" s="2052" t="s">
        <v>880</v>
      </c>
      <c r="G19" s="2053" t="s">
        <v>863</v>
      </c>
      <c r="H19" s="2054" t="s">
        <v>2023</v>
      </c>
      <c r="I19" s="2053" t="s">
        <v>865</v>
      </c>
      <c r="J19" s="2054" t="s">
        <v>2024</v>
      </c>
      <c r="K19" s="2055"/>
    </row>
    <row r="20" spans="1:11">
      <c r="A20" s="5499" t="s">
        <v>317</v>
      </c>
      <c r="B20" s="5500"/>
      <c r="C20" s="5500"/>
      <c r="D20" s="5500"/>
      <c r="E20" s="5501"/>
      <c r="F20" s="5500" t="s">
        <v>85</v>
      </c>
      <c r="G20" s="5500"/>
      <c r="H20" s="5500"/>
      <c r="I20" s="5500"/>
      <c r="J20" s="5500"/>
      <c r="K20" s="5501"/>
    </row>
    <row r="21" spans="1:11" ht="13.5" customHeight="1">
      <c r="A21" s="5491" t="s">
        <v>871</v>
      </c>
      <c r="B21" s="5491"/>
      <c r="C21" s="5491"/>
      <c r="D21" s="5491"/>
      <c r="E21" s="5492"/>
      <c r="F21" s="5490" t="s">
        <v>1164</v>
      </c>
      <c r="G21" s="5491"/>
      <c r="H21" s="5491"/>
      <c r="I21" s="5491"/>
      <c r="J21" s="5491"/>
      <c r="K21" s="5492"/>
    </row>
    <row r="22" spans="1:11">
      <c r="A22" s="5491"/>
      <c r="B22" s="5491"/>
      <c r="C22" s="5491"/>
      <c r="D22" s="5491"/>
      <c r="E22" s="5492"/>
      <c r="F22" s="5490"/>
      <c r="G22" s="5491"/>
      <c r="H22" s="5491"/>
      <c r="I22" s="5491"/>
      <c r="J22" s="5491"/>
      <c r="K22" s="5492"/>
    </row>
    <row r="23" spans="1:11">
      <c r="A23" s="5526"/>
      <c r="B23" s="5526"/>
      <c r="C23" s="5526"/>
      <c r="D23" s="5526"/>
      <c r="E23" s="5527"/>
      <c r="F23" s="5490"/>
      <c r="G23" s="5491"/>
      <c r="H23" s="5491"/>
      <c r="I23" s="5491"/>
      <c r="J23" s="5491"/>
      <c r="K23" s="5492"/>
    </row>
    <row r="24" spans="1:11">
      <c r="A24" s="5528" t="s">
        <v>97</v>
      </c>
      <c r="B24" s="5485"/>
      <c r="C24" s="5485"/>
      <c r="D24" s="5485"/>
      <c r="E24" s="5486"/>
      <c r="F24" s="5490"/>
      <c r="G24" s="5491"/>
      <c r="H24" s="5491"/>
      <c r="I24" s="5491"/>
      <c r="J24" s="5491"/>
      <c r="K24" s="5492"/>
    </row>
    <row r="25" spans="1:11">
      <c r="A25" s="5529" t="s">
        <v>147</v>
      </c>
      <c r="B25" s="5530"/>
      <c r="C25" s="5530"/>
      <c r="D25" s="5530"/>
      <c r="E25" s="5531"/>
      <c r="F25" s="5490"/>
      <c r="G25" s="5491"/>
      <c r="H25" s="5491"/>
      <c r="I25" s="5491"/>
      <c r="J25" s="5491"/>
      <c r="K25" s="5492"/>
    </row>
    <row r="26" spans="1:11">
      <c r="A26" s="5532" t="s">
        <v>89</v>
      </c>
      <c r="B26" s="5533"/>
      <c r="C26" s="5536" t="s">
        <v>470</v>
      </c>
      <c r="D26" s="5536" t="s">
        <v>471</v>
      </c>
      <c r="E26" s="5538" t="s">
        <v>472</v>
      </c>
      <c r="F26" s="5490"/>
      <c r="G26" s="5491"/>
      <c r="H26" s="5491"/>
      <c r="I26" s="5491"/>
      <c r="J26" s="5491"/>
      <c r="K26" s="5492"/>
    </row>
    <row r="27" spans="1:11">
      <c r="A27" s="5534"/>
      <c r="B27" s="5535"/>
      <c r="C27" s="5537"/>
      <c r="D27" s="5537"/>
      <c r="E27" s="5539"/>
      <c r="F27" s="5490"/>
      <c r="G27" s="5491"/>
      <c r="H27" s="5491"/>
      <c r="I27" s="5491"/>
      <c r="J27" s="5491"/>
      <c r="K27" s="5492"/>
    </row>
    <row r="28" spans="1:11" ht="15.75" customHeight="1">
      <c r="A28" s="5540" t="s">
        <v>2060</v>
      </c>
      <c r="B28" s="5541"/>
      <c r="C28" s="2063" t="s">
        <v>2061</v>
      </c>
      <c r="D28" s="2064" t="s">
        <v>2025</v>
      </c>
      <c r="E28" s="2065" t="s">
        <v>401</v>
      </c>
      <c r="F28" s="5490"/>
      <c r="G28" s="5491"/>
      <c r="H28" s="5491"/>
      <c r="I28" s="5491"/>
      <c r="J28" s="5491"/>
      <c r="K28" s="5492"/>
    </row>
    <row r="29" spans="1:11" ht="13.5" customHeight="1">
      <c r="A29" s="5483" t="s">
        <v>2062</v>
      </c>
      <c r="B29" s="5484"/>
      <c r="C29" s="2066" t="s">
        <v>2061</v>
      </c>
      <c r="D29" s="2067" t="s">
        <v>2025</v>
      </c>
      <c r="E29" s="2068" t="s">
        <v>400</v>
      </c>
      <c r="F29" s="5490"/>
      <c r="G29" s="5491"/>
      <c r="H29" s="5491"/>
      <c r="I29" s="5491"/>
      <c r="J29" s="5491"/>
      <c r="K29" s="5492"/>
    </row>
    <row r="30" spans="1:11">
      <c r="A30" s="5542" t="s">
        <v>2063</v>
      </c>
      <c r="B30" s="5543"/>
      <c r="C30" s="2066" t="s">
        <v>2061</v>
      </c>
      <c r="D30" s="2067" t="s">
        <v>2026</v>
      </c>
      <c r="E30" s="2069" t="s">
        <v>149</v>
      </c>
      <c r="F30" s="5490"/>
      <c r="G30" s="5491"/>
      <c r="H30" s="5491"/>
      <c r="I30" s="5491"/>
      <c r="J30" s="5491"/>
      <c r="K30" s="5492"/>
    </row>
    <row r="31" spans="1:11">
      <c r="A31" s="5483" t="s">
        <v>2064</v>
      </c>
      <c r="B31" s="5484"/>
      <c r="C31" s="2066" t="s">
        <v>237</v>
      </c>
      <c r="D31" s="2067" t="s">
        <v>2027</v>
      </c>
      <c r="E31" s="2069" t="s">
        <v>26</v>
      </c>
      <c r="F31" s="5490"/>
      <c r="G31" s="5491"/>
      <c r="H31" s="5491"/>
      <c r="I31" s="5491"/>
      <c r="J31" s="5491"/>
      <c r="K31" s="5492"/>
    </row>
    <row r="32" spans="1:11">
      <c r="A32" s="5483" t="e">
        <v>#REF!</v>
      </c>
      <c r="B32" s="5484"/>
      <c r="C32" s="2066" t="e">
        <v>#REF!</v>
      </c>
      <c r="D32" s="2067"/>
      <c r="E32" s="2069"/>
      <c r="F32" s="5490"/>
      <c r="G32" s="5491"/>
      <c r="H32" s="5491"/>
      <c r="I32" s="5491"/>
      <c r="J32" s="5491"/>
      <c r="K32" s="5492"/>
    </row>
    <row r="33" spans="1:11">
      <c r="A33" s="5483" t="s">
        <v>2065</v>
      </c>
      <c r="B33" s="5484"/>
      <c r="C33" s="2070" t="s">
        <v>2061</v>
      </c>
      <c r="D33" s="2067"/>
      <c r="E33" s="2069"/>
      <c r="F33" s="5490"/>
      <c r="G33" s="5491"/>
      <c r="H33" s="5491"/>
      <c r="I33" s="5491"/>
      <c r="J33" s="5491"/>
      <c r="K33" s="5492"/>
    </row>
    <row r="34" spans="1:11">
      <c r="A34" s="5483" t="s">
        <v>2066</v>
      </c>
      <c r="B34" s="5484"/>
      <c r="C34" s="2070" t="s">
        <v>2067</v>
      </c>
      <c r="D34" s="2067"/>
      <c r="E34" s="2069"/>
      <c r="F34" s="5490"/>
      <c r="G34" s="5491"/>
      <c r="H34" s="5491"/>
      <c r="I34" s="5491"/>
      <c r="J34" s="5491"/>
      <c r="K34" s="5492"/>
    </row>
    <row r="35" spans="1:11">
      <c r="A35" s="5483" t="s">
        <v>2068</v>
      </c>
      <c r="B35" s="5484"/>
      <c r="C35" s="2070" t="s">
        <v>2067</v>
      </c>
      <c r="D35" s="2067"/>
      <c r="E35" s="2069"/>
      <c r="F35" s="5490"/>
      <c r="G35" s="5491"/>
      <c r="H35" s="5491"/>
      <c r="I35" s="5491"/>
      <c r="J35" s="5491"/>
      <c r="K35" s="5492"/>
    </row>
    <row r="36" spans="1:11">
      <c r="A36" s="5483" t="s">
        <v>2069</v>
      </c>
      <c r="B36" s="5484"/>
      <c r="C36" s="2066"/>
      <c r="D36" s="2067"/>
      <c r="E36" s="2069"/>
      <c r="F36" s="5490"/>
      <c r="G36" s="5491"/>
      <c r="H36" s="5491"/>
      <c r="I36" s="5491"/>
      <c r="J36" s="5491"/>
      <c r="K36" s="5492"/>
    </row>
    <row r="37" spans="1:11">
      <c r="A37" s="5483"/>
      <c r="B37" s="5484"/>
      <c r="C37" s="2067"/>
      <c r="D37" s="2071"/>
      <c r="E37" s="2072"/>
      <c r="F37" s="5490"/>
      <c r="G37" s="5491"/>
      <c r="H37" s="5491"/>
      <c r="I37" s="5491"/>
      <c r="J37" s="5491"/>
      <c r="K37" s="5492"/>
    </row>
    <row r="38" spans="1:11" ht="12.75" customHeight="1" thickBot="1">
      <c r="A38" s="5499" t="s">
        <v>317</v>
      </c>
      <c r="B38" s="5500"/>
      <c r="C38" s="5500"/>
      <c r="D38" s="5500"/>
      <c r="E38" s="5501"/>
      <c r="F38" s="5493"/>
      <c r="G38" s="5494"/>
      <c r="H38" s="5494"/>
      <c r="I38" s="5494"/>
      <c r="J38" s="5494"/>
      <c r="K38" s="5495"/>
    </row>
    <row r="39" spans="1:11" ht="13.5" customHeight="1">
      <c r="A39" s="5514" t="s">
        <v>2028</v>
      </c>
      <c r="B39" s="5515"/>
      <c r="C39" s="5515"/>
      <c r="D39" s="5515"/>
      <c r="E39" s="5516"/>
      <c r="F39" s="5485" t="s">
        <v>461</v>
      </c>
      <c r="G39" s="5485"/>
      <c r="H39" s="5485"/>
      <c r="I39" s="5485"/>
      <c r="J39" s="5485"/>
      <c r="K39" s="5486"/>
    </row>
    <row r="40" spans="1:11" ht="14.25" customHeight="1">
      <c r="A40" s="5514"/>
      <c r="B40" s="5515"/>
      <c r="C40" s="5515"/>
      <c r="D40" s="5515"/>
      <c r="E40" s="5516"/>
      <c r="F40" s="2052" t="s">
        <v>880</v>
      </c>
      <c r="G40" s="2053" t="s">
        <v>863</v>
      </c>
      <c r="H40" s="2054" t="s">
        <v>2029</v>
      </c>
      <c r="I40" s="2053" t="s">
        <v>865</v>
      </c>
      <c r="J40" s="2054" t="s">
        <v>2021</v>
      </c>
      <c r="K40" s="2055"/>
    </row>
    <row r="41" spans="1:11" ht="13.5" customHeight="1">
      <c r="A41" s="5514"/>
      <c r="B41" s="5515"/>
      <c r="C41" s="5515"/>
      <c r="D41" s="5515"/>
      <c r="E41" s="5516"/>
      <c r="F41" s="5487" t="s">
        <v>1163</v>
      </c>
      <c r="G41" s="5488"/>
      <c r="H41" s="5488"/>
      <c r="I41" s="5488"/>
      <c r="J41" s="5488"/>
      <c r="K41" s="5489"/>
    </row>
    <row r="42" spans="1:11" ht="13.5" customHeight="1">
      <c r="A42" s="5514"/>
      <c r="B42" s="5515"/>
      <c r="C42" s="5515"/>
      <c r="D42" s="5515"/>
      <c r="E42" s="5516"/>
      <c r="F42" s="5490"/>
      <c r="G42" s="5491"/>
      <c r="H42" s="5491"/>
      <c r="I42" s="5491"/>
      <c r="J42" s="5491"/>
      <c r="K42" s="5492"/>
    </row>
    <row r="43" spans="1:11">
      <c r="A43" s="5523"/>
      <c r="B43" s="5524"/>
      <c r="C43" s="5524"/>
      <c r="D43" s="5524"/>
      <c r="E43" s="5525"/>
      <c r="F43" s="5490"/>
      <c r="G43" s="5491"/>
      <c r="H43" s="5491"/>
      <c r="I43" s="5491"/>
      <c r="J43" s="5491"/>
      <c r="K43" s="5492"/>
    </row>
    <row r="44" spans="1:11" ht="12" customHeight="1">
      <c r="A44" s="5496" t="s">
        <v>148</v>
      </c>
      <c r="B44" s="5497"/>
      <c r="C44" s="5497"/>
      <c r="D44" s="5497"/>
      <c r="E44" s="5498"/>
      <c r="F44" s="5490"/>
      <c r="G44" s="5491"/>
      <c r="H44" s="5491"/>
      <c r="I44" s="5491"/>
      <c r="J44" s="5491"/>
      <c r="K44" s="5492"/>
    </row>
    <row r="45" spans="1:11">
      <c r="A45" s="5499" t="s">
        <v>98</v>
      </c>
      <c r="B45" s="5500"/>
      <c r="C45" s="5500"/>
      <c r="D45" s="5500"/>
      <c r="E45" s="5501"/>
      <c r="F45" s="5490"/>
      <c r="G45" s="5491"/>
      <c r="H45" s="5491"/>
      <c r="I45" s="5491"/>
      <c r="J45" s="5491"/>
      <c r="K45" s="5492"/>
    </row>
    <row r="46" spans="1:11" ht="13.5" thickBot="1">
      <c r="A46" s="5490" t="s">
        <v>2030</v>
      </c>
      <c r="B46" s="5491"/>
      <c r="C46" s="5491"/>
      <c r="D46" s="5491"/>
      <c r="E46" s="5492"/>
      <c r="F46" s="5493"/>
      <c r="G46" s="5494"/>
      <c r="H46" s="5494"/>
      <c r="I46" s="5494"/>
      <c r="J46" s="5494"/>
      <c r="K46" s="5495"/>
    </row>
    <row r="47" spans="1:11">
      <c r="A47" s="5490"/>
      <c r="B47" s="5491"/>
      <c r="C47" s="5491"/>
      <c r="D47" s="5491"/>
      <c r="E47" s="5492"/>
      <c r="F47" s="5502" t="s">
        <v>462</v>
      </c>
      <c r="G47" s="5503"/>
      <c r="H47" s="5503"/>
      <c r="I47" s="5503"/>
      <c r="J47" s="5503"/>
      <c r="K47" s="5504"/>
    </row>
    <row r="48" spans="1:11">
      <c r="A48" s="5490"/>
      <c r="B48" s="5491"/>
      <c r="C48" s="5491"/>
      <c r="D48" s="5491"/>
      <c r="E48" s="5492"/>
      <c r="F48" s="5505" t="s">
        <v>872</v>
      </c>
      <c r="G48" s="5506"/>
      <c r="H48" s="5506"/>
      <c r="I48" s="5506"/>
      <c r="J48" s="5506"/>
      <c r="K48" s="5507"/>
    </row>
    <row r="49" spans="1:11">
      <c r="A49" s="5490"/>
      <c r="B49" s="5491"/>
      <c r="C49" s="5491"/>
      <c r="D49" s="5491"/>
      <c r="E49" s="5492"/>
      <c r="F49" s="5508"/>
      <c r="G49" s="5509"/>
      <c r="H49" s="5509"/>
      <c r="I49" s="5509"/>
      <c r="J49" s="5509"/>
      <c r="K49" s="5510"/>
    </row>
    <row r="50" spans="1:11">
      <c r="A50" s="5499" t="s">
        <v>99</v>
      </c>
      <c r="B50" s="5500"/>
      <c r="C50" s="5500"/>
      <c r="D50" s="5500"/>
      <c r="E50" s="5501"/>
      <c r="F50" s="5508"/>
      <c r="G50" s="5509"/>
      <c r="H50" s="5509"/>
      <c r="I50" s="5509"/>
      <c r="J50" s="5509"/>
      <c r="K50" s="5510"/>
    </row>
    <row r="51" spans="1:11">
      <c r="A51" s="5508" t="s">
        <v>1161</v>
      </c>
      <c r="B51" s="5509"/>
      <c r="C51" s="5509"/>
      <c r="D51" s="5509"/>
      <c r="E51" s="5510"/>
      <c r="F51" s="5508"/>
      <c r="G51" s="5509"/>
      <c r="H51" s="5509"/>
      <c r="I51" s="5509"/>
      <c r="J51" s="5509"/>
      <c r="K51" s="5510"/>
    </row>
    <row r="52" spans="1:11" ht="13.5" customHeight="1">
      <c r="A52" s="5508"/>
      <c r="B52" s="5509"/>
      <c r="C52" s="5509"/>
      <c r="D52" s="5509"/>
      <c r="E52" s="5510"/>
      <c r="F52" s="5508"/>
      <c r="G52" s="5509"/>
      <c r="H52" s="5509"/>
      <c r="I52" s="5509"/>
      <c r="J52" s="5509"/>
      <c r="K52" s="5510"/>
    </row>
    <row r="53" spans="1:11">
      <c r="A53" s="5499" t="s">
        <v>317</v>
      </c>
      <c r="B53" s="5500"/>
      <c r="C53" s="5500"/>
      <c r="D53" s="5500"/>
      <c r="E53" s="5501"/>
      <c r="F53" s="5508"/>
      <c r="G53" s="5509"/>
      <c r="H53" s="5509"/>
      <c r="I53" s="5509"/>
      <c r="J53" s="5509"/>
      <c r="K53" s="5510"/>
    </row>
    <row r="54" spans="1:11" ht="13.5" customHeight="1">
      <c r="A54" s="5514" t="s">
        <v>1162</v>
      </c>
      <c r="B54" s="5515"/>
      <c r="C54" s="5515"/>
      <c r="D54" s="5515"/>
      <c r="E54" s="5516"/>
      <c r="F54" s="5508"/>
      <c r="G54" s="5509"/>
      <c r="H54" s="5509"/>
      <c r="I54" s="5509"/>
      <c r="J54" s="5509"/>
      <c r="K54" s="5510"/>
    </row>
    <row r="55" spans="1:11">
      <c r="A55" s="5514"/>
      <c r="B55" s="5515"/>
      <c r="C55" s="5515"/>
      <c r="D55" s="5515"/>
      <c r="E55" s="5516"/>
      <c r="F55" s="5508"/>
      <c r="G55" s="5509"/>
      <c r="H55" s="5509"/>
      <c r="I55" s="5509"/>
      <c r="J55" s="5509"/>
      <c r="K55" s="5510"/>
    </row>
    <row r="56" spans="1:11">
      <c r="A56" s="5514"/>
      <c r="B56" s="5515"/>
      <c r="C56" s="5515"/>
      <c r="D56" s="5515"/>
      <c r="E56" s="5516"/>
      <c r="F56" s="5508"/>
      <c r="G56" s="5509"/>
      <c r="H56" s="5509"/>
      <c r="I56" s="5509"/>
      <c r="J56" s="5509"/>
      <c r="K56" s="5510"/>
    </row>
    <row r="57" spans="1:11">
      <c r="A57" s="5514"/>
      <c r="B57" s="5515"/>
      <c r="C57" s="5515"/>
      <c r="D57" s="5515"/>
      <c r="E57" s="5516"/>
      <c r="F57" s="5508"/>
      <c r="G57" s="5509"/>
      <c r="H57" s="5509"/>
      <c r="I57" s="5509"/>
      <c r="J57" s="5509"/>
      <c r="K57" s="5510"/>
    </row>
    <row r="58" spans="1:11" ht="13.5" thickBot="1">
      <c r="A58" s="5517"/>
      <c r="B58" s="5518"/>
      <c r="C58" s="5518"/>
      <c r="D58" s="5518"/>
      <c r="E58" s="5519"/>
      <c r="F58" s="5508"/>
      <c r="G58" s="5509"/>
      <c r="H58" s="5509"/>
      <c r="I58" s="5509"/>
      <c r="J58" s="5509"/>
      <c r="K58" s="5510"/>
    </row>
    <row r="59" spans="1:11" ht="13.5" customHeight="1">
      <c r="A59" s="5520" t="s">
        <v>245</v>
      </c>
      <c r="B59" s="5521"/>
      <c r="C59" s="5521"/>
      <c r="D59" s="5521"/>
      <c r="E59" s="5522"/>
      <c r="F59" s="5508"/>
      <c r="G59" s="5509"/>
      <c r="H59" s="5509"/>
      <c r="I59" s="5509"/>
      <c r="J59" s="5509"/>
      <c r="K59" s="5510"/>
    </row>
    <row r="60" spans="1:11">
      <c r="A60" s="5487"/>
      <c r="B60" s="5488"/>
      <c r="C60" s="5488"/>
      <c r="D60" s="5488"/>
      <c r="E60" s="5489"/>
      <c r="F60" s="5508"/>
      <c r="G60" s="5509"/>
      <c r="H60" s="5509"/>
      <c r="I60" s="5509"/>
      <c r="J60" s="5509"/>
      <c r="K60" s="5510"/>
    </row>
    <row r="61" spans="1:11">
      <c r="A61" s="5490"/>
      <c r="B61" s="5491"/>
      <c r="C61" s="5491"/>
      <c r="D61" s="5491"/>
      <c r="E61" s="5492"/>
      <c r="F61" s="5508"/>
      <c r="G61" s="5509"/>
      <c r="H61" s="5509"/>
      <c r="I61" s="5509"/>
      <c r="J61" s="5509"/>
      <c r="K61" s="5510"/>
    </row>
    <row r="62" spans="1:11">
      <c r="A62" s="5490"/>
      <c r="B62" s="5491"/>
      <c r="C62" s="5491"/>
      <c r="D62" s="5491"/>
      <c r="E62" s="5492"/>
      <c r="F62" s="5508"/>
      <c r="G62" s="5509"/>
      <c r="H62" s="5509"/>
      <c r="I62" s="5509"/>
      <c r="J62" s="5509"/>
      <c r="K62" s="5510"/>
    </row>
    <row r="63" spans="1:11">
      <c r="A63" s="5490"/>
      <c r="B63" s="5491"/>
      <c r="C63" s="5491"/>
      <c r="D63" s="5491"/>
      <c r="E63" s="5492"/>
      <c r="F63" s="5508"/>
      <c r="G63" s="5509"/>
      <c r="H63" s="5509"/>
      <c r="I63" s="5509"/>
      <c r="J63" s="5509"/>
      <c r="K63" s="5510"/>
    </row>
    <row r="64" spans="1:11" ht="13.5" customHeight="1">
      <c r="A64" s="5490"/>
      <c r="B64" s="5491"/>
      <c r="C64" s="5491"/>
      <c r="D64" s="5491"/>
      <c r="E64" s="5492"/>
      <c r="F64" s="5508"/>
      <c r="G64" s="5509"/>
      <c r="H64" s="5509"/>
      <c r="I64" s="5509"/>
      <c r="J64" s="5509"/>
      <c r="K64" s="5510"/>
    </row>
    <row r="65" spans="1:11" ht="13.5" customHeight="1">
      <c r="A65" s="5490"/>
      <c r="B65" s="5491"/>
      <c r="C65" s="5491"/>
      <c r="D65" s="5491"/>
      <c r="E65" s="5492"/>
      <c r="F65" s="5508"/>
      <c r="G65" s="5509"/>
      <c r="H65" s="5509"/>
      <c r="I65" s="5509"/>
      <c r="J65" s="5509"/>
      <c r="K65" s="5510"/>
    </row>
    <row r="66" spans="1:11">
      <c r="A66" s="5490"/>
      <c r="B66" s="5491"/>
      <c r="C66" s="5491"/>
      <c r="D66" s="5491"/>
      <c r="E66" s="5492"/>
      <c r="F66" s="5508"/>
      <c r="G66" s="5509"/>
      <c r="H66" s="5509"/>
      <c r="I66" s="5509"/>
      <c r="J66" s="5509"/>
      <c r="K66" s="5510"/>
    </row>
    <row r="67" spans="1:11">
      <c r="A67" s="5490"/>
      <c r="B67" s="5491"/>
      <c r="C67" s="5491"/>
      <c r="D67" s="5491"/>
      <c r="E67" s="5492"/>
      <c r="F67" s="5508"/>
      <c r="G67" s="5509"/>
      <c r="H67" s="5509"/>
      <c r="I67" s="5509"/>
      <c r="J67" s="5509"/>
      <c r="K67" s="5510"/>
    </row>
    <row r="68" spans="1:11">
      <c r="A68" s="5490"/>
      <c r="B68" s="5491"/>
      <c r="C68" s="5491"/>
      <c r="D68" s="5491"/>
      <c r="E68" s="5492"/>
      <c r="F68" s="5508"/>
      <c r="G68" s="5509"/>
      <c r="H68" s="5509"/>
      <c r="I68" s="5509"/>
      <c r="J68" s="5509"/>
      <c r="K68" s="5510"/>
    </row>
    <row r="69" spans="1:11" ht="13.5" thickBot="1">
      <c r="A69" s="5493"/>
      <c r="B69" s="5494"/>
      <c r="C69" s="5494"/>
      <c r="D69" s="5494"/>
      <c r="E69" s="5495"/>
      <c r="F69" s="5511"/>
      <c r="G69" s="5512"/>
      <c r="H69" s="5512"/>
      <c r="I69" s="5512"/>
      <c r="J69" s="5512"/>
      <c r="K69" s="5513"/>
    </row>
    <row r="70" spans="1:11" ht="13.5" customHeight="1">
      <c r="A70" s="2073" t="s">
        <v>255</v>
      </c>
      <c r="B70" s="2044" t="s">
        <v>53</v>
      </c>
    </row>
  </sheetData>
  <mergeCells count="50">
    <mergeCell ref="F9:K17"/>
    <mergeCell ref="A12:E12"/>
    <mergeCell ref="A16:E16"/>
    <mergeCell ref="A3:E3"/>
    <mergeCell ref="J3:J4"/>
    <mergeCell ref="K3:K4"/>
    <mergeCell ref="A4:E4"/>
    <mergeCell ref="A5:E5"/>
    <mergeCell ref="F5:K5"/>
    <mergeCell ref="A6:E6"/>
    <mergeCell ref="F6:K6"/>
    <mergeCell ref="A7:E7"/>
    <mergeCell ref="F7:K7"/>
    <mergeCell ref="A8:E8"/>
    <mergeCell ref="F18:K18"/>
    <mergeCell ref="A20:E20"/>
    <mergeCell ref="F20:K20"/>
    <mergeCell ref="A21:E23"/>
    <mergeCell ref="F21:K38"/>
    <mergeCell ref="A24:E24"/>
    <mergeCell ref="A25:E25"/>
    <mergeCell ref="A26:B27"/>
    <mergeCell ref="C26:C27"/>
    <mergeCell ref="D26:D27"/>
    <mergeCell ref="A38:E38"/>
    <mergeCell ref="E26:E27"/>
    <mergeCell ref="A28:B28"/>
    <mergeCell ref="A29:B29"/>
    <mergeCell ref="A30:B30"/>
    <mergeCell ref="A31:B31"/>
    <mergeCell ref="A32:B32"/>
    <mergeCell ref="A33:B33"/>
    <mergeCell ref="A34:B34"/>
    <mergeCell ref="A35:B35"/>
    <mergeCell ref="A36:B36"/>
    <mergeCell ref="A37:B37"/>
    <mergeCell ref="F39:K39"/>
    <mergeCell ref="F41:K46"/>
    <mergeCell ref="A44:E44"/>
    <mergeCell ref="A45:E45"/>
    <mergeCell ref="A46:E49"/>
    <mergeCell ref="F47:K47"/>
    <mergeCell ref="F48:K69"/>
    <mergeCell ref="A50:E50"/>
    <mergeCell ref="A51:E52"/>
    <mergeCell ref="A53:E53"/>
    <mergeCell ref="A54:E58"/>
    <mergeCell ref="A59:E59"/>
    <mergeCell ref="A60:E69"/>
    <mergeCell ref="A39:E43"/>
  </mergeCells>
  <phoneticPr fontId="15"/>
  <dataValidations count="1">
    <dataValidation type="list" allowBlank="1" showInputMessage="1" showErrorMessage="1" sqref="A9 C9 A13 C13 A17 C17 G8 I8 G19 I19 G40 I40" xr:uid="{3B623C79-A349-4EE6-A058-79E3CDEF2487}">
      <formula1>"□,☑"</formula1>
    </dataValidation>
  </dataValidations>
  <hyperlinks>
    <hyperlink ref="A1" location="トップ!A1" display="トップへ" xr:uid="{AE107E51-0872-4E60-8679-C8D04D85BD0C}"/>
  </hyperlinks>
  <pageMargins left="0.59" right="0.25" top="0.84" bottom="0.43" header="0.51200000000000001" footer="0.28999999999999998"/>
  <pageSetup paperSize="9" scale="73" orientation="portrait" verticalDpi="1200" r:id="rId1"/>
  <headerFooter alignWithMargins="0"/>
  <colBreaks count="1" manualBreakCount="1">
    <brk id="11" min="1" max="65" man="1"/>
  </col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9D3DF-44BF-4730-932E-78EE2FDFA0ED}">
  <dimension ref="A1:J118"/>
  <sheetViews>
    <sheetView showGridLines="0" view="pageBreakPreview" zoomScaleNormal="100" zoomScaleSheetLayoutView="100" workbookViewId="0">
      <selection activeCell="B1" sqref="B1"/>
    </sheetView>
  </sheetViews>
  <sheetFormatPr defaultColWidth="9" defaultRowHeight="13"/>
  <cols>
    <col min="1" max="1" width="3.6328125" style="2877" customWidth="1"/>
    <col min="2" max="2" width="40.6328125" style="2877" customWidth="1"/>
    <col min="3" max="5" width="3.26953125" style="2877" customWidth="1"/>
    <col min="6" max="6" width="3.7265625" style="2877" customWidth="1"/>
    <col min="7" max="7" width="30.08984375" style="2877" customWidth="1"/>
    <col min="8" max="9" width="3.453125" style="2877" customWidth="1"/>
    <col min="10" max="10" width="3.08984375" style="2877" customWidth="1"/>
    <col min="11" max="16384" width="9" style="2877"/>
  </cols>
  <sheetData>
    <row r="1" spans="1:10">
      <c r="B1" s="541" t="s">
        <v>807</v>
      </c>
      <c r="C1" s="541"/>
      <c r="D1" s="541"/>
      <c r="E1" s="541"/>
      <c r="F1" s="541"/>
      <c r="G1" s="541" t="s">
        <v>807</v>
      </c>
    </row>
    <row r="2" spans="1:10">
      <c r="B2" s="541"/>
      <c r="C2" s="541"/>
      <c r="D2" s="541"/>
      <c r="E2" s="541"/>
      <c r="F2" s="541"/>
      <c r="G2" s="541"/>
      <c r="H2" s="2877" t="s">
        <v>3322</v>
      </c>
      <c r="I2" s="2877" t="s">
        <v>3323</v>
      </c>
      <c r="J2" s="2877" t="s">
        <v>3324</v>
      </c>
    </row>
    <row r="3" spans="1:10" ht="13.5" customHeight="1">
      <c r="A3" s="2878" t="s">
        <v>2071</v>
      </c>
      <c r="B3" s="2879"/>
      <c r="C3" s="2879" t="s">
        <v>3321</v>
      </c>
      <c r="D3" s="2879"/>
      <c r="E3" s="2879"/>
      <c r="F3" s="2879"/>
      <c r="G3" s="2880" t="s">
        <v>2781</v>
      </c>
      <c r="H3" s="2877" t="s">
        <v>851</v>
      </c>
      <c r="I3" s="2877" t="s">
        <v>851</v>
      </c>
      <c r="J3" s="2877" t="s">
        <v>851</v>
      </c>
    </row>
    <row r="4" spans="1:10" ht="14.25" customHeight="1">
      <c r="A4" s="5610" t="s">
        <v>3325</v>
      </c>
      <c r="B4" s="5610"/>
      <c r="C4" s="5610"/>
      <c r="D4" s="5610"/>
      <c r="E4" s="5610"/>
      <c r="F4" s="5610"/>
      <c r="G4" s="5610"/>
      <c r="H4" s="2877" t="s">
        <v>851</v>
      </c>
      <c r="I4" s="2877" t="s">
        <v>851</v>
      </c>
      <c r="J4" s="2877" t="s">
        <v>851</v>
      </c>
    </row>
    <row r="5" spans="1:10">
      <c r="A5" s="5611" t="s">
        <v>1387</v>
      </c>
      <c r="B5" s="5612"/>
      <c r="C5" s="5612"/>
      <c r="D5" s="5612"/>
      <c r="E5" s="5612"/>
      <c r="F5" s="5612"/>
      <c r="G5" s="5612"/>
      <c r="H5" s="2877" t="s">
        <v>851</v>
      </c>
      <c r="I5" s="2877" t="s">
        <v>851</v>
      </c>
      <c r="J5" s="2877" t="s">
        <v>851</v>
      </c>
    </row>
    <row r="6" spans="1:10">
      <c r="A6" s="5613" t="s">
        <v>1388</v>
      </c>
      <c r="B6" s="5614"/>
      <c r="C6" s="5614"/>
      <c r="D6" s="5614"/>
      <c r="E6" s="5614"/>
      <c r="F6" s="5614"/>
      <c r="G6" s="5614"/>
      <c r="H6" s="2877" t="s">
        <v>851</v>
      </c>
      <c r="I6" s="2877" t="s">
        <v>851</v>
      </c>
      <c r="J6" s="2877" t="s">
        <v>851</v>
      </c>
    </row>
    <row r="7" spans="1:10">
      <c r="A7" s="5613" t="s">
        <v>1389</v>
      </c>
      <c r="B7" s="5614"/>
      <c r="C7" s="5614"/>
      <c r="D7" s="5614"/>
      <c r="E7" s="5614"/>
      <c r="F7" s="5614"/>
      <c r="G7" s="5614"/>
      <c r="H7" s="2877" t="s">
        <v>851</v>
      </c>
      <c r="I7" s="2877" t="s">
        <v>851</v>
      </c>
      <c r="J7" s="2877" t="s">
        <v>851</v>
      </c>
    </row>
    <row r="8" spans="1:10">
      <c r="A8" s="5615"/>
      <c r="B8" s="5615"/>
      <c r="C8" s="5615"/>
      <c r="D8" s="5615"/>
      <c r="E8" s="5615"/>
      <c r="F8" s="5615"/>
      <c r="G8" s="5615"/>
      <c r="H8" s="2877" t="s">
        <v>851</v>
      </c>
      <c r="I8" s="2877" t="s">
        <v>851</v>
      </c>
      <c r="J8" s="2877" t="s">
        <v>851</v>
      </c>
    </row>
    <row r="9" spans="1:10">
      <c r="A9" s="5609" t="s">
        <v>1390</v>
      </c>
      <c r="B9" s="5595"/>
      <c r="C9" s="5595"/>
      <c r="D9" s="5595"/>
      <c r="E9" s="5595"/>
      <c r="F9" s="5595"/>
      <c r="G9" s="5595"/>
      <c r="H9" s="2877" t="s">
        <v>851</v>
      </c>
      <c r="I9" s="2877" t="s">
        <v>851</v>
      </c>
      <c r="J9" s="2877" t="s">
        <v>851</v>
      </c>
    </row>
    <row r="10" spans="1:10">
      <c r="A10" s="2881" t="s">
        <v>3326</v>
      </c>
      <c r="H10" s="2877" t="s">
        <v>851</v>
      </c>
      <c r="I10" s="2877" t="s">
        <v>851</v>
      </c>
      <c r="J10" s="2877" t="s">
        <v>851</v>
      </c>
    </row>
    <row r="11" spans="1:10" ht="13.5" customHeight="1">
      <c r="A11" s="5599" t="s">
        <v>1391</v>
      </c>
      <c r="B11" s="5599"/>
      <c r="C11" s="5599"/>
      <c r="D11" s="5599"/>
      <c r="E11" s="5599"/>
      <c r="F11" s="5599"/>
      <c r="G11" s="5599"/>
      <c r="H11" s="2877" t="s">
        <v>851</v>
      </c>
      <c r="I11" s="2877" t="s">
        <v>851</v>
      </c>
      <c r="J11" s="2877" t="s">
        <v>851</v>
      </c>
    </row>
    <row r="12" spans="1:10" ht="13.5" customHeight="1">
      <c r="A12" s="5599" t="s">
        <v>3327</v>
      </c>
      <c r="B12" s="5599"/>
      <c r="C12" s="5599"/>
      <c r="D12" s="5599"/>
      <c r="E12" s="5599"/>
      <c r="F12" s="5599"/>
      <c r="G12" s="5599"/>
      <c r="H12" s="2877" t="s">
        <v>851</v>
      </c>
      <c r="I12" s="2877" t="s">
        <v>851</v>
      </c>
      <c r="J12" s="2877" t="s">
        <v>851</v>
      </c>
    </row>
    <row r="13" spans="1:10" ht="25.5" customHeight="1">
      <c r="A13" s="5600" t="s">
        <v>1392</v>
      </c>
      <c r="B13" s="5600"/>
      <c r="C13" s="5600"/>
      <c r="D13" s="5600"/>
      <c r="E13" s="5600"/>
      <c r="F13" s="5600"/>
      <c r="G13" s="5600"/>
      <c r="H13" s="2877" t="s">
        <v>851</v>
      </c>
      <c r="I13" s="2877" t="s">
        <v>851</v>
      </c>
      <c r="J13" s="2877" t="s">
        <v>851</v>
      </c>
    </row>
    <row r="14" spans="1:10" ht="39.75" customHeight="1">
      <c r="A14" s="5601" t="s">
        <v>3328</v>
      </c>
      <c r="B14" s="5602"/>
      <c r="C14" s="5602"/>
      <c r="D14" s="5602"/>
      <c r="E14" s="5602"/>
      <c r="F14" s="5602"/>
      <c r="G14" s="5602"/>
      <c r="H14" s="2877" t="s">
        <v>851</v>
      </c>
      <c r="I14" s="2877" t="s">
        <v>851</v>
      </c>
      <c r="J14" s="2877" t="s">
        <v>851</v>
      </c>
    </row>
    <row r="15" spans="1:10" ht="19.5" customHeight="1">
      <c r="A15" s="5603" t="s">
        <v>1393</v>
      </c>
      <c r="B15" s="5604"/>
      <c r="C15" s="5604"/>
      <c r="D15" s="5604"/>
      <c r="E15" s="5604"/>
      <c r="F15" s="5604"/>
      <c r="G15" s="5604"/>
      <c r="H15" s="2877" t="s">
        <v>851</v>
      </c>
      <c r="I15" s="2877" t="s">
        <v>851</v>
      </c>
      <c r="J15" s="2877" t="s">
        <v>851</v>
      </c>
    </row>
    <row r="16" spans="1:10" ht="21.75" customHeight="1">
      <c r="A16" s="5605" t="s">
        <v>1394</v>
      </c>
      <c r="B16" s="5606"/>
      <c r="C16" s="5606"/>
      <c r="D16" s="5606"/>
      <c r="E16" s="5606"/>
      <c r="F16" s="5606"/>
      <c r="G16" s="5606"/>
      <c r="H16" s="2877" t="s">
        <v>851</v>
      </c>
      <c r="I16" s="2877" t="s">
        <v>851</v>
      </c>
      <c r="J16" s="2877" t="s">
        <v>851</v>
      </c>
    </row>
    <row r="17" spans="1:10" ht="20.25" customHeight="1">
      <c r="A17" s="5607" t="s">
        <v>1395</v>
      </c>
      <c r="B17" s="5607"/>
      <c r="C17" s="5607"/>
      <c r="D17" s="5607"/>
      <c r="E17" s="5607"/>
      <c r="F17" s="5607"/>
      <c r="G17" s="5607"/>
      <c r="H17" s="2877" t="s">
        <v>851</v>
      </c>
      <c r="I17" s="2877" t="s">
        <v>851</v>
      </c>
      <c r="J17" s="2877" t="s">
        <v>851</v>
      </c>
    </row>
    <row r="18" spans="1:10" ht="24" customHeight="1">
      <c r="A18" s="5608" t="s">
        <v>25</v>
      </c>
      <c r="B18" s="5608"/>
      <c r="C18" s="5608"/>
      <c r="D18" s="5608"/>
      <c r="E18" s="5608"/>
      <c r="F18" s="5608"/>
      <c r="G18" s="5608"/>
      <c r="H18" s="2877" t="s">
        <v>851</v>
      </c>
      <c r="I18" s="2877" t="s">
        <v>851</v>
      </c>
      <c r="J18" s="2877" t="s">
        <v>851</v>
      </c>
    </row>
    <row r="19" spans="1:10" ht="13.5" thickBot="1">
      <c r="A19" s="5594" t="s">
        <v>1885</v>
      </c>
      <c r="B19" s="5595"/>
      <c r="C19" s="5595"/>
      <c r="D19" s="5595"/>
      <c r="E19" s="5595"/>
      <c r="F19" s="5595"/>
      <c r="G19" s="5595"/>
      <c r="H19" s="2877" t="s">
        <v>851</v>
      </c>
    </row>
    <row r="20" spans="1:10" ht="19.5" customHeight="1" thickBot="1">
      <c r="A20" s="2882" t="s">
        <v>1396</v>
      </c>
      <c r="B20" s="2883" t="s">
        <v>1397</v>
      </c>
      <c r="C20" s="5591" t="s">
        <v>1324</v>
      </c>
      <c r="D20" s="5592"/>
      <c r="E20" s="5592"/>
      <c r="F20" s="5593"/>
      <c r="G20" s="2883" t="s">
        <v>1398</v>
      </c>
      <c r="H20" s="2877" t="s">
        <v>851</v>
      </c>
    </row>
    <row r="21" spans="1:10" ht="27" customHeight="1" thickBot="1">
      <c r="A21" s="2884" t="s">
        <v>1886</v>
      </c>
      <c r="B21" s="2885" t="s">
        <v>3329</v>
      </c>
      <c r="C21" s="2886"/>
      <c r="D21" s="2887"/>
      <c r="E21" s="2888"/>
      <c r="F21" s="2889"/>
      <c r="G21" s="2890"/>
      <c r="H21" s="2877" t="s">
        <v>851</v>
      </c>
    </row>
    <row r="22" spans="1:10" ht="18" customHeight="1">
      <c r="A22" s="2891"/>
      <c r="B22" s="2892"/>
      <c r="C22" s="2892"/>
      <c r="D22" s="2892"/>
      <c r="E22" s="2892"/>
      <c r="F22" s="2892"/>
      <c r="G22" s="2893"/>
      <c r="H22" s="2877" t="s">
        <v>851</v>
      </c>
    </row>
    <row r="23" spans="1:10" ht="13.5" thickBot="1">
      <c r="A23" s="5594" t="s">
        <v>2072</v>
      </c>
      <c r="B23" s="5595"/>
      <c r="C23" s="5595"/>
      <c r="D23" s="5595"/>
      <c r="E23" s="5595"/>
      <c r="F23" s="5595"/>
      <c r="G23" s="5595"/>
      <c r="H23" s="2877" t="s">
        <v>851</v>
      </c>
    </row>
    <row r="24" spans="1:10" ht="19.5" customHeight="1" thickBot="1">
      <c r="A24" s="2882" t="s">
        <v>1396</v>
      </c>
      <c r="B24" s="2883" t="s">
        <v>1397</v>
      </c>
      <c r="C24" s="5591" t="s">
        <v>1324</v>
      </c>
      <c r="D24" s="5592"/>
      <c r="E24" s="5592"/>
      <c r="F24" s="5593"/>
      <c r="G24" s="2883" t="s">
        <v>1398</v>
      </c>
      <c r="H24" s="2877" t="s">
        <v>851</v>
      </c>
    </row>
    <row r="25" spans="1:10" ht="23.5" customHeight="1" thickBot="1">
      <c r="A25" s="2884" t="s">
        <v>2073</v>
      </c>
      <c r="B25" s="2885" t="s">
        <v>2074</v>
      </c>
      <c r="C25" s="2886"/>
      <c r="D25" s="2887"/>
      <c r="E25" s="2888"/>
      <c r="F25" s="2889"/>
      <c r="G25" s="2890"/>
      <c r="H25" s="2877" t="s">
        <v>851</v>
      </c>
    </row>
    <row r="26" spans="1:10" ht="27" customHeight="1" thickBot="1">
      <c r="A26" s="2884" t="s">
        <v>2075</v>
      </c>
      <c r="B26" s="2885" t="s">
        <v>2076</v>
      </c>
      <c r="C26" s="2886"/>
      <c r="D26" s="2887"/>
      <c r="E26" s="2888"/>
      <c r="F26" s="2889"/>
      <c r="G26" s="2890"/>
      <c r="H26" s="2877" t="s">
        <v>851</v>
      </c>
    </row>
    <row r="27" spans="1:10" ht="18" customHeight="1">
      <c r="A27" s="2891"/>
      <c r="B27" s="2892"/>
      <c r="C27" s="2892"/>
      <c r="D27" s="2892"/>
      <c r="E27" s="2892"/>
      <c r="F27" s="2892"/>
      <c r="G27" s="2893"/>
      <c r="H27" s="2877" t="s">
        <v>851</v>
      </c>
    </row>
    <row r="28" spans="1:10" ht="13.5" thickBot="1">
      <c r="A28" s="5594" t="s">
        <v>1840</v>
      </c>
      <c r="B28" s="5595"/>
      <c r="C28" s="5595"/>
      <c r="D28" s="5595"/>
      <c r="E28" s="5595"/>
      <c r="F28" s="5595"/>
      <c r="G28" s="5595"/>
      <c r="H28" s="2877" t="s">
        <v>851</v>
      </c>
      <c r="I28" s="2877" t="s">
        <v>851</v>
      </c>
      <c r="J28" s="2877" t="s">
        <v>851</v>
      </c>
    </row>
    <row r="29" spans="1:10" ht="19.5" customHeight="1" thickBot="1">
      <c r="A29" s="2882" t="s">
        <v>1396</v>
      </c>
      <c r="B29" s="2883" t="s">
        <v>1397</v>
      </c>
      <c r="C29" s="5591" t="s">
        <v>1324</v>
      </c>
      <c r="D29" s="5592"/>
      <c r="E29" s="5592"/>
      <c r="F29" s="5593"/>
      <c r="G29" s="2883" t="s">
        <v>1398</v>
      </c>
      <c r="H29" s="2877" t="s">
        <v>851</v>
      </c>
      <c r="I29" s="2877" t="s">
        <v>851</v>
      </c>
      <c r="J29" s="2877" t="s">
        <v>851</v>
      </c>
    </row>
    <row r="30" spans="1:10" ht="42" customHeight="1" thickBot="1">
      <c r="A30" s="2884" t="s">
        <v>1841</v>
      </c>
      <c r="B30" s="2885" t="s">
        <v>2077</v>
      </c>
      <c r="C30" s="2886"/>
      <c r="D30" s="2887"/>
      <c r="E30" s="2888" t="s">
        <v>2078</v>
      </c>
      <c r="F30" s="2889"/>
      <c r="G30" s="2890" t="s">
        <v>1399</v>
      </c>
      <c r="H30" s="2877" t="s">
        <v>851</v>
      </c>
      <c r="I30" s="2877" t="s">
        <v>851</v>
      </c>
      <c r="J30" s="2877" t="s">
        <v>851</v>
      </c>
    </row>
    <row r="31" spans="1:10" ht="8.25" customHeight="1">
      <c r="A31" s="2894"/>
      <c r="H31" s="2877" t="s">
        <v>851</v>
      </c>
      <c r="I31" s="2877" t="s">
        <v>851</v>
      </c>
      <c r="J31" s="2877" t="s">
        <v>851</v>
      </c>
    </row>
    <row r="32" spans="1:10" ht="13.5" thickBot="1">
      <c r="A32" s="5594" t="s">
        <v>2079</v>
      </c>
      <c r="B32" s="5595"/>
      <c r="C32" s="5595"/>
      <c r="D32" s="5595"/>
      <c r="E32" s="5595"/>
      <c r="F32" s="5595"/>
      <c r="G32" s="5595"/>
      <c r="H32" s="2877" t="s">
        <v>851</v>
      </c>
      <c r="I32" s="2877" t="s">
        <v>851</v>
      </c>
    </row>
    <row r="33" spans="1:10" ht="19.5" customHeight="1" thickBot="1">
      <c r="A33" s="2882" t="s">
        <v>1396</v>
      </c>
      <c r="B33" s="2883" t="s">
        <v>1397</v>
      </c>
      <c r="C33" s="5591" t="s">
        <v>1324</v>
      </c>
      <c r="D33" s="5592"/>
      <c r="E33" s="5592"/>
      <c r="F33" s="5593"/>
      <c r="G33" s="2883" t="s">
        <v>1398</v>
      </c>
      <c r="H33" s="2877" t="s">
        <v>851</v>
      </c>
      <c r="I33" s="2877" t="s">
        <v>851</v>
      </c>
    </row>
    <row r="34" spans="1:10" ht="42" customHeight="1" thickBot="1">
      <c r="A34" s="2895" t="s">
        <v>2080</v>
      </c>
      <c r="B34" s="2896" t="s">
        <v>3330</v>
      </c>
      <c r="C34" s="2886"/>
      <c r="D34" s="2887"/>
      <c r="E34" s="2888" t="s">
        <v>2078</v>
      </c>
      <c r="F34" s="2889"/>
      <c r="G34" s="2897" t="s">
        <v>2081</v>
      </c>
      <c r="H34" s="2877" t="s">
        <v>851</v>
      </c>
      <c r="I34" s="2877" t="s">
        <v>851</v>
      </c>
    </row>
    <row r="35" spans="1:10" ht="38.25" customHeight="1" thickBot="1">
      <c r="A35" s="2884" t="s">
        <v>2082</v>
      </c>
      <c r="B35" s="2885" t="s">
        <v>2083</v>
      </c>
      <c r="C35" s="2886"/>
      <c r="D35" s="2887"/>
      <c r="E35" s="2888"/>
      <c r="F35" s="2889"/>
      <c r="G35" s="2890"/>
      <c r="H35" s="2877" t="s">
        <v>851</v>
      </c>
      <c r="I35" s="2877" t="s">
        <v>851</v>
      </c>
    </row>
    <row r="36" spans="1:10" ht="15" customHeight="1">
      <c r="A36" s="2891"/>
      <c r="B36" s="2892"/>
      <c r="C36" s="2892"/>
      <c r="D36" s="2892"/>
      <c r="E36" s="2892"/>
      <c r="F36" s="2892"/>
      <c r="G36" s="2893"/>
      <c r="H36" s="2877" t="s">
        <v>851</v>
      </c>
      <c r="I36" s="2877" t="s">
        <v>851</v>
      </c>
    </row>
    <row r="37" spans="1:10" ht="13.5" thickBot="1">
      <c r="A37" s="5594" t="s">
        <v>1842</v>
      </c>
      <c r="B37" s="5595"/>
      <c r="C37" s="5595"/>
      <c r="D37" s="5595"/>
      <c r="E37" s="5595"/>
      <c r="F37" s="5595"/>
      <c r="G37" s="5595"/>
      <c r="H37" s="2877" t="s">
        <v>851</v>
      </c>
      <c r="I37" s="2877" t="s">
        <v>851</v>
      </c>
    </row>
    <row r="38" spans="1:10" ht="19.5" customHeight="1" thickBot="1">
      <c r="A38" s="2882" t="s">
        <v>1396</v>
      </c>
      <c r="B38" s="2883" t="s">
        <v>1397</v>
      </c>
      <c r="C38" s="5591" t="s">
        <v>1324</v>
      </c>
      <c r="D38" s="5592"/>
      <c r="E38" s="5592"/>
      <c r="F38" s="5593"/>
      <c r="G38" s="2883" t="s">
        <v>1398</v>
      </c>
      <c r="H38" s="2877" t="s">
        <v>851</v>
      </c>
      <c r="I38" s="2877" t="s">
        <v>851</v>
      </c>
    </row>
    <row r="39" spans="1:10" ht="42" customHeight="1" thickBot="1">
      <c r="A39" s="2895" t="s">
        <v>1843</v>
      </c>
      <c r="B39" s="2896" t="s">
        <v>3331</v>
      </c>
      <c r="C39" s="2886"/>
      <c r="D39" s="2887"/>
      <c r="E39" s="2888" t="s">
        <v>2078</v>
      </c>
      <c r="F39" s="2889"/>
      <c r="G39" s="2897" t="s">
        <v>1877</v>
      </c>
      <c r="H39" s="2877" t="s">
        <v>851</v>
      </c>
      <c r="I39" s="2877" t="s">
        <v>851</v>
      </c>
    </row>
    <row r="40" spans="1:10" ht="45" customHeight="1" thickBot="1">
      <c r="A40" s="2884" t="s">
        <v>1844</v>
      </c>
      <c r="B40" s="2885" t="s">
        <v>1876</v>
      </c>
      <c r="C40" s="2886"/>
      <c r="D40" s="2887"/>
      <c r="E40" s="2888"/>
      <c r="F40" s="2889"/>
      <c r="G40" s="2890" t="s">
        <v>3332</v>
      </c>
      <c r="H40" s="2877" t="s">
        <v>851</v>
      </c>
      <c r="I40" s="2877" t="s">
        <v>851</v>
      </c>
    </row>
    <row r="41" spans="1:10">
      <c r="A41" s="2894"/>
      <c r="H41" s="2877" t="s">
        <v>851</v>
      </c>
      <c r="I41" s="2877" t="s">
        <v>851</v>
      </c>
    </row>
    <row r="42" spans="1:10" ht="24" customHeight="1" thickBot="1">
      <c r="A42" s="5598" t="s">
        <v>1845</v>
      </c>
      <c r="B42" s="5598"/>
      <c r="C42" s="5598"/>
      <c r="D42" s="5598"/>
      <c r="E42" s="5598"/>
      <c r="F42" s="5598"/>
      <c r="G42" s="5598"/>
      <c r="H42" s="2877" t="s">
        <v>851</v>
      </c>
      <c r="I42" s="2877" t="s">
        <v>851</v>
      </c>
      <c r="J42" s="2877" t="s">
        <v>851</v>
      </c>
    </row>
    <row r="43" spans="1:10" ht="19.5" customHeight="1" thickBot="1">
      <c r="A43" s="2882" t="s">
        <v>1396</v>
      </c>
      <c r="B43" s="2883" t="s">
        <v>1397</v>
      </c>
      <c r="C43" s="5591" t="s">
        <v>1324</v>
      </c>
      <c r="D43" s="5592"/>
      <c r="E43" s="5592"/>
      <c r="F43" s="5593"/>
      <c r="G43" s="2883" t="s">
        <v>1398</v>
      </c>
      <c r="H43" s="2877" t="s">
        <v>851</v>
      </c>
      <c r="I43" s="2877" t="s">
        <v>851</v>
      </c>
      <c r="J43" s="2877" t="s">
        <v>851</v>
      </c>
    </row>
    <row r="44" spans="1:10" ht="80.25" customHeight="1" thickBot="1">
      <c r="A44" s="2884" t="s">
        <v>1846</v>
      </c>
      <c r="B44" s="2885" t="s">
        <v>1811</v>
      </c>
      <c r="C44" s="2886"/>
      <c r="D44" s="2887"/>
      <c r="E44" s="2888" t="s">
        <v>2078</v>
      </c>
      <c r="F44" s="2889"/>
      <c r="G44" s="2890" t="s">
        <v>1400</v>
      </c>
      <c r="H44" s="2877" t="s">
        <v>851</v>
      </c>
      <c r="I44" s="2877" t="s">
        <v>851</v>
      </c>
    </row>
    <row r="45" spans="1:10" ht="44.25" customHeight="1" thickBot="1">
      <c r="A45" s="2884" t="s">
        <v>1847</v>
      </c>
      <c r="B45" s="2885" t="s">
        <v>1401</v>
      </c>
      <c r="C45" s="2886"/>
      <c r="D45" s="2887"/>
      <c r="E45" s="2888" t="s">
        <v>2078</v>
      </c>
      <c r="F45" s="2889"/>
      <c r="G45" s="2890" t="s">
        <v>1402</v>
      </c>
      <c r="H45" s="2877" t="s">
        <v>851</v>
      </c>
      <c r="I45" s="2877" t="s">
        <v>851</v>
      </c>
      <c r="J45" s="2877" t="s">
        <v>851</v>
      </c>
    </row>
    <row r="46" spans="1:10" s="2898" customFormat="1" ht="98.25" customHeight="1" thickBot="1">
      <c r="A46" s="2884" t="s">
        <v>1848</v>
      </c>
      <c r="B46" s="2885" t="s">
        <v>1403</v>
      </c>
      <c r="C46" s="2886"/>
      <c r="D46" s="2887"/>
      <c r="E46" s="2888" t="s">
        <v>2078</v>
      </c>
      <c r="F46" s="2889"/>
      <c r="G46" s="2890" t="s">
        <v>1404</v>
      </c>
      <c r="H46" s="2877" t="s">
        <v>851</v>
      </c>
      <c r="I46" s="2877" t="s">
        <v>851</v>
      </c>
      <c r="J46" s="2877" t="s">
        <v>851</v>
      </c>
    </row>
    <row r="47" spans="1:10" ht="63" customHeight="1" thickBot="1">
      <c r="A47" s="2884" t="s">
        <v>1849</v>
      </c>
      <c r="B47" s="2885" t="s">
        <v>1405</v>
      </c>
      <c r="C47" s="2886"/>
      <c r="D47" s="2887"/>
      <c r="E47" s="2888"/>
      <c r="F47" s="2889"/>
      <c r="G47" s="2899"/>
      <c r="H47" s="2877" t="s">
        <v>851</v>
      </c>
      <c r="I47" s="2877" t="s">
        <v>851</v>
      </c>
    </row>
    <row r="48" spans="1:10" ht="27.75" customHeight="1" thickBot="1">
      <c r="A48" s="2884" t="s">
        <v>1850</v>
      </c>
      <c r="B48" s="2896" t="s">
        <v>1406</v>
      </c>
      <c r="C48" s="2886"/>
      <c r="D48" s="2887"/>
      <c r="E48" s="2888"/>
      <c r="F48" s="2889"/>
      <c r="G48" s="2900"/>
      <c r="H48" s="2877" t="s">
        <v>851</v>
      </c>
      <c r="I48" s="2877" t="s">
        <v>851</v>
      </c>
      <c r="J48" s="2877" t="s">
        <v>851</v>
      </c>
    </row>
    <row r="49" spans="1:10" s="2898" customFormat="1" ht="39.75" customHeight="1" thickBot="1">
      <c r="A49" s="2884" t="s">
        <v>1851</v>
      </c>
      <c r="B49" s="2885" t="s">
        <v>1407</v>
      </c>
      <c r="C49" s="2886"/>
      <c r="D49" s="2887"/>
      <c r="E49" s="2888" t="s">
        <v>2078</v>
      </c>
      <c r="F49" s="2889"/>
      <c r="G49" s="2890" t="s">
        <v>1408</v>
      </c>
      <c r="H49" s="2877" t="s">
        <v>851</v>
      </c>
      <c r="I49" s="2877" t="s">
        <v>851</v>
      </c>
      <c r="J49" s="2877" t="s">
        <v>851</v>
      </c>
    </row>
    <row r="50" spans="1:10">
      <c r="A50" s="2894"/>
      <c r="H50" s="2877" t="s">
        <v>851</v>
      </c>
      <c r="I50" s="2877" t="s">
        <v>851</v>
      </c>
      <c r="J50" s="2877" t="s">
        <v>851</v>
      </c>
    </row>
    <row r="51" spans="1:10" ht="13.5" thickBot="1">
      <c r="A51" s="5594" t="s">
        <v>1852</v>
      </c>
      <c r="B51" s="5595"/>
      <c r="C51" s="5595"/>
      <c r="D51" s="5595"/>
      <c r="E51" s="5595"/>
      <c r="F51" s="5595"/>
      <c r="G51" s="5595"/>
      <c r="H51" s="2877" t="s">
        <v>851</v>
      </c>
      <c r="I51" s="2877" t="s">
        <v>851</v>
      </c>
      <c r="J51" s="2877" t="s">
        <v>851</v>
      </c>
    </row>
    <row r="52" spans="1:10" ht="19.5" customHeight="1" thickBot="1">
      <c r="A52" s="2882" t="s">
        <v>1396</v>
      </c>
      <c r="B52" s="2883" t="s">
        <v>1397</v>
      </c>
      <c r="C52" s="5591" t="s">
        <v>1324</v>
      </c>
      <c r="D52" s="5592"/>
      <c r="E52" s="5592"/>
      <c r="F52" s="5593"/>
      <c r="G52" s="2883" t="s">
        <v>1398</v>
      </c>
      <c r="H52" s="2877" t="s">
        <v>851</v>
      </c>
      <c r="I52" s="2877" t="s">
        <v>851</v>
      </c>
      <c r="J52" s="2877" t="s">
        <v>851</v>
      </c>
    </row>
    <row r="53" spans="1:10" ht="35.25" customHeight="1" thickBot="1">
      <c r="A53" s="2884" t="s">
        <v>1410</v>
      </c>
      <c r="B53" s="2885" t="s">
        <v>1409</v>
      </c>
      <c r="C53" s="2886"/>
      <c r="D53" s="2887"/>
      <c r="E53" s="2888"/>
      <c r="F53" s="2889"/>
      <c r="G53" s="2901"/>
      <c r="H53" s="2877" t="s">
        <v>851</v>
      </c>
      <c r="I53" s="2877" t="s">
        <v>851</v>
      </c>
      <c r="J53" s="2877" t="s">
        <v>851</v>
      </c>
    </row>
    <row r="54" spans="1:10">
      <c r="A54" s="2894"/>
      <c r="H54" s="2877" t="s">
        <v>851</v>
      </c>
      <c r="I54" s="2877" t="s">
        <v>851</v>
      </c>
      <c r="J54" s="2877" t="s">
        <v>851</v>
      </c>
    </row>
    <row r="55" spans="1:10">
      <c r="A55" s="2894"/>
      <c r="H55" s="2877" t="s">
        <v>851</v>
      </c>
      <c r="I55" s="2877" t="s">
        <v>851</v>
      </c>
      <c r="J55" s="2877" t="s">
        <v>851</v>
      </c>
    </row>
    <row r="56" spans="1:10" ht="13.5" thickBot="1">
      <c r="A56" s="5594" t="s">
        <v>1853</v>
      </c>
      <c r="B56" s="5595"/>
      <c r="C56" s="5595"/>
      <c r="D56" s="5595"/>
      <c r="E56" s="5595"/>
      <c r="F56" s="5595"/>
      <c r="G56" s="5595"/>
      <c r="H56" s="2877" t="s">
        <v>851</v>
      </c>
      <c r="I56" s="2877" t="s">
        <v>851</v>
      </c>
      <c r="J56" s="2877" t="s">
        <v>851</v>
      </c>
    </row>
    <row r="57" spans="1:10" ht="19.5" customHeight="1" thickBot="1">
      <c r="A57" s="2882" t="s">
        <v>1396</v>
      </c>
      <c r="B57" s="2883" t="s">
        <v>1397</v>
      </c>
      <c r="C57" s="5591" t="s">
        <v>1324</v>
      </c>
      <c r="D57" s="5592"/>
      <c r="E57" s="5592"/>
      <c r="F57" s="5593"/>
      <c r="G57" s="2883" t="s">
        <v>1398</v>
      </c>
      <c r="H57" s="2877" t="s">
        <v>851</v>
      </c>
      <c r="I57" s="2877" t="s">
        <v>851</v>
      </c>
      <c r="J57" s="2877" t="s">
        <v>851</v>
      </c>
    </row>
    <row r="58" spans="1:10" ht="49.5" customHeight="1" thickBot="1">
      <c r="A58" s="2884" t="s">
        <v>1854</v>
      </c>
      <c r="B58" s="2885" t="s">
        <v>1828</v>
      </c>
      <c r="C58" s="2886"/>
      <c r="D58" s="2887"/>
      <c r="E58" s="2888" t="s">
        <v>2078</v>
      </c>
      <c r="F58" s="2889"/>
      <c r="G58" s="2890" t="s">
        <v>1411</v>
      </c>
      <c r="H58" s="2877" t="s">
        <v>851</v>
      </c>
      <c r="I58" s="2877" t="s">
        <v>851</v>
      </c>
      <c r="J58" s="2877" t="s">
        <v>851</v>
      </c>
    </row>
    <row r="59" spans="1:10" ht="46.5" customHeight="1" thickBot="1">
      <c r="A59" s="2884" t="s">
        <v>1417</v>
      </c>
      <c r="B59" s="2885" t="s">
        <v>1829</v>
      </c>
      <c r="C59" s="2886"/>
      <c r="D59" s="2887"/>
      <c r="E59" s="2888" t="s">
        <v>2078</v>
      </c>
      <c r="F59" s="2889"/>
      <c r="G59" s="2890" t="s">
        <v>1412</v>
      </c>
      <c r="H59" s="2877" t="s">
        <v>851</v>
      </c>
      <c r="I59" s="2877" t="s">
        <v>851</v>
      </c>
      <c r="J59" s="2877" t="s">
        <v>851</v>
      </c>
    </row>
    <row r="60" spans="1:10" ht="78" customHeight="1" thickBot="1">
      <c r="A60" s="2884" t="s">
        <v>1855</v>
      </c>
      <c r="B60" s="2885" t="s">
        <v>1413</v>
      </c>
      <c r="C60" s="2886"/>
      <c r="D60" s="2887"/>
      <c r="E60" s="2888" t="s">
        <v>2078</v>
      </c>
      <c r="F60" s="2889"/>
      <c r="G60" s="2890" t="s">
        <v>1414</v>
      </c>
      <c r="H60" s="2877" t="s">
        <v>851</v>
      </c>
      <c r="I60" s="2877" t="s">
        <v>851</v>
      </c>
      <c r="J60" s="2877" t="s">
        <v>851</v>
      </c>
    </row>
    <row r="61" spans="1:10" ht="17.25" customHeight="1">
      <c r="A61" s="2894"/>
      <c r="H61" s="2877" t="s">
        <v>851</v>
      </c>
      <c r="I61" s="2877" t="s">
        <v>851</v>
      </c>
      <c r="J61" s="2877" t="s">
        <v>851</v>
      </c>
    </row>
    <row r="62" spans="1:10" ht="13.5" thickBot="1">
      <c r="A62" s="5594" t="s">
        <v>1856</v>
      </c>
      <c r="B62" s="5595"/>
      <c r="C62" s="5595"/>
      <c r="D62" s="5595"/>
      <c r="E62" s="5595"/>
      <c r="F62" s="5595"/>
      <c r="G62" s="5595"/>
      <c r="H62" s="2877" t="s">
        <v>851</v>
      </c>
      <c r="I62" s="2877" t="s">
        <v>851</v>
      </c>
      <c r="J62" s="2877" t="s">
        <v>851</v>
      </c>
    </row>
    <row r="63" spans="1:10" ht="19.5" customHeight="1" thickBot="1">
      <c r="A63" s="2882" t="s">
        <v>1396</v>
      </c>
      <c r="B63" s="2883" t="s">
        <v>1397</v>
      </c>
      <c r="C63" s="5591" t="s">
        <v>1324</v>
      </c>
      <c r="D63" s="5592"/>
      <c r="E63" s="5592"/>
      <c r="F63" s="5593"/>
      <c r="G63" s="2883" t="s">
        <v>1398</v>
      </c>
      <c r="H63" s="2877" t="s">
        <v>851</v>
      </c>
      <c r="I63" s="2877" t="s">
        <v>851</v>
      </c>
      <c r="J63" s="2877" t="s">
        <v>851</v>
      </c>
    </row>
    <row r="64" spans="1:10" s="2898" customFormat="1" ht="45" customHeight="1" thickBot="1">
      <c r="A64" s="2884" t="s">
        <v>1419</v>
      </c>
      <c r="B64" s="2885" t="s">
        <v>1415</v>
      </c>
      <c r="C64" s="2886"/>
      <c r="D64" s="2887"/>
      <c r="E64" s="2888" t="s">
        <v>2078</v>
      </c>
      <c r="F64" s="2889"/>
      <c r="G64" s="2890" t="s">
        <v>1416</v>
      </c>
      <c r="H64" s="2877" t="s">
        <v>851</v>
      </c>
      <c r="I64" s="2877" t="s">
        <v>851</v>
      </c>
      <c r="J64" s="2877" t="s">
        <v>851</v>
      </c>
    </row>
    <row r="65" spans="1:10" ht="41.25" customHeight="1" thickBot="1">
      <c r="A65" s="2884" t="s">
        <v>1857</v>
      </c>
      <c r="B65" s="2885" t="s">
        <v>1418</v>
      </c>
      <c r="C65" s="2886"/>
      <c r="D65" s="2887"/>
      <c r="E65" s="2888"/>
      <c r="F65" s="2889"/>
      <c r="G65" s="2901"/>
      <c r="H65" s="2877" t="s">
        <v>851</v>
      </c>
      <c r="I65" s="2877" t="s">
        <v>851</v>
      </c>
      <c r="J65" s="2877" t="s">
        <v>851</v>
      </c>
    </row>
    <row r="66" spans="1:10">
      <c r="A66" s="2894"/>
      <c r="H66" s="2877" t="s">
        <v>851</v>
      </c>
      <c r="I66" s="2877" t="s">
        <v>851</v>
      </c>
      <c r="J66" s="2877" t="s">
        <v>851</v>
      </c>
    </row>
    <row r="67" spans="1:10" ht="13.5" thickBot="1">
      <c r="A67" s="5594" t="s">
        <v>1839</v>
      </c>
      <c r="B67" s="5595"/>
      <c r="C67" s="5595"/>
      <c r="D67" s="5595"/>
      <c r="E67" s="5595"/>
      <c r="F67" s="5595"/>
      <c r="G67" s="5595"/>
      <c r="H67" s="2877" t="s">
        <v>851</v>
      </c>
      <c r="I67" s="2877" t="s">
        <v>851</v>
      </c>
      <c r="J67" s="2877" t="s">
        <v>851</v>
      </c>
    </row>
    <row r="68" spans="1:10" ht="19.5" customHeight="1" thickBot="1">
      <c r="A68" s="2882" t="s">
        <v>1396</v>
      </c>
      <c r="B68" s="2883" t="s">
        <v>1397</v>
      </c>
      <c r="C68" s="5591" t="s">
        <v>1324</v>
      </c>
      <c r="D68" s="5592"/>
      <c r="E68" s="5592"/>
      <c r="F68" s="5593"/>
      <c r="G68" s="2883" t="s">
        <v>1398</v>
      </c>
      <c r="H68" s="2877" t="s">
        <v>851</v>
      </c>
      <c r="I68" s="2877" t="s">
        <v>851</v>
      </c>
      <c r="J68" s="2877" t="s">
        <v>851</v>
      </c>
    </row>
    <row r="69" spans="1:10" s="2898" customFormat="1" ht="55.5" customHeight="1" thickBot="1">
      <c r="A69" s="2902" t="s">
        <v>1858</v>
      </c>
      <c r="B69" s="2885" t="s">
        <v>1875</v>
      </c>
      <c r="C69" s="2886"/>
      <c r="D69" s="2887"/>
      <c r="E69" s="2888" t="s">
        <v>2078</v>
      </c>
      <c r="F69" s="2889"/>
      <c r="G69" s="2890" t="s">
        <v>1871</v>
      </c>
      <c r="H69" s="2877" t="s">
        <v>851</v>
      </c>
      <c r="I69" s="2877" t="s">
        <v>851</v>
      </c>
      <c r="J69" s="2877" t="s">
        <v>851</v>
      </c>
    </row>
    <row r="70" spans="1:10" s="2898" customFormat="1" ht="56.25" customHeight="1" thickBot="1">
      <c r="A70" s="2902" t="s">
        <v>1869</v>
      </c>
      <c r="B70" s="2885" t="s">
        <v>1874</v>
      </c>
      <c r="C70" s="2886"/>
      <c r="D70" s="2887"/>
      <c r="E70" s="2888" t="s">
        <v>2078</v>
      </c>
      <c r="F70" s="2889"/>
      <c r="G70" s="2890" t="s">
        <v>1870</v>
      </c>
      <c r="H70" s="2877" t="s">
        <v>851</v>
      </c>
      <c r="I70" s="2877" t="s">
        <v>851</v>
      </c>
      <c r="J70" s="2877"/>
    </row>
    <row r="71" spans="1:10">
      <c r="A71" s="2894"/>
      <c r="H71" s="2877" t="s">
        <v>851</v>
      </c>
      <c r="I71" s="2877" t="s">
        <v>851</v>
      </c>
      <c r="J71" s="2877" t="s">
        <v>851</v>
      </c>
    </row>
    <row r="72" spans="1:10">
      <c r="H72" s="2877" t="s">
        <v>851</v>
      </c>
      <c r="I72" s="2877" t="s">
        <v>851</v>
      </c>
      <c r="J72" s="2877" t="s">
        <v>851</v>
      </c>
    </row>
    <row r="73" spans="1:10" ht="13.5" thickBot="1">
      <c r="A73" s="5596" t="s">
        <v>1859</v>
      </c>
      <c r="B73" s="5595"/>
      <c r="C73" s="5595"/>
      <c r="D73" s="5595"/>
      <c r="E73" s="5595"/>
      <c r="F73" s="5595"/>
      <c r="G73" s="5595"/>
      <c r="H73" s="2877" t="s">
        <v>851</v>
      </c>
      <c r="I73" s="2877" t="s">
        <v>851</v>
      </c>
      <c r="J73" s="2877" t="s">
        <v>851</v>
      </c>
    </row>
    <row r="74" spans="1:10" ht="19.5" customHeight="1" thickBot="1">
      <c r="A74" s="2882" t="s">
        <v>1396</v>
      </c>
      <c r="B74" s="2883" t="s">
        <v>1397</v>
      </c>
      <c r="C74" s="5591" t="s">
        <v>1324</v>
      </c>
      <c r="D74" s="5592"/>
      <c r="E74" s="5592"/>
      <c r="F74" s="5593"/>
      <c r="G74" s="2883" t="s">
        <v>1398</v>
      </c>
      <c r="H74" s="2877" t="s">
        <v>851</v>
      </c>
      <c r="I74" s="2877" t="s">
        <v>851</v>
      </c>
      <c r="J74" s="2877" t="s">
        <v>851</v>
      </c>
    </row>
    <row r="75" spans="1:10" s="2898" customFormat="1" ht="69.75" customHeight="1" thickBot="1">
      <c r="A75" s="2902" t="s">
        <v>1424</v>
      </c>
      <c r="B75" s="2885" t="s">
        <v>1872</v>
      </c>
      <c r="C75" s="2886"/>
      <c r="D75" s="2887"/>
      <c r="E75" s="2888" t="s">
        <v>2078</v>
      </c>
      <c r="F75" s="2889"/>
      <c r="G75" s="2890" t="s">
        <v>1420</v>
      </c>
      <c r="H75" s="2877" t="s">
        <v>851</v>
      </c>
      <c r="I75" s="2877" t="s">
        <v>851</v>
      </c>
      <c r="J75" s="2877"/>
    </row>
    <row r="76" spans="1:10" s="2898" customFormat="1" ht="63.75" customHeight="1" thickBot="1">
      <c r="A76" s="2902" t="s">
        <v>1860</v>
      </c>
      <c r="B76" s="2885" t="s">
        <v>1421</v>
      </c>
      <c r="C76" s="2886"/>
      <c r="D76" s="2887"/>
      <c r="E76" s="2888" t="s">
        <v>2078</v>
      </c>
      <c r="F76" s="2889"/>
      <c r="G76" s="2890" t="s">
        <v>1873</v>
      </c>
      <c r="H76" s="2877" t="s">
        <v>851</v>
      </c>
      <c r="I76" s="2877" t="s">
        <v>851</v>
      </c>
      <c r="J76" s="2877" t="s">
        <v>851</v>
      </c>
    </row>
    <row r="77" spans="1:10" s="2898" customFormat="1" ht="57.75" customHeight="1" thickBot="1">
      <c r="A77" s="2902" t="s">
        <v>1861</v>
      </c>
      <c r="B77" s="2885" t="s">
        <v>1422</v>
      </c>
      <c r="C77" s="2886"/>
      <c r="D77" s="2887"/>
      <c r="E77" s="2888" t="s">
        <v>2078</v>
      </c>
      <c r="F77" s="2889"/>
      <c r="G77" s="2890" t="s">
        <v>1423</v>
      </c>
      <c r="H77" s="2877" t="s">
        <v>851</v>
      </c>
      <c r="I77" s="2877" t="s">
        <v>851</v>
      </c>
      <c r="J77" s="2877"/>
    </row>
    <row r="78" spans="1:10">
      <c r="A78" s="2894"/>
      <c r="H78" s="2877" t="s">
        <v>851</v>
      </c>
      <c r="I78" s="2877" t="s">
        <v>851</v>
      </c>
      <c r="J78" s="2877" t="s">
        <v>851</v>
      </c>
    </row>
    <row r="79" spans="1:10" ht="13.5" thickBot="1">
      <c r="A79" s="5596" t="s">
        <v>2084</v>
      </c>
      <c r="B79" s="5595"/>
      <c r="C79" s="5595"/>
      <c r="D79" s="5595"/>
      <c r="E79" s="5595"/>
      <c r="F79" s="5595"/>
      <c r="G79" s="5595"/>
      <c r="H79" s="2877" t="s">
        <v>851</v>
      </c>
      <c r="I79" s="2877" t="s">
        <v>851</v>
      </c>
      <c r="J79" s="2877" t="s">
        <v>851</v>
      </c>
    </row>
    <row r="80" spans="1:10" ht="19.5" customHeight="1" thickBot="1">
      <c r="A80" s="2882" t="s">
        <v>1396</v>
      </c>
      <c r="B80" s="2883" t="s">
        <v>1397</v>
      </c>
      <c r="C80" s="5591" t="s">
        <v>1324</v>
      </c>
      <c r="D80" s="5592"/>
      <c r="E80" s="5592"/>
      <c r="F80" s="5593"/>
      <c r="G80" s="2883" t="s">
        <v>1398</v>
      </c>
      <c r="H80" s="2877" t="s">
        <v>851</v>
      </c>
      <c r="I80" s="2877" t="s">
        <v>851</v>
      </c>
      <c r="J80" s="2877" t="s">
        <v>851</v>
      </c>
    </row>
    <row r="81" spans="1:10" ht="33" customHeight="1" thickBot="1">
      <c r="A81" s="2902" t="s">
        <v>1862</v>
      </c>
      <c r="B81" s="2885" t="s">
        <v>1425</v>
      </c>
      <c r="C81" s="2886"/>
      <c r="D81" s="2887"/>
      <c r="E81" s="2888"/>
      <c r="F81" s="2889"/>
      <c r="G81" s="2903"/>
      <c r="H81" s="2877" t="s">
        <v>851</v>
      </c>
      <c r="I81" s="2877" t="s">
        <v>851</v>
      </c>
      <c r="J81" s="2877" t="s">
        <v>851</v>
      </c>
    </row>
    <row r="82" spans="1:10" ht="36" customHeight="1" thickBot="1">
      <c r="A82" s="2904" t="s">
        <v>1863</v>
      </c>
      <c r="B82" s="2905" t="s">
        <v>1426</v>
      </c>
      <c r="C82" s="2886"/>
      <c r="D82" s="2887"/>
      <c r="E82" s="2888"/>
      <c r="F82" s="2889"/>
      <c r="G82" s="2906"/>
      <c r="H82" s="2877" t="s">
        <v>851</v>
      </c>
      <c r="I82" s="2877" t="s">
        <v>851</v>
      </c>
    </row>
    <row r="83" spans="1:10">
      <c r="A83" s="2894"/>
      <c r="H83" s="2877" t="s">
        <v>851</v>
      </c>
      <c r="I83" s="2877" t="s">
        <v>851</v>
      </c>
      <c r="J83" s="2877" t="s">
        <v>851</v>
      </c>
    </row>
    <row r="84" spans="1:10" ht="13.5" thickBot="1">
      <c r="A84" s="5596" t="s">
        <v>1224</v>
      </c>
      <c r="B84" s="5595"/>
      <c r="C84" s="5595"/>
      <c r="D84" s="5595"/>
      <c r="E84" s="5595"/>
      <c r="F84" s="5595"/>
      <c r="G84" s="5595"/>
      <c r="H84" s="2877" t="s">
        <v>851</v>
      </c>
      <c r="I84" s="2877" t="s">
        <v>851</v>
      </c>
      <c r="J84" s="2877" t="s">
        <v>851</v>
      </c>
    </row>
    <row r="85" spans="1:10" ht="19.5" customHeight="1" thickBot="1">
      <c r="A85" s="2882" t="s">
        <v>1396</v>
      </c>
      <c r="B85" s="2907" t="s">
        <v>1397</v>
      </c>
      <c r="C85" s="5591" t="s">
        <v>1324</v>
      </c>
      <c r="D85" s="5592"/>
      <c r="E85" s="5592"/>
      <c r="F85" s="5593"/>
      <c r="G85" s="2882" t="s">
        <v>1398</v>
      </c>
      <c r="H85" s="2877" t="s">
        <v>851</v>
      </c>
      <c r="I85" s="2877" t="s">
        <v>851</v>
      </c>
      <c r="J85" s="2877" t="s">
        <v>851</v>
      </c>
    </row>
    <row r="86" spans="1:10" ht="45" customHeight="1" thickBot="1">
      <c r="A86" s="2908" t="s">
        <v>1864</v>
      </c>
      <c r="B86" s="2909" t="s">
        <v>1830</v>
      </c>
      <c r="C86" s="2886"/>
      <c r="D86" s="2887"/>
      <c r="E86" s="2888"/>
      <c r="F86" s="2889"/>
      <c r="G86" s="2910"/>
      <c r="H86" s="2877" t="s">
        <v>851</v>
      </c>
      <c r="I86" s="2877" t="s">
        <v>851</v>
      </c>
    </row>
    <row r="87" spans="1:10" ht="50.25" customHeight="1" thickBot="1">
      <c r="A87" s="2911" t="s">
        <v>1865</v>
      </c>
      <c r="B87" s="2896" t="s">
        <v>1427</v>
      </c>
      <c r="C87" s="2886"/>
      <c r="D87" s="2887"/>
      <c r="E87" s="2888"/>
      <c r="F87" s="2889"/>
      <c r="G87" s="2912"/>
      <c r="H87" s="2877" t="s">
        <v>851</v>
      </c>
      <c r="I87" s="2877" t="s">
        <v>851</v>
      </c>
      <c r="J87" s="2877" t="s">
        <v>851</v>
      </c>
    </row>
    <row r="88" spans="1:10" ht="48" customHeight="1" thickBot="1">
      <c r="A88" s="2908" t="s">
        <v>1866</v>
      </c>
      <c r="B88" s="2909" t="s">
        <v>1428</v>
      </c>
      <c r="C88" s="2886"/>
      <c r="D88" s="2887"/>
      <c r="E88" s="2888"/>
      <c r="F88" s="2889"/>
      <c r="G88" s="2913"/>
      <c r="H88" s="2877" t="s">
        <v>851</v>
      </c>
      <c r="I88" s="2877" t="s">
        <v>851</v>
      </c>
      <c r="J88" s="2877" t="s">
        <v>851</v>
      </c>
    </row>
    <row r="89" spans="1:10" s="2898" customFormat="1" ht="73.5" customHeight="1" thickBot="1">
      <c r="A89" s="2908" t="s">
        <v>1867</v>
      </c>
      <c r="B89" s="2909" t="s">
        <v>1429</v>
      </c>
      <c r="C89" s="2886"/>
      <c r="D89" s="2887"/>
      <c r="E89" s="2888" t="s">
        <v>2078</v>
      </c>
      <c r="F89" s="2889"/>
      <c r="G89" s="2914" t="s">
        <v>1430</v>
      </c>
      <c r="H89" s="2877" t="s">
        <v>851</v>
      </c>
      <c r="I89" s="2877" t="s">
        <v>851</v>
      </c>
      <c r="J89" s="2877" t="s">
        <v>851</v>
      </c>
    </row>
    <row r="90" spans="1:10" ht="19.5" customHeight="1">
      <c r="A90" s="2915"/>
      <c r="B90" s="2915"/>
      <c r="C90" s="2915"/>
      <c r="D90" s="2915"/>
      <c r="E90" s="2915"/>
      <c r="F90" s="2915"/>
      <c r="G90" s="2915"/>
      <c r="H90" s="2877" t="s">
        <v>851</v>
      </c>
      <c r="I90" s="2877" t="s">
        <v>851</v>
      </c>
      <c r="J90" s="2877" t="s">
        <v>851</v>
      </c>
    </row>
    <row r="91" spans="1:10" ht="13.5" thickBot="1">
      <c r="A91" s="5597" t="s">
        <v>3333</v>
      </c>
      <c r="B91" s="5595"/>
      <c r="C91" s="5595"/>
      <c r="D91" s="5595"/>
      <c r="E91" s="5595"/>
      <c r="F91" s="5595"/>
      <c r="G91" s="5595"/>
      <c r="H91" s="2877" t="s">
        <v>851</v>
      </c>
      <c r="I91" s="2877" t="s">
        <v>851</v>
      </c>
      <c r="J91" s="2877" t="s">
        <v>851</v>
      </c>
    </row>
    <row r="92" spans="1:10" ht="27.75" customHeight="1" thickBot="1">
      <c r="A92" s="2882" t="s">
        <v>1396</v>
      </c>
      <c r="B92" s="2883" t="s">
        <v>1431</v>
      </c>
      <c r="C92" s="5591" t="s">
        <v>1324</v>
      </c>
      <c r="D92" s="5592"/>
      <c r="E92" s="5592"/>
      <c r="F92" s="5593"/>
      <c r="G92" s="2883" t="s">
        <v>1398</v>
      </c>
      <c r="H92" s="2877" t="s">
        <v>851</v>
      </c>
      <c r="I92" s="2877" t="s">
        <v>851</v>
      </c>
      <c r="J92" s="2877" t="s">
        <v>851</v>
      </c>
    </row>
    <row r="93" spans="1:10" s="2898" customFormat="1" ht="45" customHeight="1" thickBot="1">
      <c r="A93" s="2916"/>
      <c r="B93" s="2909" t="s">
        <v>2085</v>
      </c>
      <c r="C93" s="2886"/>
      <c r="D93" s="2887"/>
      <c r="E93" s="2888"/>
      <c r="F93" s="2889"/>
      <c r="G93" s="2917" t="s">
        <v>1432</v>
      </c>
      <c r="H93" s="2877" t="s">
        <v>851</v>
      </c>
      <c r="I93" s="2877" t="s">
        <v>851</v>
      </c>
      <c r="J93" s="2877" t="s">
        <v>851</v>
      </c>
    </row>
    <row r="94" spans="1:10" s="2898" customFormat="1" ht="60" customHeight="1" thickBot="1">
      <c r="A94" s="2916"/>
      <c r="B94" s="2909" t="s">
        <v>2086</v>
      </c>
      <c r="C94" s="2886"/>
      <c r="D94" s="2887"/>
      <c r="E94" s="2888" t="s">
        <v>2078</v>
      </c>
      <c r="F94" s="2889"/>
      <c r="G94" s="2917" t="s">
        <v>1433</v>
      </c>
      <c r="H94" s="2877" t="s">
        <v>851</v>
      </c>
      <c r="I94" s="2877" t="s">
        <v>851</v>
      </c>
      <c r="J94" s="2877" t="s">
        <v>851</v>
      </c>
    </row>
    <row r="95" spans="1:10" s="2898" customFormat="1" ht="63" customHeight="1" thickBot="1">
      <c r="A95" s="2916"/>
      <c r="B95" s="2909" t="s">
        <v>2087</v>
      </c>
      <c r="C95" s="2886"/>
      <c r="D95" s="2887"/>
      <c r="E95" s="2888" t="s">
        <v>2078</v>
      </c>
      <c r="F95" s="2889"/>
      <c r="G95" s="2917" t="s">
        <v>1434</v>
      </c>
      <c r="H95" s="2877" t="s">
        <v>851</v>
      </c>
      <c r="I95" s="2877" t="s">
        <v>851</v>
      </c>
      <c r="J95" s="2877" t="s">
        <v>851</v>
      </c>
    </row>
    <row r="96" spans="1:10" s="2898" customFormat="1" ht="60.75" customHeight="1" thickBot="1">
      <c r="A96" s="2916"/>
      <c r="B96" s="2909" t="s">
        <v>2088</v>
      </c>
      <c r="C96" s="2886"/>
      <c r="D96" s="2887"/>
      <c r="E96" s="2888" t="s">
        <v>2078</v>
      </c>
      <c r="F96" s="2889"/>
      <c r="G96" s="2890" t="s">
        <v>1435</v>
      </c>
      <c r="H96" s="2877" t="s">
        <v>851</v>
      </c>
      <c r="I96" s="2877" t="s">
        <v>851</v>
      </c>
      <c r="J96" s="2877" t="s">
        <v>851</v>
      </c>
    </row>
    <row r="97" spans="1:10" s="2898" customFormat="1" ht="53.25" customHeight="1" thickBot="1">
      <c r="A97" s="2916"/>
      <c r="B97" s="2909" t="s">
        <v>2089</v>
      </c>
      <c r="C97" s="2886"/>
      <c r="D97" s="2887"/>
      <c r="E97" s="2888" t="s">
        <v>2078</v>
      </c>
      <c r="F97" s="2889"/>
      <c r="G97" s="2917" t="s">
        <v>1436</v>
      </c>
      <c r="H97" s="2877" t="s">
        <v>851</v>
      </c>
      <c r="I97" s="2877" t="s">
        <v>851</v>
      </c>
      <c r="J97" s="2877" t="s">
        <v>851</v>
      </c>
    </row>
    <row r="98" spans="1:10" s="2898" customFormat="1" ht="50.25" customHeight="1" thickBot="1">
      <c r="A98" s="2918"/>
      <c r="B98" s="2919" t="s">
        <v>3334</v>
      </c>
      <c r="C98" s="2886"/>
      <c r="D98" s="2887"/>
      <c r="E98" s="2888" t="s">
        <v>2078</v>
      </c>
      <c r="F98" s="2889"/>
      <c r="G98" s="2920" t="s">
        <v>1437</v>
      </c>
      <c r="H98" s="2877" t="s">
        <v>851</v>
      </c>
      <c r="I98" s="2877" t="s">
        <v>851</v>
      </c>
      <c r="J98" s="2877" t="s">
        <v>851</v>
      </c>
    </row>
    <row r="99" spans="1:10" ht="22.9" customHeight="1" thickBot="1">
      <c r="A99" s="5582" t="s">
        <v>2785</v>
      </c>
      <c r="B99" s="5583"/>
      <c r="C99" s="2921"/>
      <c r="D99" s="2921"/>
      <c r="E99" s="2921"/>
      <c r="F99" s="2921"/>
      <c r="G99" s="2922"/>
      <c r="H99" s="2877" t="s">
        <v>851</v>
      </c>
      <c r="I99" s="2877" t="s">
        <v>851</v>
      </c>
    </row>
    <row r="100" spans="1:10" ht="27.75" customHeight="1" thickBot="1">
      <c r="A100" s="2923"/>
      <c r="B100" s="2924" t="s">
        <v>2786</v>
      </c>
      <c r="C100" s="5584" t="s">
        <v>2787</v>
      </c>
      <c r="D100" s="5584"/>
      <c r="E100" s="5584"/>
      <c r="F100" s="5584"/>
      <c r="G100" s="5585"/>
      <c r="H100" s="2877" t="s">
        <v>851</v>
      </c>
      <c r="I100" s="2877" t="s">
        <v>851</v>
      </c>
    </row>
    <row r="101" spans="1:10" ht="25.15" customHeight="1">
      <c r="A101" s="5586">
        <v>1</v>
      </c>
      <c r="B101" s="5587"/>
      <c r="C101" s="5588"/>
      <c r="D101" s="5589"/>
      <c r="E101" s="5589"/>
      <c r="F101" s="5589"/>
      <c r="G101" s="5590"/>
      <c r="H101" s="2877" t="s">
        <v>851</v>
      </c>
      <c r="I101" s="2877" t="s">
        <v>851</v>
      </c>
    </row>
    <row r="102" spans="1:10" ht="27.75" customHeight="1">
      <c r="A102" s="5568"/>
      <c r="B102" s="5570"/>
      <c r="C102" s="5574" t="s">
        <v>2788</v>
      </c>
      <c r="D102" s="5575"/>
      <c r="E102" s="5575"/>
      <c r="F102" s="5575"/>
      <c r="G102" s="5576"/>
      <c r="H102" s="2877" t="s">
        <v>851</v>
      </c>
      <c r="I102" s="2877" t="s">
        <v>851</v>
      </c>
    </row>
    <row r="103" spans="1:10" ht="25.15" customHeight="1">
      <c r="A103" s="5567">
        <f>+A101+1</f>
        <v>2</v>
      </c>
      <c r="B103" s="5569"/>
      <c r="C103" s="5571"/>
      <c r="D103" s="5572"/>
      <c r="E103" s="5572"/>
      <c r="F103" s="5572"/>
      <c r="G103" s="5573"/>
      <c r="H103" s="2877" t="s">
        <v>851</v>
      </c>
      <c r="I103" s="2877" t="s">
        <v>851</v>
      </c>
    </row>
    <row r="104" spans="1:10" ht="27.75" customHeight="1">
      <c r="A104" s="5568"/>
      <c r="B104" s="5570"/>
      <c r="C104" s="5574" t="s">
        <v>2788</v>
      </c>
      <c r="D104" s="5575"/>
      <c r="E104" s="5575"/>
      <c r="F104" s="5575"/>
      <c r="G104" s="5576"/>
      <c r="H104" s="2877" t="s">
        <v>851</v>
      </c>
      <c r="I104" s="2877" t="s">
        <v>851</v>
      </c>
    </row>
    <row r="105" spans="1:10" ht="25.15" customHeight="1">
      <c r="A105" s="5567">
        <f>+A103+1</f>
        <v>3</v>
      </c>
      <c r="B105" s="5569"/>
      <c r="C105" s="5571"/>
      <c r="D105" s="5572"/>
      <c r="E105" s="5572"/>
      <c r="F105" s="5572"/>
      <c r="G105" s="5573"/>
      <c r="H105" s="2877" t="s">
        <v>851</v>
      </c>
      <c r="I105" s="2877" t="s">
        <v>851</v>
      </c>
    </row>
    <row r="106" spans="1:10" ht="27.75" customHeight="1">
      <c r="A106" s="5568"/>
      <c r="B106" s="5570"/>
      <c r="C106" s="5574" t="s">
        <v>2788</v>
      </c>
      <c r="D106" s="5575"/>
      <c r="E106" s="5575"/>
      <c r="F106" s="5575"/>
      <c r="G106" s="5576"/>
      <c r="H106" s="2877" t="s">
        <v>851</v>
      </c>
      <c r="I106" s="2877" t="s">
        <v>851</v>
      </c>
    </row>
    <row r="107" spans="1:10" ht="25.15" customHeight="1">
      <c r="A107" s="5567">
        <f>+A105+1</f>
        <v>4</v>
      </c>
      <c r="B107" s="5569"/>
      <c r="C107" s="5571"/>
      <c r="D107" s="5572"/>
      <c r="E107" s="5572"/>
      <c r="F107" s="5572"/>
      <c r="G107" s="5573"/>
      <c r="H107" s="2877" t="s">
        <v>851</v>
      </c>
      <c r="I107" s="2877" t="s">
        <v>851</v>
      </c>
    </row>
    <row r="108" spans="1:10" ht="27.75" customHeight="1">
      <c r="A108" s="5568"/>
      <c r="B108" s="5570"/>
      <c r="C108" s="5574" t="s">
        <v>2788</v>
      </c>
      <c r="D108" s="5575"/>
      <c r="E108" s="5575"/>
      <c r="F108" s="5575"/>
      <c r="G108" s="5576"/>
      <c r="H108" s="2877" t="s">
        <v>851</v>
      </c>
      <c r="I108" s="2877" t="s">
        <v>851</v>
      </c>
    </row>
    <row r="109" spans="1:10" ht="25.15" customHeight="1">
      <c r="A109" s="5577">
        <f>+A107+1</f>
        <v>5</v>
      </c>
      <c r="B109" s="5578"/>
      <c r="C109" s="5579"/>
      <c r="D109" s="5580"/>
      <c r="E109" s="5580"/>
      <c r="F109" s="5580"/>
      <c r="G109" s="5581"/>
      <c r="H109" s="2877" t="s">
        <v>851</v>
      </c>
      <c r="I109" s="2877" t="s">
        <v>851</v>
      </c>
    </row>
    <row r="110" spans="1:10" ht="27.75" customHeight="1">
      <c r="A110" s="5568"/>
      <c r="B110" s="5570"/>
      <c r="C110" s="5574" t="s">
        <v>2788</v>
      </c>
      <c r="D110" s="5575"/>
      <c r="E110" s="5575"/>
      <c r="F110" s="5575"/>
      <c r="G110" s="5576"/>
      <c r="H110" s="2877" t="s">
        <v>851</v>
      </c>
      <c r="I110" s="2877" t="s">
        <v>851</v>
      </c>
    </row>
    <row r="111" spans="1:10" ht="15.75" customHeight="1" thickBot="1">
      <c r="A111" s="2925"/>
      <c r="B111" s="2926"/>
      <c r="C111" s="2926"/>
      <c r="D111" s="2926"/>
      <c r="E111" s="2926"/>
      <c r="F111" s="2926"/>
      <c r="G111" s="2927"/>
      <c r="H111" s="2877" t="s">
        <v>851</v>
      </c>
      <c r="I111" s="2877" t="s">
        <v>851</v>
      </c>
    </row>
    <row r="112" spans="1:10" ht="19.5" customHeight="1">
      <c r="A112" s="5559" t="s">
        <v>1438</v>
      </c>
      <c r="B112" s="5560"/>
      <c r="C112" s="2928"/>
      <c r="D112" s="2928"/>
      <c r="E112" s="2928"/>
      <c r="F112" s="2928"/>
      <c r="G112" s="2929"/>
      <c r="H112" s="2877" t="s">
        <v>851</v>
      </c>
      <c r="I112" s="2877" t="s">
        <v>851</v>
      </c>
    </row>
    <row r="113" spans="1:9" ht="19.5" customHeight="1">
      <c r="A113" s="5561"/>
      <c r="B113" s="5562"/>
      <c r="C113" s="5562"/>
      <c r="D113" s="5562"/>
      <c r="E113" s="5562"/>
      <c r="F113" s="5562"/>
      <c r="G113" s="5563"/>
      <c r="H113" s="2877" t="s">
        <v>851</v>
      </c>
      <c r="I113" s="2877" t="s">
        <v>851</v>
      </c>
    </row>
    <row r="114" spans="1:9" ht="18" customHeight="1">
      <c r="A114" s="5561"/>
      <c r="B114" s="5562"/>
      <c r="C114" s="5562"/>
      <c r="D114" s="5562"/>
      <c r="E114" s="5562"/>
      <c r="F114" s="5562"/>
      <c r="G114" s="5563"/>
      <c r="H114" s="2877" t="s">
        <v>851</v>
      </c>
      <c r="I114" s="2877" t="s">
        <v>851</v>
      </c>
    </row>
    <row r="115" spans="1:9" ht="17.25" customHeight="1" thickBot="1">
      <c r="A115" s="5564"/>
      <c r="B115" s="5565"/>
      <c r="C115" s="5565"/>
      <c r="D115" s="5565"/>
      <c r="E115" s="5565"/>
      <c r="F115" s="5565"/>
      <c r="G115" s="5566"/>
      <c r="H115" s="2877" t="s">
        <v>851</v>
      </c>
      <c r="I115" s="2877" t="s">
        <v>851</v>
      </c>
    </row>
    <row r="116" spans="1:9" ht="13.5" customHeight="1">
      <c r="A116" s="2930"/>
      <c r="B116" s="2931"/>
      <c r="C116" s="2931"/>
      <c r="D116" s="2931"/>
      <c r="E116" s="2931"/>
      <c r="F116" s="2931"/>
      <c r="G116" s="2932"/>
    </row>
    <row r="117" spans="1:9" ht="13.5" customHeight="1">
      <c r="A117" s="2930"/>
      <c r="B117" s="2931"/>
      <c r="C117" s="2931"/>
      <c r="D117" s="2931"/>
      <c r="E117" s="2931"/>
      <c r="F117" s="2931"/>
      <c r="G117" s="2932"/>
    </row>
    <row r="118" spans="1:9" ht="13.5" customHeight="1">
      <c r="A118" s="2930"/>
      <c r="B118" s="2931"/>
      <c r="C118" s="2931"/>
      <c r="D118" s="2931"/>
      <c r="E118" s="2931"/>
      <c r="F118" s="2931"/>
      <c r="G118" s="2932"/>
    </row>
  </sheetData>
  <autoFilter ref="A2:J115" xr:uid="{00000000-0009-0000-0000-000018000000}"/>
  <mergeCells count="68">
    <mergeCell ref="A9:G9"/>
    <mergeCell ref="A4:G4"/>
    <mergeCell ref="A5:G5"/>
    <mergeCell ref="A6:G6"/>
    <mergeCell ref="A7:G7"/>
    <mergeCell ref="A8:G8"/>
    <mergeCell ref="C24:F24"/>
    <mergeCell ref="A11:G11"/>
    <mergeCell ref="A12:G12"/>
    <mergeCell ref="A13:G13"/>
    <mergeCell ref="A14:G14"/>
    <mergeCell ref="A15:G15"/>
    <mergeCell ref="A16:G16"/>
    <mergeCell ref="A17:G17"/>
    <mergeCell ref="A18:G18"/>
    <mergeCell ref="A19:G19"/>
    <mergeCell ref="C20:F20"/>
    <mergeCell ref="A23:G23"/>
    <mergeCell ref="C57:F57"/>
    <mergeCell ref="A28:G28"/>
    <mergeCell ref="C29:F29"/>
    <mergeCell ref="A32:G32"/>
    <mergeCell ref="C33:F33"/>
    <mergeCell ref="A37:G37"/>
    <mergeCell ref="C38:F38"/>
    <mergeCell ref="A42:G42"/>
    <mergeCell ref="C43:F43"/>
    <mergeCell ref="A51:G51"/>
    <mergeCell ref="C52:F52"/>
    <mergeCell ref="A56:G56"/>
    <mergeCell ref="C92:F92"/>
    <mergeCell ref="A62:G62"/>
    <mergeCell ref="C63:F63"/>
    <mergeCell ref="A67:G67"/>
    <mergeCell ref="C68:F68"/>
    <mergeCell ref="A73:G73"/>
    <mergeCell ref="C74:F74"/>
    <mergeCell ref="A79:G79"/>
    <mergeCell ref="C80:F80"/>
    <mergeCell ref="A84:G84"/>
    <mergeCell ref="C85:F85"/>
    <mergeCell ref="A91:G91"/>
    <mergeCell ref="A99:B99"/>
    <mergeCell ref="C100:G100"/>
    <mergeCell ref="A101:A102"/>
    <mergeCell ref="B101:B102"/>
    <mergeCell ref="C101:G101"/>
    <mergeCell ref="C102:G102"/>
    <mergeCell ref="A103:A104"/>
    <mergeCell ref="B103:B104"/>
    <mergeCell ref="C103:G103"/>
    <mergeCell ref="C104:G104"/>
    <mergeCell ref="A105:A106"/>
    <mergeCell ref="B105:B106"/>
    <mergeCell ref="C105:G105"/>
    <mergeCell ref="C106:G106"/>
    <mergeCell ref="A112:B112"/>
    <mergeCell ref="A113:G113"/>
    <mergeCell ref="A114:G114"/>
    <mergeCell ref="A115:G115"/>
    <mergeCell ref="A107:A108"/>
    <mergeCell ref="B107:B108"/>
    <mergeCell ref="C107:G107"/>
    <mergeCell ref="C108:G108"/>
    <mergeCell ref="A109:A110"/>
    <mergeCell ref="B109:B110"/>
    <mergeCell ref="C109:G109"/>
    <mergeCell ref="C110:G110"/>
  </mergeCells>
  <phoneticPr fontId="15"/>
  <dataValidations count="4">
    <dataValidation type="list" allowBlank="1" showInputMessage="1" showErrorMessage="1" sqref="C21 C25:C26 C30 C34:C35 C39:C40 C44:C49 C53 C58:C60 C64:C65 C69:C70 C75:C77 C81:C82 C86:C89 C93:C98" xr:uid="{FF8D931B-1156-479D-9F16-86DEF300DC1C}">
      <formula1>"　,S"</formula1>
    </dataValidation>
    <dataValidation type="list" allowBlank="1" showInputMessage="1" showErrorMessage="1" sqref="D21 D25:D26 D30 D34:D35 D39:D40 D44:D49 D53 D58:D60 D64:D65 D69:D70 D75:D77 D81:D82 D86:D89 D93:D98" xr:uid="{E19D4B2D-4614-47E3-817D-DFD99D875F6B}">
      <formula1>"　,Ａ"</formula1>
    </dataValidation>
    <dataValidation type="list" allowBlank="1" showInputMessage="1" showErrorMessage="1" sqref="E21 E30 E34:E35 E39:E40 E44:E49 E53 E58:E60 E64:E65 E69:E70 E75:E77 E81:E82 E86:E89 E25:E26 E93:E98" xr:uid="{7964F15F-811D-4217-A2A3-62890978120D}">
      <formula1>"　 ,Ｂ"</formula1>
    </dataValidation>
    <dataValidation type="list" allowBlank="1" showInputMessage="1" showErrorMessage="1" sqref="F21 F30 F34:F35 F39:F40 F44:F49 F53 F58:F60 F64:F65 F69:F70 F75:F77 F81:F82 F86:F89 F25:F26 F93:F98" xr:uid="{F231967F-45FB-4D44-AC9B-AAC14548EFAF}">
      <formula1>"　,Ｃ"</formula1>
    </dataValidation>
  </dataValidations>
  <hyperlinks>
    <hyperlink ref="G1" location="トップ!A1" display="トップへ" xr:uid="{E656970D-EEA3-4114-BC9C-406BDE65A9C2}"/>
    <hyperlink ref="B1" location="トップ!A1" display="トップへ" xr:uid="{5AB92E58-7A0A-4EAA-A5E5-74CBC2064F82}"/>
  </hyperlinks>
  <printOptions horizontalCentered="1"/>
  <pageMargins left="0.74803149606299213" right="0.74803149606299213" top="0.98425196850393704" bottom="0.98425196850393704" header="0.51181102362204722" footer="0.51181102362204722"/>
  <pageSetup paperSize="9" fitToHeight="0" orientation="portrait" horizontalDpi="4294967293" r:id="rId1"/>
  <rowBreaks count="1" manualBreakCount="1">
    <brk id="98" max="6"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5A471-F438-4B97-8F48-8C76F2FA9CA6}">
  <dimension ref="B1:K348"/>
  <sheetViews>
    <sheetView workbookViewId="0"/>
  </sheetViews>
  <sheetFormatPr defaultColWidth="8.7265625" defaultRowHeight="13"/>
  <cols>
    <col min="1" max="1" width="5.26953125" style="2816" customWidth="1"/>
    <col min="2" max="2" width="12.7265625" style="2816" customWidth="1"/>
    <col min="3" max="3" width="8.08984375" style="2816" customWidth="1"/>
    <col min="4" max="4" width="59.36328125" style="2816" customWidth="1"/>
    <col min="5" max="5" width="9.6328125" style="2816" customWidth="1"/>
    <col min="6" max="6" width="5.6328125" style="2817" customWidth="1"/>
    <col min="7" max="7" width="7" style="2816" customWidth="1"/>
    <col min="8" max="10" width="8.7265625" style="2816"/>
    <col min="11" max="11" width="44.36328125" style="2816" customWidth="1"/>
    <col min="12" max="16384" width="8.7265625" style="2816"/>
  </cols>
  <sheetData>
    <row r="1" spans="2:6" s="2815" customFormat="1">
      <c r="B1" s="2814" t="s">
        <v>807</v>
      </c>
      <c r="C1" s="2814"/>
      <c r="D1" s="2814"/>
      <c r="E1" s="2814"/>
      <c r="F1" s="2814" t="s">
        <v>807</v>
      </c>
    </row>
    <row r="8" spans="2:6" ht="18" customHeight="1"/>
    <row r="9" spans="2:6" ht="12.4" customHeight="1">
      <c r="B9" s="2818"/>
    </row>
    <row r="10" spans="2:6" ht="12" customHeight="1">
      <c r="B10" s="2818"/>
    </row>
    <row r="11" spans="2:6" ht="13.15" customHeight="1">
      <c r="B11" s="2818"/>
    </row>
    <row r="12" spans="2:6" ht="13" customHeight="1">
      <c r="B12" s="2818"/>
    </row>
    <row r="13" spans="2:6" ht="25.15" customHeight="1"/>
    <row r="14" spans="2:6" ht="18.75" customHeight="1"/>
    <row r="16" spans="2:6" ht="14.5" customHeight="1"/>
    <row r="17" spans="2:11" ht="26.5" customHeight="1">
      <c r="B17" s="2819" t="s">
        <v>2932</v>
      </c>
      <c r="C17" s="2820" t="s">
        <v>2933</v>
      </c>
      <c r="D17" s="2821" t="s">
        <v>2934</v>
      </c>
      <c r="I17" s="2822"/>
      <c r="J17" s="2823"/>
      <c r="K17" s="2822"/>
    </row>
    <row r="18" spans="2:11" ht="15" customHeight="1">
      <c r="B18" s="2824" t="s">
        <v>2935</v>
      </c>
      <c r="C18" s="2825" t="s">
        <v>2936</v>
      </c>
      <c r="D18" s="2826" t="s">
        <v>2937</v>
      </c>
      <c r="I18" s="2827"/>
      <c r="J18" s="2828"/>
      <c r="K18" s="2829"/>
    </row>
    <row r="19" spans="2:11" ht="15" customHeight="1">
      <c r="B19" s="2830"/>
      <c r="C19" s="2825" t="s">
        <v>2938</v>
      </c>
      <c r="D19" s="2826" t="s">
        <v>2939</v>
      </c>
      <c r="J19" s="2828"/>
      <c r="K19" s="2829"/>
    </row>
    <row r="20" spans="2:11" ht="15" customHeight="1">
      <c r="B20" s="2830"/>
      <c r="C20" s="2825" t="s">
        <v>2940</v>
      </c>
      <c r="D20" s="2826" t="s">
        <v>2941</v>
      </c>
      <c r="J20" s="2828"/>
      <c r="K20" s="2829"/>
    </row>
    <row r="21" spans="2:11" ht="15" customHeight="1">
      <c r="B21" s="2830"/>
      <c r="C21" s="2825" t="s">
        <v>2942</v>
      </c>
      <c r="D21" s="2826" t="s">
        <v>2943</v>
      </c>
      <c r="J21" s="2828"/>
      <c r="K21" s="2829"/>
    </row>
    <row r="22" spans="2:11" ht="15" customHeight="1">
      <c r="B22" s="2831"/>
      <c r="C22" s="2825" t="s">
        <v>2944</v>
      </c>
      <c r="D22" s="2826" t="s">
        <v>2945</v>
      </c>
      <c r="J22" s="2828"/>
      <c r="K22" s="2829"/>
    </row>
    <row r="23" spans="2:11" ht="15" customHeight="1">
      <c r="B23" s="2824" t="s">
        <v>2946</v>
      </c>
      <c r="C23" s="2825" t="s">
        <v>2947</v>
      </c>
      <c r="D23" s="2826" t="s">
        <v>2948</v>
      </c>
      <c r="I23" s="2827"/>
      <c r="J23" s="2828"/>
      <c r="K23" s="2829"/>
    </row>
    <row r="24" spans="2:11" ht="15" customHeight="1">
      <c r="B24" s="2830"/>
      <c r="C24" s="2832" t="s">
        <v>2949</v>
      </c>
      <c r="D24" s="2826" t="s">
        <v>2950</v>
      </c>
      <c r="J24" s="2833"/>
      <c r="K24" s="2829"/>
    </row>
    <row r="25" spans="2:11" ht="15" customHeight="1">
      <c r="B25" s="2831"/>
      <c r="C25" s="2825" t="s">
        <v>2951</v>
      </c>
      <c r="D25" s="2826" t="s">
        <v>2952</v>
      </c>
      <c r="J25" s="2828"/>
      <c r="K25" s="2829"/>
    </row>
    <row r="26" spans="2:11" ht="15" customHeight="1">
      <c r="B26" s="2834" t="s">
        <v>2953</v>
      </c>
      <c r="C26" s="2825" t="s">
        <v>2954</v>
      </c>
      <c r="D26" s="2826" t="s">
        <v>2955</v>
      </c>
      <c r="I26" s="2829"/>
      <c r="J26" s="2828"/>
      <c r="K26" s="2829"/>
    </row>
    <row r="27" spans="2:11" ht="15" customHeight="1">
      <c r="B27" s="2831"/>
      <c r="C27" s="2825" t="s">
        <v>2956</v>
      </c>
      <c r="D27" s="2826" t="s">
        <v>2957</v>
      </c>
      <c r="J27" s="2828"/>
      <c r="K27" s="2829"/>
    </row>
    <row r="29" spans="2:11" ht="15.65" customHeight="1"/>
    <row r="30" spans="2:11" ht="13.9" customHeight="1">
      <c r="B30" s="2835"/>
    </row>
    <row r="31" spans="2:11" ht="17.899999999999999" customHeight="1"/>
    <row r="32" spans="2:11" ht="15.4" customHeight="1"/>
    <row r="33" spans="2:6" ht="51.75" customHeight="1"/>
    <row r="34" spans="2:6" ht="23.25" customHeight="1"/>
    <row r="35" spans="2:6" ht="23.25" customHeight="1"/>
    <row r="36" spans="2:6" ht="15.25" customHeight="1"/>
    <row r="37" spans="2:6" ht="18" customHeight="1"/>
    <row r="38" spans="2:6" ht="29.25" customHeight="1">
      <c r="B38" s="2836" t="s">
        <v>2958</v>
      </c>
      <c r="C38" s="5616" t="s">
        <v>2959</v>
      </c>
      <c r="D38" s="5617"/>
      <c r="E38" s="2820" t="s">
        <v>2960</v>
      </c>
      <c r="F38" s="2837" t="s">
        <v>2961</v>
      </c>
    </row>
    <row r="39" spans="2:6" ht="29.25" customHeight="1">
      <c r="B39" s="2838" t="s">
        <v>2962</v>
      </c>
      <c r="C39" s="5618" t="s">
        <v>2963</v>
      </c>
      <c r="D39" s="5619"/>
      <c r="E39" s="2832" t="s">
        <v>2964</v>
      </c>
      <c r="F39" s="2839" t="s">
        <v>2965</v>
      </c>
    </row>
    <row r="40" spans="2:6" ht="21.75" customHeight="1"/>
    <row r="41" spans="2:6" ht="23.25" customHeight="1"/>
    <row r="42" spans="2:6" ht="18" customHeight="1"/>
    <row r="43" spans="2:6" ht="26.5" customHeight="1">
      <c r="B43" s="2836" t="s">
        <v>2958</v>
      </c>
      <c r="C43" s="5620" t="s">
        <v>2959</v>
      </c>
      <c r="D43" s="5621"/>
      <c r="E43" s="2820" t="s">
        <v>2966</v>
      </c>
      <c r="F43" s="2837" t="s">
        <v>2961</v>
      </c>
    </row>
    <row r="44" spans="2:6" ht="16.5" customHeight="1">
      <c r="B44" s="2824" t="s">
        <v>2967</v>
      </c>
      <c r="C44" s="5618" t="s">
        <v>2968</v>
      </c>
      <c r="D44" s="5619"/>
      <c r="E44" s="2840" t="s">
        <v>2969</v>
      </c>
      <c r="F44" s="5622" t="s">
        <v>2965</v>
      </c>
    </row>
    <row r="45" spans="2:6" ht="17.25" customHeight="1">
      <c r="B45" s="2830"/>
      <c r="C45" s="5618" t="s">
        <v>2970</v>
      </c>
      <c r="D45" s="5619"/>
      <c r="E45" s="2840" t="s">
        <v>2969</v>
      </c>
      <c r="F45" s="5623"/>
    </row>
    <row r="46" spans="2:6" ht="33" customHeight="1">
      <c r="B46" s="2830"/>
      <c r="C46" s="5618" t="s">
        <v>2971</v>
      </c>
      <c r="D46" s="5619"/>
      <c r="E46" s="2840" t="s">
        <v>2969</v>
      </c>
      <c r="F46" s="5623"/>
    </row>
    <row r="47" spans="2:6" ht="13.5" customHeight="1">
      <c r="B47" s="2830"/>
      <c r="C47" s="5618" t="s">
        <v>2972</v>
      </c>
      <c r="D47" s="5619"/>
      <c r="E47" s="2840" t="s">
        <v>2969</v>
      </c>
      <c r="F47" s="5623"/>
    </row>
    <row r="48" spans="2:6" ht="30" customHeight="1">
      <c r="B48" s="2830"/>
      <c r="C48" s="5618" t="s">
        <v>2973</v>
      </c>
      <c r="D48" s="5619"/>
      <c r="E48" s="2840" t="s">
        <v>2969</v>
      </c>
      <c r="F48" s="5623"/>
    </row>
    <row r="49" spans="2:6" ht="25.5" customHeight="1">
      <c r="B49" s="2830"/>
      <c r="C49" s="5618" t="s">
        <v>2974</v>
      </c>
      <c r="D49" s="5619"/>
      <c r="E49" s="2840" t="s">
        <v>2969</v>
      </c>
      <c r="F49" s="5623"/>
    </row>
    <row r="50" spans="2:6" ht="19" customHeight="1">
      <c r="B50" s="2831"/>
      <c r="C50" s="5618" t="s">
        <v>2975</v>
      </c>
      <c r="D50" s="5619"/>
      <c r="E50" s="2840" t="s">
        <v>2969</v>
      </c>
      <c r="F50" s="5624"/>
    </row>
    <row r="51" spans="2:6" ht="30" customHeight="1">
      <c r="B51" s="2824" t="s">
        <v>2967</v>
      </c>
      <c r="C51" s="5618" t="s">
        <v>2976</v>
      </c>
      <c r="D51" s="5619"/>
      <c r="E51" s="2841"/>
      <c r="F51" s="2842" t="s">
        <v>2977</v>
      </c>
    </row>
    <row r="52" spans="2:6" ht="25.5" customHeight="1">
      <c r="B52" s="2831"/>
      <c r="C52" s="5618" t="s">
        <v>2978</v>
      </c>
      <c r="D52" s="5619"/>
      <c r="E52" s="2841"/>
      <c r="F52" s="2825" t="s">
        <v>2940</v>
      </c>
    </row>
    <row r="53" spans="2:6">
      <c r="B53" s="2824" t="s">
        <v>2979</v>
      </c>
      <c r="C53" s="5618" t="s">
        <v>2980</v>
      </c>
      <c r="D53" s="5619"/>
      <c r="E53" s="2840" t="s">
        <v>2981</v>
      </c>
      <c r="F53" s="5622" t="s">
        <v>2965</v>
      </c>
    </row>
    <row r="54" spans="2:6" ht="27.75" customHeight="1">
      <c r="B54" s="2830"/>
      <c r="C54" s="5618" t="s">
        <v>2982</v>
      </c>
      <c r="D54" s="5619"/>
      <c r="E54" s="2840" t="s">
        <v>2981</v>
      </c>
      <c r="F54" s="5623"/>
    </row>
    <row r="55" spans="2:6" ht="28.5" customHeight="1">
      <c r="B55" s="2830"/>
      <c r="C55" s="5618" t="s">
        <v>2983</v>
      </c>
      <c r="D55" s="5619"/>
      <c r="E55" s="2840" t="s">
        <v>2981</v>
      </c>
      <c r="F55" s="5624"/>
    </row>
    <row r="56" spans="2:6">
      <c r="B56" s="2831"/>
      <c r="C56" s="5618" t="s">
        <v>2984</v>
      </c>
      <c r="D56" s="5619"/>
      <c r="E56" s="2841"/>
      <c r="F56" s="2825" t="s">
        <v>2940</v>
      </c>
    </row>
    <row r="57" spans="2:6" ht="26">
      <c r="B57" s="2838" t="s">
        <v>2985</v>
      </c>
      <c r="C57" s="5618" t="s">
        <v>2986</v>
      </c>
      <c r="D57" s="5619"/>
      <c r="E57" s="2841"/>
      <c r="F57" s="2825" t="s">
        <v>2940</v>
      </c>
    </row>
    <row r="58" spans="2:6" ht="26.25" customHeight="1">
      <c r="B58" s="2824" t="s">
        <v>2987</v>
      </c>
      <c r="C58" s="5618" t="s">
        <v>2988</v>
      </c>
      <c r="D58" s="5619"/>
      <c r="E58" s="2841"/>
      <c r="F58" s="5622" t="s">
        <v>2977</v>
      </c>
    </row>
    <row r="59" spans="2:6">
      <c r="B59" s="2830"/>
      <c r="C59" s="5618" t="s">
        <v>2989</v>
      </c>
      <c r="D59" s="5619"/>
      <c r="E59" s="2840" t="s">
        <v>2990</v>
      </c>
      <c r="F59" s="5623"/>
    </row>
    <row r="60" spans="2:6">
      <c r="B60" s="2830"/>
      <c r="C60" s="5618" t="s">
        <v>2991</v>
      </c>
      <c r="D60" s="5619"/>
      <c r="E60" s="2840" t="s">
        <v>2990</v>
      </c>
      <c r="F60" s="5623"/>
    </row>
    <row r="61" spans="2:6">
      <c r="B61" s="2830"/>
      <c r="C61" s="5618" t="s">
        <v>2992</v>
      </c>
      <c r="D61" s="5619"/>
      <c r="E61" s="2841"/>
      <c r="F61" s="5624"/>
    </row>
    <row r="62" spans="2:6">
      <c r="B62" s="2831"/>
      <c r="C62" s="5618" t="s">
        <v>2993</v>
      </c>
      <c r="D62" s="5619"/>
      <c r="E62" s="2841"/>
      <c r="F62" s="2839" t="s">
        <v>2994</v>
      </c>
    </row>
    <row r="63" spans="2:6">
      <c r="B63" s="2838" t="s">
        <v>2995</v>
      </c>
      <c r="C63" s="5618" t="s">
        <v>2996</v>
      </c>
      <c r="D63" s="5619"/>
      <c r="E63" s="2841"/>
      <c r="F63" s="2839" t="s">
        <v>2994</v>
      </c>
    </row>
    <row r="64" spans="2:6" ht="15" customHeight="1">
      <c r="B64" s="2834" t="s">
        <v>2997</v>
      </c>
      <c r="C64" s="5618" t="s">
        <v>2998</v>
      </c>
      <c r="D64" s="5619"/>
      <c r="E64" s="2841"/>
      <c r="F64" s="5626" t="s">
        <v>2977</v>
      </c>
    </row>
    <row r="65" spans="2:6">
      <c r="B65" s="2830"/>
      <c r="C65" s="5618" t="s">
        <v>2999</v>
      </c>
      <c r="D65" s="5619"/>
      <c r="E65" s="2841"/>
      <c r="F65" s="5624"/>
    </row>
    <row r="66" spans="2:6">
      <c r="B66" s="2831"/>
      <c r="C66" s="5618" t="s">
        <v>3000</v>
      </c>
      <c r="D66" s="5619"/>
      <c r="E66" s="2841"/>
      <c r="F66" s="2839" t="s">
        <v>2994</v>
      </c>
    </row>
    <row r="67" spans="2:6">
      <c r="B67" s="2838" t="s">
        <v>3001</v>
      </c>
      <c r="C67" s="5618" t="s">
        <v>3002</v>
      </c>
      <c r="D67" s="5619"/>
      <c r="E67" s="2840" t="s">
        <v>2981</v>
      </c>
      <c r="F67" s="2825" t="s">
        <v>2940</v>
      </c>
    </row>
    <row r="69" spans="2:6" ht="47.25" customHeight="1"/>
    <row r="71" spans="2:6" ht="29.25" customHeight="1">
      <c r="B71" s="2836" t="s">
        <v>2958</v>
      </c>
      <c r="C71" s="5616" t="s">
        <v>2959</v>
      </c>
      <c r="D71" s="5617"/>
      <c r="E71" s="2843" t="s">
        <v>2960</v>
      </c>
      <c r="F71" s="2837" t="s">
        <v>2961</v>
      </c>
    </row>
    <row r="72" spans="2:6" ht="29.25" customHeight="1">
      <c r="B72" s="2824" t="s">
        <v>3003</v>
      </c>
      <c r="C72" s="5618" t="s">
        <v>3004</v>
      </c>
      <c r="D72" s="5619"/>
      <c r="E72" s="2840" t="s">
        <v>3005</v>
      </c>
      <c r="F72" s="5625" t="s">
        <v>3006</v>
      </c>
    </row>
    <row r="73" spans="2:6">
      <c r="B73" s="2831"/>
      <c r="C73" s="5618" t="s">
        <v>3007</v>
      </c>
      <c r="D73" s="5619"/>
      <c r="E73" s="2844"/>
      <c r="F73" s="5624"/>
    </row>
    <row r="74" spans="2:6">
      <c r="B74" s="2838" t="s">
        <v>3008</v>
      </c>
      <c r="C74" s="5618" t="s">
        <v>3009</v>
      </c>
      <c r="D74" s="5619"/>
      <c r="E74" s="2844"/>
      <c r="F74" s="2837" t="s">
        <v>3010</v>
      </c>
    </row>
    <row r="75" spans="2:6">
      <c r="B75" s="2824" t="s">
        <v>3011</v>
      </c>
      <c r="C75" s="5618" t="s">
        <v>3012</v>
      </c>
      <c r="D75" s="5619"/>
      <c r="E75" s="2844"/>
      <c r="F75" s="2837" t="s">
        <v>3006</v>
      </c>
    </row>
    <row r="76" spans="2:6" ht="27.75" customHeight="1">
      <c r="B76" s="2831"/>
      <c r="C76" s="5618" t="s">
        <v>3013</v>
      </c>
      <c r="D76" s="5619"/>
      <c r="E76" s="2844"/>
      <c r="F76" s="2837" t="s">
        <v>3010</v>
      </c>
    </row>
    <row r="78" spans="2:6" ht="44.25" customHeight="1"/>
    <row r="80" spans="2:6" ht="30" customHeight="1">
      <c r="B80" s="2836" t="s">
        <v>2958</v>
      </c>
      <c r="C80" s="5616" t="s">
        <v>2959</v>
      </c>
      <c r="D80" s="5617"/>
      <c r="E80" s="2820" t="s">
        <v>2960</v>
      </c>
      <c r="F80" s="2837" t="s">
        <v>2961</v>
      </c>
    </row>
    <row r="81" spans="2:6" ht="27" customHeight="1">
      <c r="B81" s="2824" t="s">
        <v>3014</v>
      </c>
      <c r="C81" s="5618" t="s">
        <v>3015</v>
      </c>
      <c r="D81" s="5619"/>
      <c r="E81" s="2840" t="s">
        <v>3016</v>
      </c>
      <c r="F81" s="5625" t="s">
        <v>3006</v>
      </c>
    </row>
    <row r="82" spans="2:6">
      <c r="B82" s="2831"/>
      <c r="C82" s="5618" t="s">
        <v>3017</v>
      </c>
      <c r="D82" s="5619"/>
      <c r="E82" s="2845"/>
      <c r="F82" s="5624"/>
    </row>
    <row r="83" spans="2:6" ht="28.5" customHeight="1">
      <c r="B83" s="2838" t="s">
        <v>3018</v>
      </c>
      <c r="C83" s="5618" t="s">
        <v>3019</v>
      </c>
      <c r="D83" s="5619"/>
      <c r="E83" s="2840" t="s">
        <v>3005</v>
      </c>
      <c r="F83" s="2837" t="s">
        <v>3006</v>
      </c>
    </row>
    <row r="84" spans="2:6" ht="25.5" customHeight="1">
      <c r="B84" s="2824" t="s">
        <v>3020</v>
      </c>
      <c r="C84" s="5618" t="s">
        <v>3021</v>
      </c>
      <c r="D84" s="5619"/>
      <c r="E84" s="2845"/>
      <c r="F84" s="5625" t="s">
        <v>3006</v>
      </c>
    </row>
    <row r="85" spans="2:6" ht="27.75" customHeight="1">
      <c r="B85" s="2830"/>
      <c r="C85" s="5618" t="s">
        <v>3022</v>
      </c>
      <c r="D85" s="5619"/>
      <c r="E85" s="2840" t="s">
        <v>3023</v>
      </c>
      <c r="F85" s="5624"/>
    </row>
    <row r="86" spans="2:6" ht="16.5" customHeight="1">
      <c r="B86" s="2830"/>
      <c r="C86" s="5618" t="s">
        <v>3024</v>
      </c>
      <c r="D86" s="5619"/>
      <c r="E86" s="2845"/>
      <c r="F86" s="2837" t="s">
        <v>3010</v>
      </c>
    </row>
    <row r="87" spans="2:6" ht="30.75" customHeight="1">
      <c r="B87" s="2831"/>
      <c r="C87" s="5618" t="s">
        <v>3025</v>
      </c>
      <c r="D87" s="5619"/>
      <c r="E87" s="2845"/>
      <c r="F87" s="2837" t="s">
        <v>3026</v>
      </c>
    </row>
    <row r="94" spans="2:6" ht="30" customHeight="1">
      <c r="B94" s="2836" t="s">
        <v>2958</v>
      </c>
      <c r="C94" s="5620" t="s">
        <v>2959</v>
      </c>
      <c r="D94" s="5621"/>
      <c r="E94" s="2820" t="s">
        <v>2960</v>
      </c>
      <c r="F94" s="2837" t="s">
        <v>2961</v>
      </c>
    </row>
    <row r="95" spans="2:6" ht="15" customHeight="1">
      <c r="B95" s="2824" t="s">
        <v>3027</v>
      </c>
      <c r="C95" s="5618" t="s">
        <v>3028</v>
      </c>
      <c r="D95" s="5619"/>
      <c r="E95" s="2841"/>
      <c r="F95" s="2839" t="s">
        <v>3029</v>
      </c>
    </row>
    <row r="96" spans="2:6" ht="15" customHeight="1">
      <c r="B96" s="2830"/>
      <c r="C96" s="5618" t="s">
        <v>3030</v>
      </c>
      <c r="D96" s="5619"/>
      <c r="E96" s="2841"/>
      <c r="F96" s="2840" t="s">
        <v>3031</v>
      </c>
    </row>
    <row r="97" spans="2:6" ht="15" customHeight="1">
      <c r="B97" s="2830"/>
      <c r="C97" s="5618" t="s">
        <v>3032</v>
      </c>
      <c r="D97" s="5619"/>
      <c r="E97" s="2841"/>
      <c r="F97" s="5622" t="s">
        <v>2965</v>
      </c>
    </row>
    <row r="98" spans="2:6" ht="15" customHeight="1">
      <c r="B98" s="2830"/>
      <c r="C98" s="5618" t="s">
        <v>3033</v>
      </c>
      <c r="D98" s="5619"/>
      <c r="E98" s="2841"/>
      <c r="F98" s="5623"/>
    </row>
    <row r="99" spans="2:6" ht="30" customHeight="1">
      <c r="B99" s="2830"/>
      <c r="C99" s="5618" t="s">
        <v>3034</v>
      </c>
      <c r="D99" s="5619"/>
      <c r="E99" s="2841"/>
      <c r="F99" s="5623"/>
    </row>
    <row r="100" spans="2:6" ht="15" customHeight="1">
      <c r="B100" s="2830"/>
      <c r="C100" s="5618" t="s">
        <v>3035</v>
      </c>
      <c r="D100" s="5619"/>
      <c r="E100" s="2841"/>
      <c r="F100" s="5623"/>
    </row>
    <row r="101" spans="2:6" ht="15" customHeight="1">
      <c r="B101" s="2830"/>
      <c r="C101" s="5618" t="s">
        <v>3036</v>
      </c>
      <c r="D101" s="5619"/>
      <c r="E101" s="2841"/>
      <c r="F101" s="5623"/>
    </row>
    <row r="102" spans="2:6" ht="15" customHeight="1">
      <c r="B102" s="2830"/>
      <c r="C102" s="5618" t="s">
        <v>3037</v>
      </c>
      <c r="D102" s="5619"/>
      <c r="E102" s="2841"/>
      <c r="F102" s="5623"/>
    </row>
    <row r="103" spans="2:6" ht="15" customHeight="1">
      <c r="B103" s="2830"/>
      <c r="C103" s="5618" t="s">
        <v>3038</v>
      </c>
      <c r="D103" s="5619"/>
      <c r="E103" s="2841"/>
      <c r="F103" s="5623"/>
    </row>
    <row r="104" spans="2:6" ht="15" customHeight="1">
      <c r="B104" s="2831"/>
      <c r="C104" s="5618" t="s">
        <v>3039</v>
      </c>
      <c r="D104" s="5619"/>
      <c r="E104" s="2841"/>
      <c r="F104" s="5624"/>
    </row>
    <row r="105" spans="2:6" ht="15" customHeight="1">
      <c r="B105" s="2824" t="s">
        <v>3040</v>
      </c>
      <c r="C105" s="5618" t="s">
        <v>3041</v>
      </c>
      <c r="D105" s="5619"/>
      <c r="E105" s="2841"/>
      <c r="F105" s="2839" t="s">
        <v>3042</v>
      </c>
    </row>
    <row r="106" spans="2:6" ht="15" customHeight="1">
      <c r="B106" s="2830"/>
      <c r="C106" s="5618" t="s">
        <v>3043</v>
      </c>
      <c r="D106" s="5619"/>
      <c r="E106" s="2841"/>
      <c r="F106" s="2840" t="s">
        <v>3031</v>
      </c>
    </row>
    <row r="107" spans="2:6" ht="15" customHeight="1">
      <c r="B107" s="2830"/>
      <c r="C107" s="5618" t="s">
        <v>3044</v>
      </c>
      <c r="D107" s="5619"/>
      <c r="E107" s="2841"/>
      <c r="F107" s="5622" t="s">
        <v>2965</v>
      </c>
    </row>
    <row r="108" spans="2:6" ht="15" customHeight="1">
      <c r="B108" s="2830"/>
      <c r="C108" s="5618" t="s">
        <v>3045</v>
      </c>
      <c r="D108" s="5619"/>
      <c r="E108" s="2841"/>
      <c r="F108" s="5623"/>
    </row>
    <row r="109" spans="2:6" ht="15" customHeight="1">
      <c r="B109" s="2830"/>
      <c r="C109" s="5618" t="s">
        <v>3046</v>
      </c>
      <c r="D109" s="5619"/>
      <c r="E109" s="2841"/>
      <c r="F109" s="5623"/>
    </row>
    <row r="110" spans="2:6" ht="30.75" customHeight="1">
      <c r="B110" s="2830"/>
      <c r="C110" s="5618" t="s">
        <v>3047</v>
      </c>
      <c r="D110" s="5619"/>
      <c r="E110" s="2840" t="s">
        <v>3048</v>
      </c>
      <c r="F110" s="5623"/>
    </row>
    <row r="111" spans="2:6" ht="15" customHeight="1">
      <c r="B111" s="2830"/>
      <c r="C111" s="5618" t="s">
        <v>3049</v>
      </c>
      <c r="D111" s="5619"/>
      <c r="E111" s="2841"/>
      <c r="F111" s="5623"/>
    </row>
    <row r="112" spans="2:6" ht="30" customHeight="1">
      <c r="B112" s="2830"/>
      <c r="C112" s="5618" t="s">
        <v>3050</v>
      </c>
      <c r="D112" s="5619"/>
      <c r="E112" s="2841"/>
      <c r="F112" s="5623"/>
    </row>
    <row r="113" spans="2:6" ht="15" customHeight="1">
      <c r="B113" s="2830"/>
      <c r="C113" s="5618" t="s">
        <v>3051</v>
      </c>
      <c r="D113" s="5619"/>
      <c r="E113" s="2841"/>
      <c r="F113" s="5623"/>
    </row>
    <row r="114" spans="2:6" ht="15" customHeight="1">
      <c r="B114" s="2830"/>
      <c r="C114" s="5618" t="s">
        <v>3052</v>
      </c>
      <c r="D114" s="5619"/>
      <c r="E114" s="2841"/>
      <c r="F114" s="5624"/>
    </row>
    <row r="115" spans="2:6" ht="15" customHeight="1">
      <c r="B115" s="2831"/>
      <c r="C115" s="5618" t="s">
        <v>3053</v>
      </c>
      <c r="D115" s="5619"/>
      <c r="E115" s="2841"/>
      <c r="F115" s="2839" t="s">
        <v>2977</v>
      </c>
    </row>
    <row r="116" spans="2:6" ht="15" customHeight="1">
      <c r="B116" s="2824" t="s">
        <v>3054</v>
      </c>
      <c r="C116" s="5618" t="s">
        <v>3055</v>
      </c>
      <c r="D116" s="5619"/>
      <c r="E116" s="2841"/>
      <c r="F116" s="2840" t="s">
        <v>3031</v>
      </c>
    </row>
    <row r="117" spans="2:6" ht="15" customHeight="1">
      <c r="B117" s="2830"/>
      <c r="C117" s="5618" t="s">
        <v>3056</v>
      </c>
      <c r="D117" s="5619"/>
      <c r="E117" s="2841"/>
      <c r="F117" s="5622" t="s">
        <v>2965</v>
      </c>
    </row>
    <row r="118" spans="2:6" ht="15" customHeight="1">
      <c r="B118" s="2830"/>
      <c r="C118" s="5618" t="s">
        <v>3057</v>
      </c>
      <c r="D118" s="5619"/>
      <c r="E118" s="2841"/>
      <c r="F118" s="5623"/>
    </row>
    <row r="119" spans="2:6" ht="15" customHeight="1">
      <c r="B119" s="2830"/>
      <c r="C119" s="5618" t="s">
        <v>3058</v>
      </c>
      <c r="D119" s="5619"/>
      <c r="E119" s="2841"/>
      <c r="F119" s="5623"/>
    </row>
    <row r="120" spans="2:6" ht="15" customHeight="1">
      <c r="B120" s="2831"/>
      <c r="C120" s="5618" t="s">
        <v>3059</v>
      </c>
      <c r="D120" s="5619"/>
      <c r="E120" s="2841"/>
      <c r="F120" s="5624"/>
    </row>
    <row r="121" spans="2:6" ht="15" customHeight="1">
      <c r="B121" s="2834" t="s">
        <v>3060</v>
      </c>
      <c r="C121" s="5618" t="s">
        <v>3061</v>
      </c>
      <c r="D121" s="5619"/>
      <c r="E121" s="2841"/>
      <c r="F121" s="5626" t="s">
        <v>2965</v>
      </c>
    </row>
    <row r="122" spans="2:6" ht="15" customHeight="1">
      <c r="B122" s="2831"/>
      <c r="C122" s="5618" t="s">
        <v>3062</v>
      </c>
      <c r="D122" s="5619"/>
      <c r="E122" s="2841"/>
      <c r="F122" s="5624"/>
    </row>
    <row r="124" spans="2:6" ht="47.25" customHeight="1"/>
    <row r="126" spans="2:6" ht="30" customHeight="1">
      <c r="B126" s="2836" t="s">
        <v>2958</v>
      </c>
      <c r="C126" s="5620" t="s">
        <v>2959</v>
      </c>
      <c r="D126" s="5621"/>
      <c r="E126" s="2820" t="s">
        <v>2960</v>
      </c>
      <c r="F126" s="2837" t="s">
        <v>2961</v>
      </c>
    </row>
    <row r="127" spans="2:6" ht="15" customHeight="1">
      <c r="B127" s="2824" t="s">
        <v>3063</v>
      </c>
      <c r="C127" s="5618" t="s">
        <v>3064</v>
      </c>
      <c r="D127" s="5619"/>
      <c r="E127" s="2841"/>
      <c r="F127" s="2839" t="s">
        <v>3029</v>
      </c>
    </row>
    <row r="128" spans="2:6" ht="27" customHeight="1">
      <c r="B128" s="2830"/>
      <c r="C128" s="5618" t="s">
        <v>3065</v>
      </c>
      <c r="D128" s="5619"/>
      <c r="E128" s="2841"/>
      <c r="F128" s="2839" t="s">
        <v>2965</v>
      </c>
    </row>
    <row r="129" spans="2:6" ht="15" customHeight="1">
      <c r="B129" s="2831"/>
      <c r="C129" s="5618" t="s">
        <v>3066</v>
      </c>
      <c r="D129" s="5619"/>
      <c r="E129" s="2841"/>
      <c r="F129" s="2839" t="s">
        <v>3067</v>
      </c>
    </row>
    <row r="130" spans="2:6" ht="28.5" customHeight="1">
      <c r="B130" s="2824" t="s">
        <v>3068</v>
      </c>
      <c r="C130" s="5618" t="s">
        <v>3069</v>
      </c>
      <c r="D130" s="5619"/>
      <c r="E130" s="2841"/>
      <c r="F130" s="2839" t="s">
        <v>2965</v>
      </c>
    </row>
    <row r="131" spans="2:6" ht="15" customHeight="1">
      <c r="B131" s="2831"/>
      <c r="C131" s="5618" t="s">
        <v>3070</v>
      </c>
      <c r="D131" s="5619"/>
      <c r="E131" s="2841"/>
      <c r="F131" s="2825" t="s">
        <v>2940</v>
      </c>
    </row>
    <row r="132" spans="2:6" ht="15" customHeight="1">
      <c r="B132" s="2824" t="s">
        <v>3071</v>
      </c>
      <c r="C132" s="5618" t="s">
        <v>3072</v>
      </c>
      <c r="D132" s="5619"/>
      <c r="E132" s="2841"/>
      <c r="F132" s="5627" t="s">
        <v>3073</v>
      </c>
    </row>
    <row r="133" spans="2:6" ht="15" customHeight="1">
      <c r="B133" s="2830"/>
      <c r="C133" s="5618" t="s">
        <v>3074</v>
      </c>
      <c r="D133" s="5619"/>
      <c r="E133" s="2841"/>
      <c r="F133" s="5623"/>
    </row>
    <row r="134" spans="2:6" ht="15" customHeight="1">
      <c r="B134" s="2830"/>
      <c r="C134" s="5618" t="s">
        <v>3075</v>
      </c>
      <c r="D134" s="5619"/>
      <c r="E134" s="2841"/>
      <c r="F134" s="5623"/>
    </row>
    <row r="135" spans="2:6" ht="15" customHeight="1">
      <c r="B135" s="2831"/>
      <c r="C135" s="5618" t="s">
        <v>3076</v>
      </c>
      <c r="D135" s="5619"/>
      <c r="E135" s="2841"/>
      <c r="F135" s="5623"/>
    </row>
    <row r="136" spans="2:6" ht="30.75" customHeight="1">
      <c r="B136" s="2838" t="s">
        <v>3071</v>
      </c>
      <c r="C136" s="5618" t="s">
        <v>3077</v>
      </c>
      <c r="D136" s="5619"/>
      <c r="E136" s="2841"/>
      <c r="F136" s="5624"/>
    </row>
    <row r="137" spans="2:6" ht="15" customHeight="1">
      <c r="B137" s="2824" t="s">
        <v>3078</v>
      </c>
      <c r="C137" s="5618" t="s">
        <v>3079</v>
      </c>
      <c r="D137" s="5619"/>
      <c r="E137" s="2841"/>
      <c r="F137" s="5622" t="s">
        <v>2965</v>
      </c>
    </row>
    <row r="138" spans="2:6" ht="15" customHeight="1">
      <c r="B138" s="2830"/>
      <c r="C138" s="5618" t="s">
        <v>3080</v>
      </c>
      <c r="D138" s="5619"/>
      <c r="E138" s="2841"/>
      <c r="F138" s="5623"/>
    </row>
    <row r="139" spans="2:6" ht="15" customHeight="1">
      <c r="B139" s="2830"/>
      <c r="C139" s="5618" t="s">
        <v>3081</v>
      </c>
      <c r="D139" s="5619"/>
      <c r="E139" s="2841"/>
      <c r="F139" s="5623"/>
    </row>
    <row r="140" spans="2:6" ht="15" customHeight="1">
      <c r="B140" s="2830"/>
      <c r="C140" s="5618" t="s">
        <v>3082</v>
      </c>
      <c r="D140" s="5619"/>
      <c r="E140" s="2841"/>
      <c r="F140" s="5623"/>
    </row>
    <row r="141" spans="2:6" ht="25.5" customHeight="1">
      <c r="B141" s="2830"/>
      <c r="C141" s="5618" t="s">
        <v>3083</v>
      </c>
      <c r="D141" s="5619"/>
      <c r="E141" s="2841"/>
      <c r="F141" s="5623"/>
    </row>
    <row r="142" spans="2:6" ht="15" customHeight="1">
      <c r="B142" s="2830"/>
      <c r="C142" s="5618" t="s">
        <v>3084</v>
      </c>
      <c r="D142" s="5619"/>
      <c r="E142" s="2841"/>
      <c r="F142" s="5624"/>
    </row>
    <row r="143" spans="2:6" ht="29.25" customHeight="1">
      <c r="B143" s="2831"/>
      <c r="C143" s="5618" t="s">
        <v>3085</v>
      </c>
      <c r="D143" s="5619"/>
      <c r="E143" s="2840" t="s">
        <v>2981</v>
      </c>
      <c r="F143" s="2839" t="s">
        <v>2977</v>
      </c>
    </row>
    <row r="144" spans="2:6" ht="27.75" customHeight="1">
      <c r="B144" s="2824" t="s">
        <v>3086</v>
      </c>
      <c r="C144" s="5618" t="s">
        <v>3087</v>
      </c>
      <c r="D144" s="5619"/>
      <c r="E144" s="2841"/>
      <c r="F144" s="5622" t="s">
        <v>2965</v>
      </c>
    </row>
    <row r="145" spans="2:6" ht="15" customHeight="1">
      <c r="B145" s="2830"/>
      <c r="C145" s="5618" t="s">
        <v>3088</v>
      </c>
      <c r="D145" s="5619"/>
      <c r="E145" s="2841"/>
      <c r="F145" s="5623"/>
    </row>
    <row r="146" spans="2:6" ht="15" customHeight="1">
      <c r="B146" s="2830"/>
      <c r="C146" s="5618" t="s">
        <v>3089</v>
      </c>
      <c r="D146" s="5619"/>
      <c r="E146" s="2841"/>
      <c r="F146" s="5623"/>
    </row>
    <row r="147" spans="2:6" ht="15" customHeight="1">
      <c r="B147" s="2830"/>
      <c r="C147" s="5618" t="s">
        <v>3090</v>
      </c>
      <c r="D147" s="5619"/>
      <c r="E147" s="2840" t="s">
        <v>3091</v>
      </c>
      <c r="F147" s="5623"/>
    </row>
    <row r="148" spans="2:6" ht="29.25" customHeight="1">
      <c r="B148" s="2830"/>
      <c r="C148" s="5618" t="s">
        <v>3092</v>
      </c>
      <c r="D148" s="5619"/>
      <c r="E148" s="2832" t="s">
        <v>3093</v>
      </c>
      <c r="F148" s="5623"/>
    </row>
    <row r="149" spans="2:6" ht="15" customHeight="1">
      <c r="B149" s="2831"/>
      <c r="C149" s="5618" t="s">
        <v>3094</v>
      </c>
      <c r="D149" s="5619"/>
      <c r="E149" s="2841"/>
      <c r="F149" s="5624"/>
    </row>
    <row r="150" spans="2:6" ht="15" customHeight="1">
      <c r="B150" s="2824" t="s">
        <v>3095</v>
      </c>
      <c r="C150" s="5618" t="s">
        <v>3096</v>
      </c>
      <c r="D150" s="5619"/>
      <c r="E150" s="2841"/>
      <c r="F150" s="2839" t="s">
        <v>2965</v>
      </c>
    </row>
    <row r="151" spans="2:6" ht="28.5" customHeight="1">
      <c r="B151" s="2831"/>
      <c r="C151" s="5618" t="s">
        <v>3097</v>
      </c>
      <c r="D151" s="5619"/>
      <c r="E151" s="2841"/>
      <c r="F151" s="2846" t="s">
        <v>2940</v>
      </c>
    </row>
    <row r="152" spans="2:6" ht="15" customHeight="1">
      <c r="B152" s="2824" t="s">
        <v>3098</v>
      </c>
      <c r="C152" s="5618" t="s">
        <v>3099</v>
      </c>
      <c r="D152" s="5619"/>
      <c r="E152" s="2841"/>
      <c r="F152" s="5622" t="s">
        <v>2965</v>
      </c>
    </row>
    <row r="153" spans="2:6" ht="15" customHeight="1">
      <c r="B153" s="2830"/>
      <c r="C153" s="5618" t="s">
        <v>3100</v>
      </c>
      <c r="D153" s="5619"/>
      <c r="E153" s="2841"/>
      <c r="F153" s="5623"/>
    </row>
    <row r="154" spans="2:6" ht="15" customHeight="1">
      <c r="B154" s="2830"/>
      <c r="C154" s="5618" t="s">
        <v>3101</v>
      </c>
      <c r="D154" s="5619"/>
      <c r="E154" s="2841"/>
      <c r="F154" s="5623"/>
    </row>
    <row r="155" spans="2:6" ht="15" customHeight="1">
      <c r="B155" s="2830"/>
      <c r="C155" s="5618" t="s">
        <v>3102</v>
      </c>
      <c r="D155" s="5619"/>
      <c r="E155" s="2841"/>
      <c r="F155" s="5624"/>
    </row>
    <row r="156" spans="2:6" ht="27.75" customHeight="1">
      <c r="B156" s="2831"/>
      <c r="C156" s="5618" t="s">
        <v>3103</v>
      </c>
      <c r="D156" s="5619"/>
      <c r="E156" s="2841"/>
      <c r="F156" s="2825" t="s">
        <v>2940</v>
      </c>
    </row>
    <row r="157" spans="2:6" ht="28.5" customHeight="1">
      <c r="B157" s="2838" t="s">
        <v>3104</v>
      </c>
      <c r="C157" s="5618" t="s">
        <v>3105</v>
      </c>
      <c r="D157" s="5619"/>
      <c r="E157" s="2843" t="s">
        <v>3106</v>
      </c>
      <c r="F157" s="2839" t="s">
        <v>2965</v>
      </c>
    </row>
    <row r="159" spans="2:6" ht="49.5" customHeight="1"/>
    <row r="161" spans="2:6" ht="26.25" customHeight="1">
      <c r="B161" s="2836" t="s">
        <v>2958</v>
      </c>
      <c r="C161" s="5620" t="s">
        <v>2959</v>
      </c>
      <c r="D161" s="5621"/>
      <c r="E161" s="2820" t="s">
        <v>2960</v>
      </c>
      <c r="F161" s="2837" t="s">
        <v>2961</v>
      </c>
    </row>
    <row r="162" spans="2:6" ht="28.5" customHeight="1">
      <c r="B162" s="2824" t="s">
        <v>3107</v>
      </c>
      <c r="C162" s="5618" t="s">
        <v>3108</v>
      </c>
      <c r="D162" s="5619"/>
      <c r="E162" s="2832" t="s">
        <v>3109</v>
      </c>
      <c r="F162" s="5622" t="s">
        <v>2977</v>
      </c>
    </row>
    <row r="163" spans="2:6" ht="14.5" customHeight="1">
      <c r="B163" s="2830"/>
      <c r="C163" s="5618" t="s">
        <v>3110</v>
      </c>
      <c r="D163" s="5619"/>
      <c r="E163" s="2841"/>
      <c r="F163" s="5623"/>
    </row>
    <row r="164" spans="2:6" ht="14.5" customHeight="1">
      <c r="B164" s="2830"/>
      <c r="C164" s="5618" t="s">
        <v>3111</v>
      </c>
      <c r="D164" s="5619"/>
      <c r="E164" s="2841"/>
      <c r="F164" s="5624"/>
    </row>
    <row r="165" spans="2:6" ht="14.5" customHeight="1">
      <c r="B165" s="2831"/>
      <c r="C165" s="5618" t="s">
        <v>3112</v>
      </c>
      <c r="D165" s="5619"/>
      <c r="E165" s="2841"/>
      <c r="F165" s="2839" t="s">
        <v>2994</v>
      </c>
    </row>
    <row r="166" spans="2:6" ht="14.5" customHeight="1">
      <c r="B166" s="2824" t="s">
        <v>3113</v>
      </c>
      <c r="C166" s="5618" t="s">
        <v>3114</v>
      </c>
      <c r="D166" s="5619"/>
      <c r="E166" s="2840" t="s">
        <v>3115</v>
      </c>
      <c r="F166" s="5622" t="s">
        <v>2977</v>
      </c>
    </row>
    <row r="167" spans="2:6" ht="14.5" customHeight="1">
      <c r="B167" s="2830"/>
      <c r="C167" s="5618" t="s">
        <v>3116</v>
      </c>
      <c r="D167" s="5619"/>
      <c r="E167" s="2840" t="s">
        <v>3115</v>
      </c>
      <c r="F167" s="5623"/>
    </row>
    <row r="168" spans="2:6" ht="29.25" customHeight="1">
      <c r="B168" s="2830"/>
      <c r="C168" s="5618" t="s">
        <v>3117</v>
      </c>
      <c r="D168" s="5619"/>
      <c r="E168" s="2841"/>
      <c r="F168" s="5623"/>
    </row>
    <row r="169" spans="2:6" ht="28.5" customHeight="1">
      <c r="B169" s="2831"/>
      <c r="C169" s="5618" t="s">
        <v>3118</v>
      </c>
      <c r="D169" s="5619"/>
      <c r="E169" s="2840" t="s">
        <v>3119</v>
      </c>
      <c r="F169" s="5624"/>
    </row>
    <row r="170" spans="2:6" ht="30" customHeight="1">
      <c r="B170" s="2847" t="s">
        <v>3014</v>
      </c>
      <c r="C170" s="5618" t="s">
        <v>3120</v>
      </c>
      <c r="D170" s="5619"/>
      <c r="E170" s="2820" t="s">
        <v>3121</v>
      </c>
      <c r="F170" s="2842" t="s">
        <v>2977</v>
      </c>
    </row>
    <row r="171" spans="2:6" ht="27" customHeight="1">
      <c r="B171" s="2838" t="s">
        <v>3018</v>
      </c>
      <c r="C171" s="5618" t="s">
        <v>3122</v>
      </c>
      <c r="D171" s="5619"/>
      <c r="E171" s="2840" t="s">
        <v>3123</v>
      </c>
      <c r="F171" s="2839" t="s">
        <v>2977</v>
      </c>
    </row>
    <row r="172" spans="2:6" ht="14.5" customHeight="1">
      <c r="B172" s="2834" t="s">
        <v>3124</v>
      </c>
      <c r="C172" s="5618" t="s">
        <v>3125</v>
      </c>
      <c r="D172" s="5619"/>
      <c r="E172" s="2832" t="s">
        <v>3109</v>
      </c>
      <c r="F172" s="5626" t="s">
        <v>2977</v>
      </c>
    </row>
    <row r="173" spans="2:6" ht="14.5" customHeight="1">
      <c r="B173" s="2831"/>
      <c r="C173" s="5618" t="s">
        <v>3126</v>
      </c>
      <c r="D173" s="5619"/>
      <c r="E173" s="2841"/>
      <c r="F173" s="5624"/>
    </row>
    <row r="174" spans="2:6" ht="30" customHeight="1">
      <c r="B174" s="2848" t="s">
        <v>3124</v>
      </c>
      <c r="C174" s="5618" t="s">
        <v>3127</v>
      </c>
      <c r="D174" s="5619"/>
      <c r="E174" s="2832" t="s">
        <v>3109</v>
      </c>
      <c r="F174" s="2837" t="s">
        <v>3010</v>
      </c>
    </row>
    <row r="175" spans="2:6" ht="30" customHeight="1">
      <c r="B175" s="2831"/>
      <c r="C175" s="5618" t="s">
        <v>3128</v>
      </c>
      <c r="D175" s="5619"/>
      <c r="E175" s="2832" t="s">
        <v>3109</v>
      </c>
      <c r="F175" s="2837" t="s">
        <v>3026</v>
      </c>
    </row>
    <row r="176" spans="2:6" ht="14.5" customHeight="1"/>
    <row r="177" spans="2:6" ht="54.75" customHeight="1">
      <c r="B177" s="2818"/>
    </row>
    <row r="178" spans="2:6" ht="14.5" customHeight="1">
      <c r="B178" s="2849"/>
    </row>
    <row r="179" spans="2:6" ht="30.75" customHeight="1">
      <c r="B179" s="2836" t="s">
        <v>2958</v>
      </c>
      <c r="C179" s="5620" t="s">
        <v>2959</v>
      </c>
      <c r="D179" s="5621"/>
      <c r="E179" s="2820" t="s">
        <v>2960</v>
      </c>
      <c r="F179" s="2837" t="s">
        <v>2961</v>
      </c>
    </row>
    <row r="180" spans="2:6" ht="29.25" customHeight="1">
      <c r="B180" s="2824" t="s">
        <v>2997</v>
      </c>
      <c r="C180" s="5618" t="s">
        <v>3129</v>
      </c>
      <c r="D180" s="5619"/>
      <c r="E180" s="2841"/>
      <c r="F180" s="5622" t="s">
        <v>2965</v>
      </c>
    </row>
    <row r="181" spans="2:6" ht="14.5" customHeight="1">
      <c r="B181" s="2830"/>
      <c r="C181" s="5618" t="s">
        <v>3130</v>
      </c>
      <c r="D181" s="5619"/>
      <c r="E181" s="2841"/>
      <c r="F181" s="5628"/>
    </row>
    <row r="182" spans="2:6" ht="28.5" customHeight="1">
      <c r="B182" s="2831"/>
      <c r="C182" s="5618" t="s">
        <v>3131</v>
      </c>
      <c r="D182" s="5619"/>
      <c r="E182" s="2841"/>
      <c r="F182" s="2839" t="s">
        <v>2994</v>
      </c>
    </row>
    <row r="183" spans="2:6" ht="14.5" customHeight="1">
      <c r="B183" s="2824" t="s">
        <v>3132</v>
      </c>
      <c r="C183" s="5618" t="s">
        <v>3133</v>
      </c>
      <c r="D183" s="5619"/>
      <c r="E183" s="2841"/>
      <c r="F183" s="5622" t="s">
        <v>2994</v>
      </c>
    </row>
    <row r="184" spans="2:6" ht="14.5" customHeight="1">
      <c r="B184" s="2830"/>
      <c r="C184" s="5618" t="s">
        <v>3134</v>
      </c>
      <c r="D184" s="5619"/>
      <c r="E184" s="2841"/>
      <c r="F184" s="5628"/>
    </row>
    <row r="185" spans="2:6" ht="14.5" customHeight="1">
      <c r="B185" s="2830"/>
      <c r="C185" s="5618" t="s">
        <v>3135</v>
      </c>
      <c r="D185" s="5619"/>
      <c r="E185" s="2840" t="s">
        <v>2981</v>
      </c>
      <c r="F185" s="5626" t="s">
        <v>3136</v>
      </c>
    </row>
    <row r="186" spans="2:6" ht="14.5" customHeight="1">
      <c r="B186" s="2831"/>
      <c r="C186" s="5618" t="s">
        <v>3137</v>
      </c>
      <c r="D186" s="5619"/>
      <c r="E186" s="2841"/>
      <c r="F186" s="5630"/>
    </row>
    <row r="187" spans="2:6" ht="14.5" customHeight="1"/>
    <row r="188" spans="2:6" ht="51.75" customHeight="1"/>
    <row r="189" spans="2:6" ht="14.5" customHeight="1"/>
    <row r="190" spans="2:6" ht="30.75" customHeight="1">
      <c r="B190" s="2836" t="s">
        <v>2958</v>
      </c>
      <c r="C190" s="5620" t="s">
        <v>2959</v>
      </c>
      <c r="D190" s="5621"/>
      <c r="E190" s="2820" t="s">
        <v>2960</v>
      </c>
      <c r="F190" s="2837" t="s">
        <v>2961</v>
      </c>
    </row>
    <row r="191" spans="2:6" ht="30" customHeight="1">
      <c r="B191" s="2824" t="s">
        <v>3138</v>
      </c>
      <c r="C191" s="5618" t="s">
        <v>3139</v>
      </c>
      <c r="D191" s="5619"/>
      <c r="E191" s="2840" t="s">
        <v>3005</v>
      </c>
      <c r="F191" s="5622" t="s">
        <v>2965</v>
      </c>
    </row>
    <row r="192" spans="2:6" ht="14.5" customHeight="1">
      <c r="B192" s="2830"/>
      <c r="C192" s="5618" t="s">
        <v>3140</v>
      </c>
      <c r="D192" s="5619"/>
      <c r="E192" s="2840" t="s">
        <v>2990</v>
      </c>
      <c r="F192" s="5629"/>
    </row>
    <row r="193" spans="2:6" ht="29.25" customHeight="1">
      <c r="B193" s="2830"/>
      <c r="C193" s="5618" t="s">
        <v>3022</v>
      </c>
      <c r="D193" s="5619"/>
      <c r="E193" s="2840" t="s">
        <v>3123</v>
      </c>
      <c r="F193" s="5628"/>
    </row>
    <row r="194" spans="2:6" ht="27.75" customHeight="1">
      <c r="B194" s="2830"/>
      <c r="C194" s="5618" t="s">
        <v>3127</v>
      </c>
      <c r="D194" s="5619"/>
      <c r="E194" s="2840" t="s">
        <v>3005</v>
      </c>
      <c r="F194" s="2839" t="s">
        <v>2994</v>
      </c>
    </row>
    <row r="195" spans="2:6" ht="31.5" customHeight="1">
      <c r="B195" s="2831"/>
      <c r="C195" s="5618" t="s">
        <v>3128</v>
      </c>
      <c r="D195" s="5619"/>
      <c r="E195" s="2840" t="s">
        <v>3005</v>
      </c>
      <c r="F195" s="2839" t="s">
        <v>3136</v>
      </c>
    </row>
    <row r="196" spans="2:6" ht="27.75" customHeight="1">
      <c r="B196" s="2847" t="s">
        <v>3014</v>
      </c>
      <c r="C196" s="5618" t="s">
        <v>3015</v>
      </c>
      <c r="D196" s="5619"/>
      <c r="E196" s="2820" t="s">
        <v>3141</v>
      </c>
      <c r="F196" s="2842" t="s">
        <v>2965</v>
      </c>
    </row>
    <row r="197" spans="2:6" ht="14.5" customHeight="1"/>
    <row r="198" spans="2:6" ht="45.75" customHeight="1"/>
    <row r="199" spans="2:6" ht="14.5" customHeight="1"/>
    <row r="200" spans="2:6" ht="30.75" customHeight="1">
      <c r="B200" s="2836" t="s">
        <v>2958</v>
      </c>
      <c r="C200" s="5620" t="s">
        <v>2959</v>
      </c>
      <c r="D200" s="5621"/>
      <c r="E200" s="2820" t="s">
        <v>2960</v>
      </c>
      <c r="F200" s="2837" t="s">
        <v>2961</v>
      </c>
    </row>
    <row r="201" spans="2:6" ht="14.5" customHeight="1">
      <c r="B201" s="2824" t="s">
        <v>3142</v>
      </c>
      <c r="C201" s="5618" t="s">
        <v>3143</v>
      </c>
      <c r="D201" s="5619"/>
      <c r="E201" s="2840" t="s">
        <v>3091</v>
      </c>
      <c r="F201" s="2839" t="s">
        <v>3029</v>
      </c>
    </row>
    <row r="202" spans="2:6" ht="14.5" customHeight="1">
      <c r="B202" s="2830"/>
      <c r="C202" s="5618" t="s">
        <v>3144</v>
      </c>
      <c r="D202" s="5619"/>
      <c r="E202" s="2840" t="s">
        <v>3091</v>
      </c>
      <c r="F202" s="2839" t="s">
        <v>2965</v>
      </c>
    </row>
    <row r="203" spans="2:6" ht="14.5" customHeight="1">
      <c r="B203" s="2831"/>
      <c r="C203" s="5618" t="s">
        <v>3145</v>
      </c>
      <c r="D203" s="5619"/>
      <c r="E203" s="2841"/>
      <c r="F203" s="2839" t="s">
        <v>3146</v>
      </c>
    </row>
    <row r="204" spans="2:6" ht="28.5" customHeight="1">
      <c r="B204" s="2824" t="s">
        <v>3147</v>
      </c>
      <c r="C204" s="5618" t="s">
        <v>3148</v>
      </c>
      <c r="D204" s="5619"/>
      <c r="E204" s="2840" t="s">
        <v>3091</v>
      </c>
      <c r="F204" s="5622" t="s">
        <v>2965</v>
      </c>
    </row>
    <row r="205" spans="2:6" ht="14.5" customHeight="1">
      <c r="B205" s="2830"/>
      <c r="C205" s="5618" t="s">
        <v>3149</v>
      </c>
      <c r="D205" s="5619"/>
      <c r="E205" s="2840" t="s">
        <v>3091</v>
      </c>
      <c r="F205" s="5629"/>
    </row>
    <row r="206" spans="2:6" ht="14.5" customHeight="1">
      <c r="B206" s="2830"/>
      <c r="C206" s="5618" t="s">
        <v>3150</v>
      </c>
      <c r="D206" s="5619"/>
      <c r="E206" s="2840" t="s">
        <v>3151</v>
      </c>
      <c r="F206" s="5629"/>
    </row>
    <row r="207" spans="2:6" ht="14.5" customHeight="1">
      <c r="B207" s="2830"/>
      <c r="C207" s="5618" t="s">
        <v>3152</v>
      </c>
      <c r="D207" s="5619"/>
      <c r="E207" s="2840" t="s">
        <v>3091</v>
      </c>
      <c r="F207" s="5629"/>
    </row>
    <row r="208" spans="2:6" ht="14.5" customHeight="1">
      <c r="B208" s="2831"/>
      <c r="C208" s="5618" t="s">
        <v>3153</v>
      </c>
      <c r="D208" s="5619"/>
      <c r="E208" s="2841"/>
      <c r="F208" s="5628"/>
    </row>
    <row r="209" spans="2:6" ht="14.5" customHeight="1">
      <c r="B209" s="2850" t="s">
        <v>3154</v>
      </c>
      <c r="C209" s="5618" t="s">
        <v>3155</v>
      </c>
      <c r="D209" s="5619"/>
      <c r="E209" s="2840" t="s">
        <v>3091</v>
      </c>
      <c r="F209" s="5631"/>
    </row>
    <row r="210" spans="2:6" ht="14.5" customHeight="1">
      <c r="B210" s="2851"/>
      <c r="C210" s="5618" t="s">
        <v>3156</v>
      </c>
      <c r="D210" s="5619"/>
      <c r="E210" s="2840" t="s">
        <v>3091</v>
      </c>
      <c r="F210" s="5623"/>
    </row>
    <row r="211" spans="2:6" ht="29.25" customHeight="1">
      <c r="B211" s="2851"/>
      <c r="C211" s="5618" t="s">
        <v>3157</v>
      </c>
      <c r="D211" s="5619"/>
      <c r="E211" s="2840" t="s">
        <v>3091</v>
      </c>
      <c r="F211" s="5624"/>
    </row>
    <row r="212" spans="2:6" ht="14.5" customHeight="1">
      <c r="B212" s="2852"/>
      <c r="C212" s="5618" t="s">
        <v>3158</v>
      </c>
      <c r="D212" s="5619"/>
      <c r="E212" s="2840" t="s">
        <v>3151</v>
      </c>
      <c r="F212" s="2837" t="s">
        <v>3006</v>
      </c>
    </row>
    <row r="213" spans="2:6" ht="14.5" customHeight="1">
      <c r="B213" s="2850" t="s">
        <v>3159</v>
      </c>
      <c r="C213" s="5618" t="s">
        <v>3160</v>
      </c>
      <c r="D213" s="5619"/>
      <c r="E213" s="2840" t="s">
        <v>3161</v>
      </c>
      <c r="F213" s="5625" t="s">
        <v>3162</v>
      </c>
    </row>
    <row r="214" spans="2:6" ht="14.5" customHeight="1">
      <c r="B214" s="2851"/>
      <c r="C214" s="5618" t="s">
        <v>3163</v>
      </c>
      <c r="D214" s="5619"/>
      <c r="E214" s="2840" t="s">
        <v>3164</v>
      </c>
      <c r="F214" s="5623"/>
    </row>
    <row r="215" spans="2:6" ht="30" customHeight="1">
      <c r="B215" s="2851"/>
      <c r="C215" s="5618" t="s">
        <v>3165</v>
      </c>
      <c r="D215" s="5619"/>
      <c r="E215" s="2840" t="s">
        <v>3164</v>
      </c>
      <c r="F215" s="5623"/>
    </row>
    <row r="216" spans="2:6" ht="14.5" customHeight="1">
      <c r="B216" s="2851"/>
      <c r="C216" s="5618" t="s">
        <v>3166</v>
      </c>
      <c r="D216" s="5619"/>
      <c r="E216" s="2840" t="s">
        <v>3115</v>
      </c>
      <c r="F216" s="5623"/>
    </row>
    <row r="217" spans="2:6" ht="28.5" customHeight="1">
      <c r="B217" s="2851"/>
      <c r="C217" s="5618" t="s">
        <v>3167</v>
      </c>
      <c r="D217" s="5619"/>
      <c r="E217" s="2840" t="s">
        <v>3164</v>
      </c>
      <c r="F217" s="5623"/>
    </row>
    <row r="218" spans="2:6" ht="14.5" customHeight="1">
      <c r="B218" s="2851"/>
      <c r="C218" s="5618" t="s">
        <v>2974</v>
      </c>
      <c r="D218" s="5619"/>
      <c r="E218" s="2840" t="s">
        <v>3115</v>
      </c>
      <c r="F218" s="5623"/>
    </row>
    <row r="219" spans="2:6" ht="14.5" customHeight="1">
      <c r="B219" s="2852"/>
      <c r="C219" s="5618" t="s">
        <v>2975</v>
      </c>
      <c r="D219" s="5619"/>
      <c r="E219" s="2840" t="s">
        <v>3115</v>
      </c>
      <c r="F219" s="5624"/>
    </row>
    <row r="220" spans="2:6" ht="29.25" customHeight="1">
      <c r="B220" s="2853" t="s">
        <v>3168</v>
      </c>
      <c r="C220" s="5618" t="s">
        <v>3169</v>
      </c>
      <c r="D220" s="5619"/>
      <c r="E220" s="2840" t="s">
        <v>3091</v>
      </c>
      <c r="F220" s="2837" t="s">
        <v>3162</v>
      </c>
    </row>
    <row r="221" spans="2:6" ht="27.75" customHeight="1">
      <c r="B221" s="2850" t="s">
        <v>3170</v>
      </c>
      <c r="C221" s="5618" t="s">
        <v>3171</v>
      </c>
      <c r="D221" s="5619"/>
      <c r="E221" s="2841"/>
      <c r="F221" s="5625" t="s">
        <v>3162</v>
      </c>
    </row>
    <row r="222" spans="2:6" ht="27" customHeight="1">
      <c r="B222" s="2851"/>
      <c r="C222" s="5618" t="s">
        <v>3172</v>
      </c>
      <c r="D222" s="5619"/>
      <c r="E222" s="2840" t="s">
        <v>3091</v>
      </c>
      <c r="F222" s="5623"/>
    </row>
    <row r="223" spans="2:6" ht="27.75" customHeight="1">
      <c r="B223" s="2851"/>
      <c r="C223" s="5618" t="s">
        <v>3173</v>
      </c>
      <c r="D223" s="5619"/>
      <c r="E223" s="2840" t="s">
        <v>3091</v>
      </c>
      <c r="F223" s="5623"/>
    </row>
    <row r="224" spans="2:6" ht="14.5" customHeight="1">
      <c r="B224" s="2851"/>
      <c r="C224" s="5618" t="s">
        <v>3174</v>
      </c>
      <c r="D224" s="5619"/>
      <c r="E224" s="2840" t="s">
        <v>3091</v>
      </c>
      <c r="F224" s="5623"/>
    </row>
    <row r="225" spans="2:6" ht="28.5" customHeight="1">
      <c r="B225" s="2851"/>
      <c r="C225" s="5618" t="s">
        <v>3175</v>
      </c>
      <c r="D225" s="5619"/>
      <c r="E225" s="2840" t="s">
        <v>3091</v>
      </c>
      <c r="F225" s="5623"/>
    </row>
    <row r="226" spans="2:6" ht="27" customHeight="1">
      <c r="B226" s="2851"/>
      <c r="C226" s="5618" t="s">
        <v>3176</v>
      </c>
      <c r="D226" s="5619"/>
      <c r="E226" s="2840" t="s">
        <v>3091</v>
      </c>
      <c r="F226" s="5624"/>
    </row>
    <row r="227" spans="2:6" ht="14.5" customHeight="1">
      <c r="B227" s="2852"/>
      <c r="C227" s="5618" t="s">
        <v>3177</v>
      </c>
      <c r="D227" s="5619"/>
      <c r="E227" s="2841"/>
      <c r="F227" s="2837" t="s">
        <v>3178</v>
      </c>
    </row>
    <row r="228" spans="2:6" ht="14.5" customHeight="1">
      <c r="B228" s="2850" t="s">
        <v>2979</v>
      </c>
      <c r="C228" s="5618" t="s">
        <v>3179</v>
      </c>
      <c r="D228" s="5619"/>
      <c r="E228" s="2840" t="s">
        <v>3115</v>
      </c>
      <c r="F228" s="5625" t="s">
        <v>3162</v>
      </c>
    </row>
    <row r="229" spans="2:6" ht="14.5" customHeight="1">
      <c r="B229" s="2851"/>
      <c r="C229" s="5618" t="s">
        <v>3180</v>
      </c>
      <c r="D229" s="5619"/>
      <c r="E229" s="2841"/>
      <c r="F229" s="5623"/>
    </row>
    <row r="230" spans="2:6" ht="27" customHeight="1">
      <c r="B230" s="2851"/>
      <c r="C230" s="5618" t="s">
        <v>3181</v>
      </c>
      <c r="D230" s="5619"/>
      <c r="E230" s="2840" t="s">
        <v>3164</v>
      </c>
      <c r="F230" s="5623"/>
    </row>
    <row r="231" spans="2:6" ht="26.25" customHeight="1">
      <c r="B231" s="2852"/>
      <c r="C231" s="5618" t="s">
        <v>3182</v>
      </c>
      <c r="D231" s="5619"/>
      <c r="E231" s="2840" t="s">
        <v>3164</v>
      </c>
      <c r="F231" s="5624"/>
    </row>
    <row r="232" spans="2:6" ht="14.5" customHeight="1">
      <c r="B232" s="2850" t="s">
        <v>3183</v>
      </c>
      <c r="C232" s="5618" t="s">
        <v>3184</v>
      </c>
      <c r="D232" s="5619"/>
      <c r="E232" s="2841"/>
      <c r="F232" s="5625" t="s">
        <v>3162</v>
      </c>
    </row>
    <row r="233" spans="2:6" ht="27" customHeight="1">
      <c r="B233" s="2851"/>
      <c r="C233" s="5618" t="s">
        <v>3185</v>
      </c>
      <c r="D233" s="5619"/>
      <c r="E233" s="2841"/>
      <c r="F233" s="5624"/>
    </row>
    <row r="234" spans="2:6" ht="14.5" customHeight="1">
      <c r="B234" s="2852"/>
      <c r="C234" s="5618" t="s">
        <v>3186</v>
      </c>
      <c r="D234" s="5619"/>
      <c r="E234" s="2841"/>
      <c r="F234" s="2837" t="s">
        <v>3187</v>
      </c>
    </row>
    <row r="235" spans="2:6" ht="14.5" customHeight="1">
      <c r="B235" s="2853" t="s">
        <v>3188</v>
      </c>
      <c r="C235" s="5618" t="s">
        <v>3105</v>
      </c>
      <c r="D235" s="5619"/>
      <c r="E235" s="2825" t="s">
        <v>3189</v>
      </c>
      <c r="F235" s="2837" t="s">
        <v>3187</v>
      </c>
    </row>
    <row r="236" spans="2:6" ht="27.75" customHeight="1">
      <c r="B236" s="2850" t="s">
        <v>3190</v>
      </c>
      <c r="C236" s="5618" t="s">
        <v>3191</v>
      </c>
      <c r="D236" s="5619"/>
      <c r="E236" s="2854" t="s">
        <v>3091</v>
      </c>
      <c r="F236" s="5625" t="s">
        <v>3162</v>
      </c>
    </row>
    <row r="237" spans="2:6" ht="29.25" customHeight="1">
      <c r="B237" s="2851"/>
      <c r="C237" s="5618" t="s">
        <v>3192</v>
      </c>
      <c r="D237" s="5619"/>
      <c r="E237" s="2840" t="s">
        <v>3193</v>
      </c>
      <c r="F237" s="5624"/>
    </row>
    <row r="238" spans="2:6" ht="27.75" customHeight="1">
      <c r="B238" s="2851"/>
      <c r="C238" s="5618" t="s">
        <v>3085</v>
      </c>
      <c r="D238" s="5619"/>
      <c r="E238" s="2855" t="s">
        <v>3194</v>
      </c>
      <c r="F238" s="2837" t="s">
        <v>3006</v>
      </c>
    </row>
    <row r="239" spans="2:6" ht="14.5" customHeight="1">
      <c r="B239" s="2852"/>
      <c r="C239" s="5618" t="s">
        <v>3195</v>
      </c>
      <c r="D239" s="5619"/>
      <c r="E239" s="2841"/>
      <c r="F239" s="2837" t="s">
        <v>3187</v>
      </c>
    </row>
    <row r="240" spans="2:6" ht="14.5" customHeight="1">
      <c r="B240" s="2850" t="s">
        <v>3196</v>
      </c>
      <c r="C240" s="5618" t="s">
        <v>3197</v>
      </c>
      <c r="D240" s="5619"/>
      <c r="E240" s="2841"/>
      <c r="F240" s="5625" t="s">
        <v>3187</v>
      </c>
    </row>
    <row r="241" spans="2:6" ht="14.5" customHeight="1">
      <c r="B241" s="2851"/>
      <c r="C241" s="5618" t="s">
        <v>3198</v>
      </c>
      <c r="D241" s="5619"/>
      <c r="E241" s="2841"/>
      <c r="F241" s="5623"/>
    </row>
    <row r="242" spans="2:6" ht="30" customHeight="1">
      <c r="B242" s="2851"/>
      <c r="C242" s="5618" t="s">
        <v>3199</v>
      </c>
      <c r="D242" s="5619"/>
      <c r="E242" s="2841"/>
      <c r="F242" s="5623"/>
    </row>
    <row r="243" spans="2:6" ht="14.5" customHeight="1">
      <c r="B243" s="2852"/>
      <c r="C243" s="5618" t="s">
        <v>3200</v>
      </c>
      <c r="D243" s="5619"/>
      <c r="E243" s="2840" t="s">
        <v>3164</v>
      </c>
      <c r="F243" s="5624"/>
    </row>
    <row r="244" spans="2:6" ht="14.5" customHeight="1">
      <c r="B244" s="2853" t="s">
        <v>3201</v>
      </c>
      <c r="C244" s="5618" t="s">
        <v>3202</v>
      </c>
      <c r="D244" s="5619"/>
      <c r="E244" s="2832" t="s">
        <v>3093</v>
      </c>
      <c r="F244" s="2837" t="s">
        <v>3006</v>
      </c>
    </row>
    <row r="245" spans="2:6" ht="28.5" customHeight="1">
      <c r="B245" s="2850" t="s">
        <v>3203</v>
      </c>
      <c r="C245" s="5618" t="s">
        <v>3204</v>
      </c>
      <c r="D245" s="5619"/>
      <c r="E245" s="2841"/>
      <c r="F245" s="5625" t="s">
        <v>3006</v>
      </c>
    </row>
    <row r="246" spans="2:6" ht="14.5" customHeight="1">
      <c r="B246" s="2851"/>
      <c r="C246" s="5618" t="s">
        <v>3205</v>
      </c>
      <c r="D246" s="5619"/>
      <c r="E246" s="2841"/>
      <c r="F246" s="5623"/>
    </row>
    <row r="247" spans="2:6" ht="26.25" customHeight="1">
      <c r="B247" s="2852"/>
      <c r="C247" s="5618" t="s">
        <v>3206</v>
      </c>
      <c r="D247" s="5619"/>
      <c r="E247" s="2841"/>
      <c r="F247" s="5624"/>
    </row>
    <row r="248" spans="2:6" ht="14.5" customHeight="1">
      <c r="B248" s="2850" t="s">
        <v>3203</v>
      </c>
      <c r="C248" s="5618" t="s">
        <v>3207</v>
      </c>
      <c r="D248" s="5619"/>
      <c r="E248" s="2841"/>
      <c r="F248" s="5625" t="s">
        <v>3010</v>
      </c>
    </row>
    <row r="249" spans="2:6" ht="14.5" customHeight="1">
      <c r="B249" s="2856"/>
      <c r="C249" s="5618" t="s">
        <v>3208</v>
      </c>
      <c r="D249" s="5619"/>
      <c r="E249" s="2841"/>
      <c r="F249" s="5623"/>
    </row>
    <row r="250" spans="2:6" ht="14.5" customHeight="1">
      <c r="B250" s="2856"/>
      <c r="C250" s="5618" t="s">
        <v>3209</v>
      </c>
      <c r="D250" s="5619"/>
      <c r="E250" s="2841"/>
      <c r="F250" s="5623"/>
    </row>
    <row r="251" spans="2:6" ht="14.5" customHeight="1">
      <c r="B251" s="2856"/>
      <c r="C251" s="5618" t="s">
        <v>3210</v>
      </c>
      <c r="D251" s="5619"/>
      <c r="E251" s="2840" t="s">
        <v>3091</v>
      </c>
      <c r="F251" s="5624"/>
    </row>
    <row r="252" spans="2:6" ht="14.5" customHeight="1">
      <c r="B252" s="2856"/>
      <c r="C252" s="5618" t="s">
        <v>3211</v>
      </c>
      <c r="D252" s="5619"/>
      <c r="E252" s="2841"/>
      <c r="F252" s="5625" t="s">
        <v>3026</v>
      </c>
    </row>
    <row r="253" spans="2:6" ht="14.5" customHeight="1">
      <c r="B253" s="2856"/>
      <c r="C253" s="5618" t="s">
        <v>3212</v>
      </c>
      <c r="D253" s="5619"/>
      <c r="E253" s="2841"/>
      <c r="F253" s="5623"/>
    </row>
    <row r="254" spans="2:6" ht="14.5" customHeight="1">
      <c r="B254" s="2856"/>
      <c r="C254" s="5618" t="s">
        <v>3135</v>
      </c>
      <c r="D254" s="5619"/>
      <c r="E254" s="2840" t="s">
        <v>3213</v>
      </c>
      <c r="F254" s="5624"/>
    </row>
    <row r="255" spans="2:6" ht="29.25" customHeight="1">
      <c r="B255" s="2857"/>
      <c r="C255" s="5618" t="s">
        <v>3214</v>
      </c>
      <c r="D255" s="5619"/>
      <c r="E255" s="2841"/>
      <c r="F255" s="2837" t="s">
        <v>3187</v>
      </c>
    </row>
    <row r="256" spans="2:6" ht="14.5" customHeight="1"/>
    <row r="257" spans="2:6" ht="47.25" customHeight="1">
      <c r="B257" s="2816">
        <v>12</v>
      </c>
    </row>
    <row r="258" spans="2:6" ht="14.5" customHeight="1"/>
    <row r="259" spans="2:6" ht="30" customHeight="1">
      <c r="B259" s="2836" t="s">
        <v>2958</v>
      </c>
      <c r="C259" s="5620" t="s">
        <v>2959</v>
      </c>
      <c r="D259" s="5621"/>
      <c r="E259" s="2820" t="s">
        <v>2960</v>
      </c>
      <c r="F259" s="2837" t="s">
        <v>2961</v>
      </c>
    </row>
    <row r="260" spans="2:6" ht="14.5" customHeight="1">
      <c r="B260" s="2834" t="s">
        <v>3142</v>
      </c>
      <c r="C260" s="5618" t="s">
        <v>3143</v>
      </c>
      <c r="D260" s="5619"/>
      <c r="E260" s="2840" t="s">
        <v>2981</v>
      </c>
      <c r="F260" s="2837" t="s">
        <v>3215</v>
      </c>
    </row>
    <row r="261" spans="2:6" ht="14.5" customHeight="1">
      <c r="B261" s="2831"/>
      <c r="C261" s="5618" t="s">
        <v>3144</v>
      </c>
      <c r="D261" s="5619"/>
      <c r="E261" s="2840" t="s">
        <v>2969</v>
      </c>
      <c r="F261" s="2837" t="s">
        <v>3162</v>
      </c>
    </row>
    <row r="262" spans="2:6" ht="28.5" customHeight="1">
      <c r="B262" s="2824" t="s">
        <v>3216</v>
      </c>
      <c r="C262" s="5618" t="s">
        <v>3148</v>
      </c>
      <c r="D262" s="5619"/>
      <c r="E262" s="2840" t="s">
        <v>2981</v>
      </c>
      <c r="F262" s="5625" t="s">
        <v>3162</v>
      </c>
    </row>
    <row r="263" spans="2:6" ht="14.5" customHeight="1">
      <c r="B263" s="2830"/>
      <c r="C263" s="5618" t="s">
        <v>3149</v>
      </c>
      <c r="D263" s="5619"/>
      <c r="E263" s="2840" t="s">
        <v>2981</v>
      </c>
      <c r="F263" s="5623"/>
    </row>
    <row r="264" spans="2:6" ht="14.5" customHeight="1">
      <c r="B264" s="2830"/>
      <c r="C264" s="5618" t="s">
        <v>3150</v>
      </c>
      <c r="D264" s="5619"/>
      <c r="E264" s="2840" t="s">
        <v>2981</v>
      </c>
      <c r="F264" s="5623"/>
    </row>
    <row r="265" spans="2:6" ht="14.5" customHeight="1">
      <c r="B265" s="2831"/>
      <c r="C265" s="5618" t="s">
        <v>3152</v>
      </c>
      <c r="D265" s="5619"/>
      <c r="E265" s="2840" t="s">
        <v>2981</v>
      </c>
      <c r="F265" s="5624"/>
    </row>
    <row r="266" spans="2:6" ht="14.5" customHeight="1">
      <c r="B266" s="2824" t="s">
        <v>3217</v>
      </c>
      <c r="C266" s="5618" t="s">
        <v>3218</v>
      </c>
      <c r="D266" s="5619"/>
      <c r="E266" s="2840" t="s">
        <v>2981</v>
      </c>
      <c r="F266" s="5625" t="s">
        <v>3162</v>
      </c>
    </row>
    <row r="267" spans="2:6" ht="14.5" customHeight="1">
      <c r="B267" s="2830"/>
      <c r="C267" s="5618" t="s">
        <v>3219</v>
      </c>
      <c r="D267" s="5619"/>
      <c r="E267" s="2840" t="s">
        <v>2981</v>
      </c>
      <c r="F267" s="5623"/>
    </row>
    <row r="268" spans="2:6" ht="27.75" customHeight="1">
      <c r="B268" s="2830"/>
      <c r="C268" s="5618" t="s">
        <v>3220</v>
      </c>
      <c r="D268" s="5619"/>
      <c r="E268" s="2840" t="s">
        <v>2981</v>
      </c>
      <c r="F268" s="5624"/>
    </row>
    <row r="269" spans="2:6" ht="14.5" customHeight="1">
      <c r="B269" s="2831"/>
      <c r="C269" s="5618" t="s">
        <v>3221</v>
      </c>
      <c r="D269" s="5619"/>
      <c r="E269" s="2840" t="s">
        <v>2969</v>
      </c>
      <c r="F269" s="2837" t="s">
        <v>3006</v>
      </c>
    </row>
    <row r="270" spans="2:6" ht="28.5" customHeight="1">
      <c r="B270" s="2838" t="s">
        <v>3222</v>
      </c>
      <c r="C270" s="5618" t="s">
        <v>3223</v>
      </c>
      <c r="D270" s="5619"/>
      <c r="E270" s="2840" t="s">
        <v>2981</v>
      </c>
      <c r="F270" s="2837" t="s">
        <v>3162</v>
      </c>
    </row>
    <row r="271" spans="2:6" ht="14.5" customHeight="1">
      <c r="B271" s="2838" t="s">
        <v>3224</v>
      </c>
      <c r="C271" s="5618" t="s">
        <v>3225</v>
      </c>
      <c r="D271" s="5619"/>
      <c r="E271" s="2841"/>
      <c r="F271" s="2837" t="s">
        <v>3215</v>
      </c>
    </row>
    <row r="272" spans="2:6" ht="27.75" customHeight="1">
      <c r="B272" s="2824" t="s">
        <v>3226</v>
      </c>
      <c r="C272" s="5618" t="s">
        <v>3227</v>
      </c>
      <c r="D272" s="5619"/>
      <c r="E272" s="2841"/>
      <c r="F272" s="5625" t="s">
        <v>3162</v>
      </c>
    </row>
    <row r="273" spans="2:6" ht="27.75" customHeight="1">
      <c r="B273" s="2830"/>
      <c r="C273" s="5618" t="s">
        <v>3228</v>
      </c>
      <c r="D273" s="5619"/>
      <c r="E273" s="2841"/>
      <c r="F273" s="5623"/>
    </row>
    <row r="274" spans="2:6" ht="29.25" customHeight="1">
      <c r="B274" s="2831"/>
      <c r="C274" s="5618" t="s">
        <v>3229</v>
      </c>
      <c r="D274" s="5619"/>
      <c r="E274" s="2841"/>
      <c r="F274" s="5624"/>
    </row>
    <row r="275" spans="2:6" ht="14.5" customHeight="1">
      <c r="B275" s="2824" t="s">
        <v>3230</v>
      </c>
      <c r="C275" s="5618" t="s">
        <v>3231</v>
      </c>
      <c r="D275" s="5619"/>
      <c r="E275" s="2841"/>
      <c r="F275" s="2837" t="s">
        <v>3215</v>
      </c>
    </row>
    <row r="276" spans="2:6" ht="27.75" customHeight="1">
      <c r="B276" s="2830"/>
      <c r="C276" s="5618" t="s">
        <v>3232</v>
      </c>
      <c r="D276" s="5619"/>
      <c r="E276" s="2841"/>
      <c r="F276" s="5625" t="s">
        <v>3162</v>
      </c>
    </row>
    <row r="277" spans="2:6" ht="14.5" customHeight="1">
      <c r="B277" s="2830"/>
      <c r="C277" s="5618" t="s">
        <v>3233</v>
      </c>
      <c r="D277" s="5619"/>
      <c r="E277" s="2841"/>
      <c r="F277" s="5623"/>
    </row>
    <row r="278" spans="2:6" ht="14.5" customHeight="1">
      <c r="B278" s="2830"/>
      <c r="C278" s="5618" t="s">
        <v>3234</v>
      </c>
      <c r="D278" s="5619"/>
      <c r="E278" s="2855" t="s">
        <v>3235</v>
      </c>
      <c r="F278" s="5623"/>
    </row>
    <row r="279" spans="2:6" ht="28.5" customHeight="1">
      <c r="B279" s="2830"/>
      <c r="C279" s="5618" t="s">
        <v>3236</v>
      </c>
      <c r="D279" s="5619"/>
      <c r="E279" s="2841"/>
      <c r="F279" s="5623"/>
    </row>
    <row r="280" spans="2:6" ht="30" customHeight="1">
      <c r="B280" s="2830"/>
      <c r="C280" s="5618" t="s">
        <v>3237</v>
      </c>
      <c r="D280" s="5619"/>
      <c r="E280" s="2840" t="s">
        <v>3193</v>
      </c>
      <c r="F280" s="5623"/>
    </row>
    <row r="281" spans="2:6" ht="14.5" customHeight="1">
      <c r="B281" s="2831"/>
      <c r="C281" s="5618" t="s">
        <v>3238</v>
      </c>
      <c r="D281" s="5619"/>
      <c r="E281" s="2841"/>
      <c r="F281" s="5624"/>
    </row>
    <row r="282" spans="2:6" ht="28.5" customHeight="1">
      <c r="B282" s="2824" t="s">
        <v>3190</v>
      </c>
      <c r="C282" s="5618" t="s">
        <v>3239</v>
      </c>
      <c r="D282" s="5619"/>
      <c r="E282" s="2841"/>
      <c r="F282" s="5622" t="s">
        <v>2965</v>
      </c>
    </row>
    <row r="283" spans="2:6" ht="52.5" customHeight="1">
      <c r="B283" s="2830"/>
      <c r="C283" s="5618" t="s">
        <v>3240</v>
      </c>
      <c r="D283" s="5619"/>
      <c r="E283" s="2841"/>
      <c r="F283" s="5623"/>
    </row>
    <row r="284" spans="2:6" ht="29.15" customHeight="1">
      <c r="B284" s="2831"/>
      <c r="C284" s="5618" t="s">
        <v>3241</v>
      </c>
      <c r="D284" s="5619"/>
      <c r="E284" s="2854" t="s">
        <v>2981</v>
      </c>
      <c r="F284" s="5624"/>
    </row>
    <row r="285" spans="2:6" ht="29.15" customHeight="1">
      <c r="B285" s="2824" t="s">
        <v>3242</v>
      </c>
      <c r="C285" s="5618" t="s">
        <v>3243</v>
      </c>
      <c r="D285" s="5619"/>
      <c r="E285" s="2840" t="s">
        <v>2981</v>
      </c>
      <c r="F285" s="5622" t="s">
        <v>2965</v>
      </c>
    </row>
    <row r="286" spans="2:6" ht="29.15" customHeight="1">
      <c r="B286" s="2830"/>
      <c r="C286" s="5618" t="s">
        <v>3244</v>
      </c>
      <c r="D286" s="5619"/>
      <c r="E286" s="2840" t="s">
        <v>2981</v>
      </c>
      <c r="F286" s="5623"/>
    </row>
    <row r="287" spans="2:6" ht="29.15" customHeight="1">
      <c r="B287" s="2830"/>
      <c r="C287" s="5618" t="s">
        <v>3245</v>
      </c>
      <c r="D287" s="5619"/>
      <c r="E287" s="2840" t="s">
        <v>2981</v>
      </c>
      <c r="F287" s="5623"/>
    </row>
    <row r="288" spans="2:6" ht="29.15" customHeight="1">
      <c r="B288" s="2830"/>
      <c r="C288" s="5618" t="s">
        <v>3246</v>
      </c>
      <c r="D288" s="5619"/>
      <c r="E288" s="2854" t="s">
        <v>2981</v>
      </c>
      <c r="F288" s="5623"/>
    </row>
    <row r="289" spans="2:6" ht="29.15" customHeight="1">
      <c r="B289" s="2830"/>
      <c r="C289" s="5618" t="s">
        <v>3247</v>
      </c>
      <c r="D289" s="5619"/>
      <c r="E289" s="2840" t="s">
        <v>2981</v>
      </c>
      <c r="F289" s="5624"/>
    </row>
    <row r="290" spans="2:6" ht="14.5" customHeight="1">
      <c r="B290" s="2831"/>
      <c r="C290" s="5618" t="s">
        <v>3248</v>
      </c>
      <c r="D290" s="5619"/>
      <c r="E290" s="2841"/>
      <c r="F290" s="2825" t="s">
        <v>2940</v>
      </c>
    </row>
    <row r="291" spans="2:6" ht="14.5" customHeight="1">
      <c r="B291" s="2824" t="s">
        <v>2997</v>
      </c>
      <c r="C291" s="5618" t="s">
        <v>3249</v>
      </c>
      <c r="D291" s="5619"/>
      <c r="E291" s="2841"/>
      <c r="F291" s="5622" t="s">
        <v>2965</v>
      </c>
    </row>
    <row r="292" spans="2:6" ht="14.5" customHeight="1">
      <c r="B292" s="2830"/>
      <c r="C292" s="5618" t="s">
        <v>3250</v>
      </c>
      <c r="D292" s="5619"/>
      <c r="E292" s="2841"/>
      <c r="F292" s="5623"/>
    </row>
    <row r="293" spans="2:6" ht="42.75" customHeight="1">
      <c r="B293" s="2830"/>
      <c r="C293" s="5618" t="s">
        <v>3251</v>
      </c>
      <c r="D293" s="5619"/>
      <c r="E293" s="2841"/>
      <c r="F293" s="5623"/>
    </row>
    <row r="294" spans="2:6" ht="14.5" customHeight="1">
      <c r="B294" s="2830"/>
      <c r="C294" s="5618" t="s">
        <v>3252</v>
      </c>
      <c r="D294" s="5619"/>
      <c r="E294" s="2841"/>
      <c r="F294" s="5623"/>
    </row>
    <row r="295" spans="2:6" ht="14.5" customHeight="1">
      <c r="B295" s="2831"/>
      <c r="C295" s="5618" t="s">
        <v>3253</v>
      </c>
      <c r="D295" s="5619"/>
      <c r="E295" s="2841"/>
      <c r="F295" s="5624"/>
    </row>
    <row r="296" spans="2:6" ht="14.5" customHeight="1">
      <c r="B296" s="2834" t="s">
        <v>3203</v>
      </c>
      <c r="C296" s="5618" t="s">
        <v>3210</v>
      </c>
      <c r="D296" s="5619"/>
      <c r="E296" s="2840" t="s">
        <v>2981</v>
      </c>
      <c r="F296" s="5626" t="s">
        <v>2994</v>
      </c>
    </row>
    <row r="297" spans="2:6" ht="14.5" customHeight="1">
      <c r="B297" s="2831"/>
      <c r="C297" s="5618" t="s">
        <v>3254</v>
      </c>
      <c r="D297" s="5619"/>
      <c r="E297" s="2841"/>
      <c r="F297" s="5624"/>
    </row>
    <row r="298" spans="2:6" ht="14.5" customHeight="1"/>
    <row r="299" spans="2:6" ht="47.25" customHeight="1">
      <c r="B299" s="2816">
        <v>13</v>
      </c>
    </row>
    <row r="300" spans="2:6" ht="14.5" customHeight="1"/>
    <row r="301" spans="2:6" ht="28.5" customHeight="1">
      <c r="B301" s="2836" t="s">
        <v>2958</v>
      </c>
      <c r="C301" s="5620" t="s">
        <v>2959</v>
      </c>
      <c r="D301" s="5621"/>
      <c r="E301" s="2820" t="s">
        <v>2960</v>
      </c>
      <c r="F301" s="2837" t="s">
        <v>2961</v>
      </c>
    </row>
    <row r="302" spans="2:6" ht="14.5" customHeight="1">
      <c r="B302" s="2824" t="s">
        <v>3255</v>
      </c>
      <c r="C302" s="5618" t="s">
        <v>3256</v>
      </c>
      <c r="D302" s="5619"/>
      <c r="E302" s="2841"/>
      <c r="F302" s="5622" t="s">
        <v>2965</v>
      </c>
    </row>
    <row r="303" spans="2:6" ht="28.5" customHeight="1">
      <c r="B303" s="2831"/>
      <c r="C303" s="5618" t="s">
        <v>3257</v>
      </c>
      <c r="D303" s="5619"/>
      <c r="E303" s="2841"/>
      <c r="F303" s="5624"/>
    </row>
    <row r="304" spans="2:6" ht="14.5" customHeight="1">
      <c r="B304" s="2824" t="s">
        <v>3258</v>
      </c>
      <c r="C304" s="5618" t="s">
        <v>3259</v>
      </c>
      <c r="D304" s="5619"/>
      <c r="E304" s="2841"/>
      <c r="F304" s="2839" t="s">
        <v>3029</v>
      </c>
    </row>
    <row r="305" spans="2:6" ht="27.75" customHeight="1">
      <c r="B305" s="2830"/>
      <c r="C305" s="5618" t="s">
        <v>3260</v>
      </c>
      <c r="D305" s="5619"/>
      <c r="E305" s="2841"/>
      <c r="F305" s="5622" t="s">
        <v>2965</v>
      </c>
    </row>
    <row r="306" spans="2:6" ht="42" customHeight="1">
      <c r="B306" s="2830"/>
      <c r="C306" s="5618" t="s">
        <v>3261</v>
      </c>
      <c r="D306" s="5619"/>
      <c r="E306" s="2841"/>
      <c r="F306" s="5623"/>
    </row>
    <row r="307" spans="2:6" ht="27.75" customHeight="1">
      <c r="B307" s="2830"/>
      <c r="C307" s="5618" t="s">
        <v>3262</v>
      </c>
      <c r="D307" s="5619"/>
      <c r="E307" s="2841"/>
      <c r="F307" s="5624"/>
    </row>
    <row r="308" spans="2:6" ht="14.5" customHeight="1">
      <c r="B308" s="2831"/>
      <c r="C308" s="5618" t="s">
        <v>3263</v>
      </c>
      <c r="D308" s="5619"/>
      <c r="E308" s="2841"/>
      <c r="F308" s="2839" t="s">
        <v>3067</v>
      </c>
    </row>
    <row r="309" spans="2:6" ht="27" customHeight="1">
      <c r="B309" s="2824" t="s">
        <v>3264</v>
      </c>
      <c r="C309" s="5618" t="s">
        <v>3265</v>
      </c>
      <c r="D309" s="5619"/>
      <c r="E309" s="2840" t="s">
        <v>3235</v>
      </c>
      <c r="F309" s="5622" t="s">
        <v>2965</v>
      </c>
    </row>
    <row r="310" spans="2:6" ht="14.5" customHeight="1">
      <c r="B310" s="2830"/>
      <c r="C310" s="5618" t="s">
        <v>3266</v>
      </c>
      <c r="D310" s="5619"/>
      <c r="E310" s="2841"/>
      <c r="F310" s="5623"/>
    </row>
    <row r="311" spans="2:6" ht="28.5" customHeight="1">
      <c r="B311" s="2831"/>
      <c r="C311" s="5618" t="s">
        <v>3267</v>
      </c>
      <c r="D311" s="5619"/>
      <c r="E311" s="2841"/>
      <c r="F311" s="5624"/>
    </row>
    <row r="312" spans="2:6" ht="27.75" customHeight="1">
      <c r="B312" s="2838" t="s">
        <v>3268</v>
      </c>
      <c r="C312" s="5618" t="s">
        <v>3269</v>
      </c>
      <c r="D312" s="5619"/>
      <c r="E312" s="2841"/>
      <c r="F312" s="2839" t="s">
        <v>2965</v>
      </c>
    </row>
    <row r="313" spans="2:6" ht="29.25" customHeight="1">
      <c r="B313" s="2838" t="s">
        <v>3270</v>
      </c>
      <c r="C313" s="5618" t="s">
        <v>3271</v>
      </c>
      <c r="D313" s="5619"/>
      <c r="E313" s="2841"/>
      <c r="F313" s="2839" t="s">
        <v>2965</v>
      </c>
    </row>
    <row r="314" spans="2:6" ht="14.5" customHeight="1">
      <c r="B314" s="2838" t="s">
        <v>3272</v>
      </c>
      <c r="C314" s="5618" t="s">
        <v>3273</v>
      </c>
      <c r="D314" s="5619"/>
      <c r="E314" s="2840" t="s">
        <v>2981</v>
      </c>
      <c r="F314" s="2839" t="s">
        <v>2977</v>
      </c>
    </row>
    <row r="315" spans="2:6" ht="30.75" customHeight="1">
      <c r="B315" s="2824" t="s">
        <v>3274</v>
      </c>
      <c r="C315" s="5618" t="s">
        <v>3275</v>
      </c>
      <c r="D315" s="5619"/>
      <c r="E315" s="2825" t="s">
        <v>3276</v>
      </c>
      <c r="F315" s="2839" t="s">
        <v>2965</v>
      </c>
    </row>
    <row r="316" spans="2:6" ht="14.5" customHeight="1">
      <c r="B316" s="2830"/>
      <c r="C316" s="5618" t="s">
        <v>3277</v>
      </c>
      <c r="D316" s="5619"/>
      <c r="E316" s="2841"/>
      <c r="F316" s="5626" t="s">
        <v>2994</v>
      </c>
    </row>
    <row r="317" spans="2:6" ht="14.5" customHeight="1">
      <c r="B317" s="2831"/>
      <c r="C317" s="5618" t="s">
        <v>3278</v>
      </c>
      <c r="D317" s="5619"/>
      <c r="E317" s="2841"/>
      <c r="F317" s="5624"/>
    </row>
    <row r="318" spans="2:6" ht="14.5" customHeight="1"/>
    <row r="319" spans="2:6" ht="14.5" customHeight="1"/>
    <row r="320" spans="2:6" ht="14.5" customHeight="1"/>
    <row r="321" spans="2:6" ht="14.5" customHeight="1">
      <c r="B321" s="2816">
        <v>14</v>
      </c>
    </row>
    <row r="322" spans="2:6" ht="14.5" customHeight="1"/>
    <row r="323" spans="2:6" ht="28.5" customHeight="1">
      <c r="B323" s="2836" t="s">
        <v>2958</v>
      </c>
      <c r="C323" s="5620" t="s">
        <v>2959</v>
      </c>
      <c r="D323" s="5621"/>
      <c r="E323" s="2858" t="s">
        <v>3279</v>
      </c>
      <c r="F323" s="2837" t="s">
        <v>2961</v>
      </c>
    </row>
    <row r="324" spans="2:6" ht="30" customHeight="1">
      <c r="B324" s="2824" t="s">
        <v>2962</v>
      </c>
      <c r="C324" s="5618" t="s">
        <v>3280</v>
      </c>
      <c r="D324" s="5619"/>
      <c r="E324" s="2837" t="s">
        <v>3281</v>
      </c>
      <c r="F324" s="5625" t="s">
        <v>2965</v>
      </c>
    </row>
    <row r="325" spans="2:6" ht="29.25" customHeight="1">
      <c r="B325" s="2831"/>
      <c r="C325" s="5618" t="s">
        <v>3282</v>
      </c>
      <c r="D325" s="5619"/>
      <c r="E325" s="2837" t="s">
        <v>3193</v>
      </c>
      <c r="F325" s="5632"/>
    </row>
    <row r="326" spans="2:6" ht="27" customHeight="1">
      <c r="B326" s="2838" t="s">
        <v>3040</v>
      </c>
      <c r="C326" s="5618" t="s">
        <v>3283</v>
      </c>
      <c r="D326" s="5619"/>
      <c r="E326" s="2837" t="s">
        <v>3284</v>
      </c>
      <c r="F326" s="2837" t="s">
        <v>2965</v>
      </c>
    </row>
    <row r="327" spans="2:6" ht="14.5" customHeight="1"/>
    <row r="328" spans="2:6" ht="39" customHeight="1">
      <c r="B328" s="2816">
        <v>15</v>
      </c>
    </row>
    <row r="329" spans="2:6" ht="14.5" customHeight="1"/>
    <row r="330" spans="2:6" ht="30.75" customHeight="1">
      <c r="B330" s="2836" t="s">
        <v>2958</v>
      </c>
      <c r="C330" s="5620" t="s">
        <v>2959</v>
      </c>
      <c r="D330" s="5621"/>
      <c r="E330" s="2858" t="s">
        <v>3279</v>
      </c>
      <c r="F330" s="2837" t="s">
        <v>2961</v>
      </c>
    </row>
    <row r="331" spans="2:6" ht="14.5" customHeight="1">
      <c r="B331" s="2824" t="s">
        <v>3285</v>
      </c>
      <c r="C331" s="5618" t="s">
        <v>3286</v>
      </c>
      <c r="D331" s="5619"/>
      <c r="E331" s="2841"/>
      <c r="F331" s="5622" t="s">
        <v>2965</v>
      </c>
    </row>
    <row r="332" spans="2:6" ht="27.75" customHeight="1">
      <c r="B332" s="2830"/>
      <c r="C332" s="5618" t="s">
        <v>3237</v>
      </c>
      <c r="D332" s="5619"/>
      <c r="E332" s="2840" t="s">
        <v>3091</v>
      </c>
      <c r="F332" s="5623"/>
    </row>
    <row r="333" spans="2:6" ht="26.25" customHeight="1">
      <c r="B333" s="2831"/>
      <c r="C333" s="5618" t="s">
        <v>3282</v>
      </c>
      <c r="D333" s="5619"/>
      <c r="E333" s="2840" t="s">
        <v>3048</v>
      </c>
      <c r="F333" s="5624"/>
    </row>
    <row r="334" spans="2:6" ht="14.5" customHeight="1">
      <c r="B334" s="2838" t="s">
        <v>3287</v>
      </c>
      <c r="C334" s="5618" t="s">
        <v>3288</v>
      </c>
      <c r="D334" s="5619"/>
      <c r="E334" s="2841"/>
      <c r="F334" s="2839" t="s">
        <v>2965</v>
      </c>
    </row>
    <row r="335" spans="2:6" ht="27.75" customHeight="1">
      <c r="B335" s="2824" t="s">
        <v>3190</v>
      </c>
      <c r="C335" s="5618" t="s">
        <v>3289</v>
      </c>
      <c r="D335" s="5619"/>
      <c r="E335" s="2841"/>
      <c r="F335" s="5622" t="s">
        <v>2965</v>
      </c>
    </row>
    <row r="336" spans="2:6" ht="27" customHeight="1">
      <c r="B336" s="2830"/>
      <c r="C336" s="5618" t="s">
        <v>3290</v>
      </c>
      <c r="D336" s="5619"/>
      <c r="E336" s="2840" t="s">
        <v>2981</v>
      </c>
      <c r="F336" s="5624"/>
    </row>
    <row r="337" spans="2:6" ht="14.5" customHeight="1">
      <c r="B337" s="2831"/>
      <c r="C337" s="5618" t="s">
        <v>3291</v>
      </c>
      <c r="D337" s="5619"/>
      <c r="E337" s="2841"/>
      <c r="F337" s="2825" t="s">
        <v>2940</v>
      </c>
    </row>
    <row r="338" spans="2:6" ht="14.5" customHeight="1">
      <c r="F338" s="2859"/>
    </row>
    <row r="339" spans="2:6" ht="56.25" customHeight="1">
      <c r="B339" s="2816">
        <v>16</v>
      </c>
      <c r="F339" s="2859"/>
    </row>
    <row r="340" spans="2:6" ht="14.5" customHeight="1">
      <c r="F340" s="2859"/>
    </row>
    <row r="341" spans="2:6" ht="27" customHeight="1">
      <c r="B341" s="2836" t="s">
        <v>2958</v>
      </c>
      <c r="C341" s="5620" t="s">
        <v>2959</v>
      </c>
      <c r="D341" s="5621"/>
      <c r="E341" s="2858" t="s">
        <v>3279</v>
      </c>
      <c r="F341" s="2837" t="s">
        <v>2961</v>
      </c>
    </row>
    <row r="342" spans="2:6" ht="14.5" customHeight="1">
      <c r="B342" s="2838" t="s">
        <v>3292</v>
      </c>
      <c r="C342" s="5618" t="s">
        <v>3293</v>
      </c>
      <c r="D342" s="5619"/>
      <c r="E342" s="2841"/>
      <c r="F342" s="2839" t="s">
        <v>2994</v>
      </c>
    </row>
    <row r="343" spans="2:6" ht="14.5" customHeight="1"/>
    <row r="344" spans="2:6" ht="42.75" customHeight="1">
      <c r="B344" s="2816">
        <v>17</v>
      </c>
    </row>
    <row r="345" spans="2:6" ht="14.5" customHeight="1"/>
    <row r="346" spans="2:6" ht="25.5" customHeight="1">
      <c r="B346" s="2836" t="s">
        <v>2958</v>
      </c>
      <c r="C346" s="5620" t="s">
        <v>2959</v>
      </c>
      <c r="D346" s="5621"/>
      <c r="E346" s="2858" t="s">
        <v>3279</v>
      </c>
      <c r="F346" s="2837" t="s">
        <v>2961</v>
      </c>
    </row>
    <row r="347" spans="2:6" ht="14.5" customHeight="1">
      <c r="B347" s="2838" t="s">
        <v>3294</v>
      </c>
      <c r="C347" s="5618" t="s">
        <v>3295</v>
      </c>
      <c r="D347" s="5619"/>
      <c r="E347" s="2841"/>
      <c r="F347" s="2839" t="s">
        <v>2994</v>
      </c>
    </row>
    <row r="348" spans="2:6" ht="14.5" customHeight="1"/>
  </sheetData>
  <mergeCells count="308">
    <mergeCell ref="C342:D342"/>
    <mergeCell ref="C346:D346"/>
    <mergeCell ref="C347:D347"/>
    <mergeCell ref="C334:D334"/>
    <mergeCell ref="C335:D335"/>
    <mergeCell ref="F335:F336"/>
    <mergeCell ref="C336:D336"/>
    <mergeCell ref="C337:D337"/>
    <mergeCell ref="C341:D341"/>
    <mergeCell ref="C324:D324"/>
    <mergeCell ref="F324:F325"/>
    <mergeCell ref="C325:D325"/>
    <mergeCell ref="C326:D326"/>
    <mergeCell ref="C330:D330"/>
    <mergeCell ref="C331:D331"/>
    <mergeCell ref="F331:F333"/>
    <mergeCell ref="C332:D332"/>
    <mergeCell ref="C333:D333"/>
    <mergeCell ref="C314:D314"/>
    <mergeCell ref="C315:D315"/>
    <mergeCell ref="C316:D316"/>
    <mergeCell ref="F316:F317"/>
    <mergeCell ref="C317:D317"/>
    <mergeCell ref="C323:D323"/>
    <mergeCell ref="C309:D309"/>
    <mergeCell ref="F309:F311"/>
    <mergeCell ref="C310:D310"/>
    <mergeCell ref="C311:D311"/>
    <mergeCell ref="C312:D312"/>
    <mergeCell ref="C313:D313"/>
    <mergeCell ref="C304:D304"/>
    <mergeCell ref="C305:D305"/>
    <mergeCell ref="F305:F307"/>
    <mergeCell ref="C306:D306"/>
    <mergeCell ref="C307:D307"/>
    <mergeCell ref="C308:D308"/>
    <mergeCell ref="C296:D296"/>
    <mergeCell ref="F296:F297"/>
    <mergeCell ref="C297:D297"/>
    <mergeCell ref="C301:D301"/>
    <mergeCell ref="C302:D302"/>
    <mergeCell ref="F302:F303"/>
    <mergeCell ref="C303:D303"/>
    <mergeCell ref="C290:D290"/>
    <mergeCell ref="C291:D291"/>
    <mergeCell ref="F291:F295"/>
    <mergeCell ref="C292:D292"/>
    <mergeCell ref="C293:D293"/>
    <mergeCell ref="C294:D294"/>
    <mergeCell ref="C295:D295"/>
    <mergeCell ref="C282:D282"/>
    <mergeCell ref="F282:F284"/>
    <mergeCell ref="C283:D283"/>
    <mergeCell ref="C284:D284"/>
    <mergeCell ref="C285:D285"/>
    <mergeCell ref="F285:F289"/>
    <mergeCell ref="C286:D286"/>
    <mergeCell ref="C287:D287"/>
    <mergeCell ref="C288:D288"/>
    <mergeCell ref="C289:D289"/>
    <mergeCell ref="C276:D276"/>
    <mergeCell ref="F276:F281"/>
    <mergeCell ref="C277:D277"/>
    <mergeCell ref="C278:D278"/>
    <mergeCell ref="C279:D279"/>
    <mergeCell ref="C280:D280"/>
    <mergeCell ref="C281:D281"/>
    <mergeCell ref="C271:D271"/>
    <mergeCell ref="C272:D272"/>
    <mergeCell ref="F272:F274"/>
    <mergeCell ref="C273:D273"/>
    <mergeCell ref="C274:D274"/>
    <mergeCell ref="C275:D275"/>
    <mergeCell ref="C266:D266"/>
    <mergeCell ref="F266:F268"/>
    <mergeCell ref="C267:D267"/>
    <mergeCell ref="C268:D268"/>
    <mergeCell ref="C269:D269"/>
    <mergeCell ref="C270:D270"/>
    <mergeCell ref="C260:D260"/>
    <mergeCell ref="C261:D261"/>
    <mergeCell ref="C262:D262"/>
    <mergeCell ref="F262:F265"/>
    <mergeCell ref="C263:D263"/>
    <mergeCell ref="C264:D264"/>
    <mergeCell ref="C265:D265"/>
    <mergeCell ref="C252:D252"/>
    <mergeCell ref="F252:F254"/>
    <mergeCell ref="C253:D253"/>
    <mergeCell ref="C254:D254"/>
    <mergeCell ref="C255:D255"/>
    <mergeCell ref="C259:D259"/>
    <mergeCell ref="C244:D244"/>
    <mergeCell ref="C245:D245"/>
    <mergeCell ref="F245:F247"/>
    <mergeCell ref="C246:D246"/>
    <mergeCell ref="C247:D247"/>
    <mergeCell ref="C248:D248"/>
    <mergeCell ref="F248:F251"/>
    <mergeCell ref="C249:D249"/>
    <mergeCell ref="C250:D250"/>
    <mergeCell ref="C251:D251"/>
    <mergeCell ref="C238:D238"/>
    <mergeCell ref="C239:D239"/>
    <mergeCell ref="C240:D240"/>
    <mergeCell ref="F240:F243"/>
    <mergeCell ref="C241:D241"/>
    <mergeCell ref="C242:D242"/>
    <mergeCell ref="C243:D243"/>
    <mergeCell ref="C232:D232"/>
    <mergeCell ref="F232:F233"/>
    <mergeCell ref="C233:D233"/>
    <mergeCell ref="C234:D234"/>
    <mergeCell ref="C235:D235"/>
    <mergeCell ref="C236:D236"/>
    <mergeCell ref="F236:F237"/>
    <mergeCell ref="C237:D237"/>
    <mergeCell ref="C226:D226"/>
    <mergeCell ref="C227:D227"/>
    <mergeCell ref="C228:D228"/>
    <mergeCell ref="F228:F231"/>
    <mergeCell ref="C229:D229"/>
    <mergeCell ref="C230:D230"/>
    <mergeCell ref="C231:D231"/>
    <mergeCell ref="C217:D217"/>
    <mergeCell ref="C218:D218"/>
    <mergeCell ref="C219:D219"/>
    <mergeCell ref="C220:D220"/>
    <mergeCell ref="C221:D221"/>
    <mergeCell ref="F221:F226"/>
    <mergeCell ref="C222:D222"/>
    <mergeCell ref="C223:D223"/>
    <mergeCell ref="C224:D224"/>
    <mergeCell ref="C225:D225"/>
    <mergeCell ref="C209:D209"/>
    <mergeCell ref="F209:F211"/>
    <mergeCell ref="C210:D210"/>
    <mergeCell ref="C211:D211"/>
    <mergeCell ref="C212:D212"/>
    <mergeCell ref="C213:D213"/>
    <mergeCell ref="F213:F219"/>
    <mergeCell ref="C214:D214"/>
    <mergeCell ref="C215:D215"/>
    <mergeCell ref="C216:D216"/>
    <mergeCell ref="C204:D204"/>
    <mergeCell ref="F204:F208"/>
    <mergeCell ref="C205:D205"/>
    <mergeCell ref="C206:D206"/>
    <mergeCell ref="C207:D207"/>
    <mergeCell ref="C208:D208"/>
    <mergeCell ref="C195:D195"/>
    <mergeCell ref="C196:D196"/>
    <mergeCell ref="C200:D200"/>
    <mergeCell ref="C201:D201"/>
    <mergeCell ref="C202:D202"/>
    <mergeCell ref="C203:D203"/>
    <mergeCell ref="C190:D190"/>
    <mergeCell ref="C191:D191"/>
    <mergeCell ref="F191:F193"/>
    <mergeCell ref="C192:D192"/>
    <mergeCell ref="C193:D193"/>
    <mergeCell ref="C194:D194"/>
    <mergeCell ref="C183:D183"/>
    <mergeCell ref="F183:F184"/>
    <mergeCell ref="C184:D184"/>
    <mergeCell ref="C185:D185"/>
    <mergeCell ref="F185:F186"/>
    <mergeCell ref="C186:D186"/>
    <mergeCell ref="C175:D175"/>
    <mergeCell ref="C179:D179"/>
    <mergeCell ref="C180:D180"/>
    <mergeCell ref="F180:F181"/>
    <mergeCell ref="C181:D181"/>
    <mergeCell ref="C182:D182"/>
    <mergeCell ref="C170:D170"/>
    <mergeCell ref="C171:D171"/>
    <mergeCell ref="C172:D172"/>
    <mergeCell ref="F172:F173"/>
    <mergeCell ref="C173:D173"/>
    <mergeCell ref="C174:D174"/>
    <mergeCell ref="C165:D165"/>
    <mergeCell ref="C166:D166"/>
    <mergeCell ref="F166:F169"/>
    <mergeCell ref="C167:D167"/>
    <mergeCell ref="C168:D168"/>
    <mergeCell ref="C169:D169"/>
    <mergeCell ref="C156:D156"/>
    <mergeCell ref="C157:D157"/>
    <mergeCell ref="C161:D161"/>
    <mergeCell ref="C162:D162"/>
    <mergeCell ref="F162:F164"/>
    <mergeCell ref="C163:D163"/>
    <mergeCell ref="C164:D164"/>
    <mergeCell ref="C150:D150"/>
    <mergeCell ref="C151:D151"/>
    <mergeCell ref="C152:D152"/>
    <mergeCell ref="F152:F155"/>
    <mergeCell ref="C153:D153"/>
    <mergeCell ref="C154:D154"/>
    <mergeCell ref="C155:D155"/>
    <mergeCell ref="C143:D143"/>
    <mergeCell ref="C144:D144"/>
    <mergeCell ref="F144:F149"/>
    <mergeCell ref="C145:D145"/>
    <mergeCell ref="C146:D146"/>
    <mergeCell ref="C147:D147"/>
    <mergeCell ref="C148:D148"/>
    <mergeCell ref="C149:D149"/>
    <mergeCell ref="C137:D137"/>
    <mergeCell ref="F137:F142"/>
    <mergeCell ref="C138:D138"/>
    <mergeCell ref="C139:D139"/>
    <mergeCell ref="C140:D140"/>
    <mergeCell ref="C141:D141"/>
    <mergeCell ref="C142:D142"/>
    <mergeCell ref="C132:D132"/>
    <mergeCell ref="F132:F136"/>
    <mergeCell ref="C133:D133"/>
    <mergeCell ref="C134:D134"/>
    <mergeCell ref="C135:D135"/>
    <mergeCell ref="C136:D136"/>
    <mergeCell ref="C127:D127"/>
    <mergeCell ref="C128:D128"/>
    <mergeCell ref="C129:D129"/>
    <mergeCell ref="C130:D130"/>
    <mergeCell ref="C131:D131"/>
    <mergeCell ref="F117:F120"/>
    <mergeCell ref="C118:D118"/>
    <mergeCell ref="C119:D119"/>
    <mergeCell ref="C120:D120"/>
    <mergeCell ref="C121:D121"/>
    <mergeCell ref="F121:F122"/>
    <mergeCell ref="C122:D122"/>
    <mergeCell ref="C115:D115"/>
    <mergeCell ref="C116:D116"/>
    <mergeCell ref="C117:D117"/>
    <mergeCell ref="C103:D103"/>
    <mergeCell ref="C104:D104"/>
    <mergeCell ref="C105:D105"/>
    <mergeCell ref="C106:D106"/>
    <mergeCell ref="C107:D107"/>
    <mergeCell ref="C126:D126"/>
    <mergeCell ref="F107:F114"/>
    <mergeCell ref="C108:D108"/>
    <mergeCell ref="C109:D109"/>
    <mergeCell ref="C110:D110"/>
    <mergeCell ref="C111:D111"/>
    <mergeCell ref="C94:D94"/>
    <mergeCell ref="C95:D95"/>
    <mergeCell ref="C96:D96"/>
    <mergeCell ref="C97:D97"/>
    <mergeCell ref="F97:F104"/>
    <mergeCell ref="C98:D98"/>
    <mergeCell ref="C99:D99"/>
    <mergeCell ref="C100:D100"/>
    <mergeCell ref="C101:D101"/>
    <mergeCell ref="C102:D102"/>
    <mergeCell ref="C112:D112"/>
    <mergeCell ref="C113:D113"/>
    <mergeCell ref="C114:D114"/>
    <mergeCell ref="C83:D83"/>
    <mergeCell ref="C84:D84"/>
    <mergeCell ref="F84:F85"/>
    <mergeCell ref="C85:D85"/>
    <mergeCell ref="C86:D86"/>
    <mergeCell ref="C87:D87"/>
    <mergeCell ref="C75:D75"/>
    <mergeCell ref="C76:D76"/>
    <mergeCell ref="C80:D80"/>
    <mergeCell ref="C81:D81"/>
    <mergeCell ref="F81:F82"/>
    <mergeCell ref="C82:D82"/>
    <mergeCell ref="C67:D67"/>
    <mergeCell ref="C71:D71"/>
    <mergeCell ref="C72:D72"/>
    <mergeCell ref="F72:F73"/>
    <mergeCell ref="C73:D73"/>
    <mergeCell ref="C74:D74"/>
    <mergeCell ref="C62:D62"/>
    <mergeCell ref="C63:D63"/>
    <mergeCell ref="C64:D64"/>
    <mergeCell ref="F64:F65"/>
    <mergeCell ref="C65:D65"/>
    <mergeCell ref="C66:D66"/>
    <mergeCell ref="C56:D56"/>
    <mergeCell ref="C57:D57"/>
    <mergeCell ref="C58:D58"/>
    <mergeCell ref="F58:F61"/>
    <mergeCell ref="C59:D59"/>
    <mergeCell ref="C60:D60"/>
    <mergeCell ref="C61:D61"/>
    <mergeCell ref="C50:D50"/>
    <mergeCell ref="C51:D51"/>
    <mergeCell ref="C52:D52"/>
    <mergeCell ref="C53:D53"/>
    <mergeCell ref="F53:F55"/>
    <mergeCell ref="C54:D54"/>
    <mergeCell ref="C55:D55"/>
    <mergeCell ref="C38:D38"/>
    <mergeCell ref="C39:D39"/>
    <mergeCell ref="C43:D43"/>
    <mergeCell ref="C44:D44"/>
    <mergeCell ref="F44:F50"/>
    <mergeCell ref="C45:D45"/>
    <mergeCell ref="C46:D46"/>
    <mergeCell ref="C47:D47"/>
    <mergeCell ref="C48:D48"/>
    <mergeCell ref="C49:D49"/>
  </mergeCells>
  <phoneticPr fontId="15"/>
  <hyperlinks>
    <hyperlink ref="F1" location="トップ!A1" display="トップへ" xr:uid="{F22968BE-1791-46EF-A391-5FBFEC97CBB3}"/>
    <hyperlink ref="B1" location="トップ!A1" display="トップへ" xr:uid="{F85EBB86-FEFD-440F-990B-81620570FB34}"/>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5" tint="0.59999389629810485"/>
    <pageSetUpPr fitToPage="1"/>
  </sheetPr>
  <dimension ref="A1:BM68"/>
  <sheetViews>
    <sheetView zoomScale="160" zoomScaleNormal="160" workbookViewId="0">
      <selection sqref="A1:U1"/>
    </sheetView>
  </sheetViews>
  <sheetFormatPr defaultColWidth="8.90625" defaultRowHeight="13"/>
  <cols>
    <col min="1" max="1" width="2.6328125" customWidth="1"/>
    <col min="2" max="2" width="3.08984375" customWidth="1"/>
    <col min="3" max="18" width="2.6328125" customWidth="1"/>
    <col min="19" max="19" width="2.26953125" customWidth="1"/>
    <col min="20" max="55" width="2.6328125" customWidth="1"/>
    <col min="56" max="56" width="2.6328125" style="178" customWidth="1"/>
    <col min="57" max="65" width="9" style="178" customWidth="1"/>
  </cols>
  <sheetData>
    <row r="1" spans="1:55" ht="19.5" thickBot="1">
      <c r="A1" s="3239" t="s">
        <v>801</v>
      </c>
      <c r="B1" s="3240"/>
      <c r="C1" s="3240"/>
      <c r="D1" s="3240"/>
      <c r="E1" s="3240"/>
      <c r="F1" s="3240"/>
      <c r="G1" s="3240"/>
      <c r="H1" s="3240"/>
      <c r="I1" s="3240"/>
      <c r="J1" s="3240"/>
      <c r="K1" s="3240"/>
      <c r="L1" s="3240"/>
      <c r="M1" s="3240"/>
      <c r="N1" s="3240"/>
      <c r="O1" s="3240"/>
      <c r="P1" s="3240"/>
      <c r="Q1" s="3240"/>
      <c r="R1" s="3240"/>
      <c r="S1" s="3240"/>
      <c r="T1" s="3240"/>
      <c r="U1" s="3241"/>
      <c r="V1" s="178"/>
      <c r="W1" s="178"/>
      <c r="X1" s="3238" t="s">
        <v>354</v>
      </c>
      <c r="Y1" s="3238"/>
      <c r="Z1" s="3238"/>
      <c r="AA1" s="3292">
        <v>45091</v>
      </c>
      <c r="AB1" s="3293"/>
      <c r="AC1" s="3293"/>
      <c r="AD1" s="3293"/>
      <c r="AE1" s="3293"/>
      <c r="AF1" s="3293"/>
      <c r="AG1" s="178"/>
      <c r="AH1" s="178"/>
      <c r="AI1" s="178"/>
      <c r="AJ1" s="178"/>
      <c r="AK1" s="178"/>
      <c r="AL1" s="178"/>
      <c r="AM1" s="178"/>
      <c r="AN1" s="178"/>
      <c r="AO1" s="178"/>
      <c r="AP1" s="178"/>
      <c r="AQ1" s="178"/>
      <c r="AR1" s="178"/>
      <c r="AS1" s="178"/>
      <c r="AT1" s="178"/>
      <c r="AU1" s="178"/>
      <c r="AV1" s="178"/>
      <c r="AW1" s="178"/>
      <c r="AX1" s="178"/>
      <c r="AY1" s="178"/>
      <c r="AZ1" s="178"/>
      <c r="BA1" s="178"/>
      <c r="BB1" s="178"/>
      <c r="BC1" s="178"/>
    </row>
    <row r="2" spans="1:55">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580"/>
      <c r="AQ2" s="580"/>
      <c r="AR2" s="580"/>
      <c r="AS2" s="178"/>
      <c r="AT2" s="178"/>
      <c r="AU2" s="178"/>
      <c r="AV2" s="178"/>
      <c r="AW2" s="178"/>
      <c r="AX2" s="178"/>
      <c r="AY2" s="178"/>
      <c r="AZ2" s="178"/>
      <c r="BA2" s="178"/>
      <c r="BB2" s="178"/>
      <c r="BC2" s="178"/>
    </row>
    <row r="3" spans="1:55" ht="16.5">
      <c r="A3" s="3294" t="s">
        <v>1238</v>
      </c>
      <c r="B3" s="3294"/>
      <c r="C3" s="3294"/>
      <c r="D3" s="3294"/>
      <c r="E3" s="3294"/>
      <c r="F3" s="3294"/>
      <c r="G3" s="3294"/>
      <c r="H3" s="3294"/>
      <c r="I3" s="3294"/>
      <c r="J3" s="3294"/>
      <c r="K3" s="3294"/>
      <c r="L3" s="3294"/>
      <c r="M3" s="3294"/>
      <c r="N3" s="3294"/>
      <c r="O3" s="3294"/>
      <c r="P3" s="3294"/>
      <c r="Q3" s="3294"/>
      <c r="R3" s="3295" t="s">
        <v>2803</v>
      </c>
      <c r="S3" s="3295"/>
      <c r="T3" s="3295"/>
      <c r="U3" s="3295"/>
      <c r="V3" s="919"/>
      <c r="X3" s="919"/>
      <c r="Y3" s="3296"/>
      <c r="Z3" s="3296"/>
      <c r="AA3" s="3296"/>
      <c r="AB3" s="3296"/>
      <c r="AC3" s="3296"/>
      <c r="AD3" s="919"/>
      <c r="AE3" s="919"/>
      <c r="AF3" s="919"/>
      <c r="AG3" s="919"/>
      <c r="AH3" s="919"/>
      <c r="AI3" s="919"/>
      <c r="AJ3" s="919"/>
      <c r="AK3" s="178"/>
      <c r="AL3" s="178"/>
      <c r="AM3" s="919"/>
      <c r="AN3" s="919"/>
      <c r="AO3" s="919"/>
      <c r="AP3" s="919"/>
      <c r="AQ3" s="919"/>
      <c r="AR3" s="919"/>
      <c r="AS3" s="919"/>
      <c r="AT3" s="919"/>
      <c r="AU3" s="919"/>
      <c r="AV3" s="919"/>
      <c r="AW3" s="919"/>
      <c r="AX3" s="919"/>
      <c r="AY3" s="919"/>
      <c r="AZ3" s="919"/>
      <c r="BA3" s="919"/>
      <c r="BB3" s="919"/>
      <c r="BC3" s="178"/>
    </row>
    <row r="4" spans="1:55" ht="17" thickBot="1">
      <c r="A4" s="920"/>
      <c r="B4" s="178" t="s">
        <v>3468</v>
      </c>
      <c r="C4" s="920"/>
      <c r="D4" s="920"/>
      <c r="E4" s="920"/>
      <c r="F4" s="920"/>
      <c r="G4" s="920"/>
      <c r="H4" s="920"/>
      <c r="I4" s="920"/>
      <c r="J4" s="920"/>
      <c r="K4" s="920"/>
      <c r="L4" s="920"/>
      <c r="M4" s="920"/>
      <c r="N4" s="920"/>
      <c r="O4" s="920"/>
      <c r="P4" s="920"/>
      <c r="Q4" s="178"/>
      <c r="R4" s="921">
        <v>1</v>
      </c>
      <c r="S4" s="921">
        <v>2</v>
      </c>
      <c r="T4" s="921">
        <v>3</v>
      </c>
      <c r="U4" s="921">
        <v>4</v>
      </c>
      <c r="V4" s="580"/>
      <c r="W4" s="922"/>
      <c r="X4" s="922"/>
      <c r="Y4" s="580"/>
      <c r="Z4" s="580"/>
      <c r="AA4" s="580"/>
      <c r="AB4" s="580"/>
      <c r="AC4" s="580"/>
      <c r="AD4" s="580"/>
      <c r="AE4" s="580"/>
      <c r="AF4" s="580"/>
      <c r="AG4" s="922"/>
      <c r="AH4" s="922"/>
      <c r="AI4" s="922"/>
      <c r="AJ4" s="922"/>
      <c r="AK4" s="178"/>
      <c r="AL4" s="178"/>
      <c r="AM4" s="920"/>
      <c r="AN4" s="923"/>
      <c r="AO4" s="923"/>
      <c r="AP4" s="923"/>
      <c r="AQ4" s="923"/>
      <c r="AR4" s="923"/>
      <c r="AS4" s="923"/>
      <c r="AT4" s="923"/>
      <c r="AU4" s="923"/>
      <c r="AV4" s="923"/>
      <c r="AW4" s="923"/>
      <c r="AX4" s="923"/>
      <c r="AY4" s="923"/>
      <c r="AZ4" s="923"/>
      <c r="BA4" s="923"/>
      <c r="BB4" s="923"/>
      <c r="BC4" s="178"/>
    </row>
    <row r="5" spans="1:55" ht="13.5" thickBot="1">
      <c r="A5" s="178"/>
      <c r="B5" s="178">
        <v>1</v>
      </c>
      <c r="C5" s="3286" t="s">
        <v>1239</v>
      </c>
      <c r="D5" s="3287"/>
      <c r="E5" s="3287"/>
      <c r="F5" s="3287"/>
      <c r="G5" s="3287"/>
      <c r="H5" s="3287"/>
      <c r="I5" s="3287"/>
      <c r="J5" s="3287"/>
      <c r="K5" s="3287"/>
      <c r="L5" s="3287"/>
      <c r="M5" s="3287"/>
      <c r="N5" s="3287"/>
      <c r="O5" s="3287"/>
      <c r="P5" s="3288"/>
      <c r="Q5" s="178"/>
      <c r="R5" s="924" t="s">
        <v>851</v>
      </c>
      <c r="S5" s="921" t="s">
        <v>851</v>
      </c>
      <c r="T5" s="925"/>
      <c r="U5" s="924"/>
      <c r="V5" s="178"/>
      <c r="W5" s="178"/>
      <c r="X5" s="178"/>
      <c r="Y5" s="178"/>
      <c r="Z5" s="178"/>
      <c r="AA5" s="178"/>
      <c r="AB5" s="178"/>
      <c r="AC5" s="178"/>
      <c r="AD5" s="926"/>
      <c r="AE5" s="926"/>
      <c r="AF5" s="926"/>
      <c r="AG5" s="926"/>
      <c r="AH5" s="926"/>
      <c r="AI5" s="926"/>
      <c r="AJ5" s="178"/>
      <c r="AK5" s="178"/>
      <c r="AL5" s="178"/>
      <c r="AM5" s="178"/>
      <c r="AN5" s="178"/>
      <c r="AO5" s="926"/>
      <c r="AP5" s="926"/>
      <c r="AQ5" s="926"/>
      <c r="AR5" s="926"/>
      <c r="AS5" s="926"/>
      <c r="AT5" s="926"/>
      <c r="AU5" s="926"/>
      <c r="AV5" s="926"/>
      <c r="AW5" s="926"/>
      <c r="AX5" s="926"/>
      <c r="AY5" s="926"/>
      <c r="AZ5" s="926"/>
      <c r="BA5" s="926"/>
      <c r="BB5" s="926"/>
      <c r="BC5" s="178"/>
    </row>
    <row r="6" spans="1:55" ht="13.5" thickBot="1">
      <c r="A6" s="920"/>
      <c r="B6" s="178"/>
      <c r="C6" s="927"/>
      <c r="D6" s="927"/>
      <c r="E6" s="927"/>
      <c r="F6" s="927"/>
      <c r="G6" s="927"/>
      <c r="H6" s="927"/>
      <c r="I6" s="928" t="s">
        <v>1240</v>
      </c>
      <c r="J6" s="927"/>
      <c r="K6" s="927"/>
      <c r="L6" s="927"/>
      <c r="M6" s="927"/>
      <c r="N6" s="927"/>
      <c r="O6" s="927"/>
      <c r="P6" s="927"/>
      <c r="Q6" s="178"/>
      <c r="R6" s="178"/>
      <c r="S6" s="580"/>
      <c r="T6" s="929"/>
      <c r="U6" s="178"/>
      <c r="V6" s="930"/>
      <c r="W6" s="930"/>
      <c r="X6" s="930"/>
      <c r="Y6" s="930"/>
      <c r="Z6" s="930"/>
      <c r="AA6" s="930"/>
      <c r="AB6" s="930"/>
      <c r="AC6" s="930"/>
      <c r="AD6" s="930"/>
      <c r="AE6" s="930"/>
      <c r="AF6" s="930"/>
      <c r="AG6" s="930"/>
      <c r="AH6" s="930"/>
      <c r="AI6" s="930"/>
      <c r="AJ6" s="178"/>
      <c r="AK6" s="178"/>
      <c r="AL6" s="178"/>
      <c r="AM6" s="920"/>
      <c r="AN6" s="178"/>
      <c r="AO6" s="930"/>
      <c r="AP6" s="930"/>
      <c r="AQ6" s="930"/>
      <c r="AR6" s="930"/>
      <c r="AS6" s="930"/>
      <c r="AT6" s="930"/>
      <c r="AU6" s="930"/>
      <c r="AV6" s="930"/>
      <c r="AW6" s="930"/>
      <c r="AX6" s="930"/>
      <c r="AY6" s="930"/>
      <c r="AZ6" s="930"/>
      <c r="BA6" s="930"/>
      <c r="BB6" s="926"/>
      <c r="BC6" s="178"/>
    </row>
    <row r="7" spans="1:55" ht="13.5" thickBot="1">
      <c r="A7" s="178"/>
      <c r="B7" s="178">
        <v>7</v>
      </c>
      <c r="C7" s="3289" t="s">
        <v>11</v>
      </c>
      <c r="D7" s="3290"/>
      <c r="E7" s="3290"/>
      <c r="F7" s="3290"/>
      <c r="G7" s="3290"/>
      <c r="H7" s="3290"/>
      <c r="I7" s="3290"/>
      <c r="J7" s="3290"/>
      <c r="K7" s="3290"/>
      <c r="L7" s="3290"/>
      <c r="M7" s="3290"/>
      <c r="N7" s="3290"/>
      <c r="O7" s="3290"/>
      <c r="P7" s="3291"/>
      <c r="Q7" s="178"/>
      <c r="R7" s="924" t="s">
        <v>851</v>
      </c>
      <c r="S7" s="921" t="s">
        <v>851</v>
      </c>
      <c r="T7" s="925"/>
      <c r="U7" s="924"/>
      <c r="V7" s="178"/>
      <c r="W7" s="178"/>
      <c r="X7" s="178"/>
      <c r="Y7" s="178"/>
      <c r="Z7" s="178"/>
      <c r="AA7" s="178"/>
      <c r="AB7" s="178"/>
      <c r="AC7" s="178"/>
      <c r="AD7" s="178"/>
      <c r="AE7" s="178"/>
      <c r="AF7" s="178"/>
      <c r="AG7" s="178"/>
      <c r="AH7" s="178"/>
      <c r="AI7" s="178"/>
      <c r="AJ7" s="178"/>
      <c r="AK7" s="178"/>
      <c r="AL7" s="178"/>
      <c r="AM7" s="178"/>
      <c r="AN7" s="178"/>
      <c r="AO7" s="931"/>
      <c r="AP7" s="931"/>
      <c r="AQ7" s="931"/>
      <c r="AR7" s="931"/>
      <c r="AS7" s="931"/>
      <c r="AT7" s="931"/>
      <c r="AU7" s="931"/>
      <c r="AV7" s="931"/>
      <c r="AW7" s="931"/>
      <c r="AX7" s="931"/>
      <c r="AY7" s="931"/>
      <c r="AZ7" s="931"/>
      <c r="BA7" s="931"/>
      <c r="BB7" s="178"/>
      <c r="BC7" s="178"/>
    </row>
    <row r="8" spans="1:55" ht="13.5" thickBot="1">
      <c r="A8" s="920"/>
      <c r="B8" s="178"/>
      <c r="C8" s="927"/>
      <c r="D8" s="927"/>
      <c r="E8" s="927"/>
      <c r="F8" s="927"/>
      <c r="G8" s="927"/>
      <c r="H8" s="927"/>
      <c r="I8" s="928" t="s">
        <v>1240</v>
      </c>
      <c r="J8" s="927"/>
      <c r="K8" s="927"/>
      <c r="L8" s="927"/>
      <c r="M8" s="927"/>
      <c r="N8" s="927"/>
      <c r="O8" s="927"/>
      <c r="P8" s="927"/>
      <c r="Q8" s="178"/>
      <c r="R8" s="178"/>
      <c r="S8" s="580"/>
      <c r="T8" s="929"/>
      <c r="U8" s="178"/>
      <c r="V8" s="930"/>
      <c r="W8" s="920"/>
      <c r="X8" s="930"/>
      <c r="Y8" s="930"/>
      <c r="Z8" s="930"/>
      <c r="AA8" s="930"/>
      <c r="AB8" s="930"/>
      <c r="AC8" s="930"/>
      <c r="AD8" s="930"/>
      <c r="AE8" s="930"/>
      <c r="AF8" s="930"/>
      <c r="AG8" s="930"/>
      <c r="AH8" s="930"/>
      <c r="AI8" s="930"/>
      <c r="AJ8" s="178"/>
      <c r="AK8" s="178"/>
      <c r="AL8" s="178"/>
      <c r="AM8" s="178"/>
      <c r="AN8" s="178"/>
      <c r="AO8" s="932"/>
      <c r="AP8" s="932"/>
      <c r="AQ8" s="932"/>
      <c r="AR8" s="932"/>
      <c r="AS8" s="932"/>
      <c r="AT8" s="932"/>
      <c r="AU8" s="932"/>
      <c r="AV8" s="932"/>
      <c r="AW8" s="932"/>
      <c r="AX8" s="932"/>
      <c r="AY8" s="932"/>
      <c r="AZ8" s="932"/>
      <c r="BA8" s="932"/>
      <c r="BB8" s="178"/>
      <c r="BC8" s="178"/>
    </row>
    <row r="9" spans="1:55" ht="13.5" thickBot="1">
      <c r="A9" s="920"/>
      <c r="B9" s="178"/>
      <c r="C9" s="3297" t="s">
        <v>1241</v>
      </c>
      <c r="D9" s="3298"/>
      <c r="E9" s="3298"/>
      <c r="F9" s="3298"/>
      <c r="G9" s="3298"/>
      <c r="H9" s="3298"/>
      <c r="I9" s="3298"/>
      <c r="J9" s="3298"/>
      <c r="K9" s="3298"/>
      <c r="L9" s="3298"/>
      <c r="M9" s="3298"/>
      <c r="N9" s="3298"/>
      <c r="O9" s="3298"/>
      <c r="P9" s="3299"/>
      <c r="Q9" s="178"/>
      <c r="R9" s="924" t="s">
        <v>851</v>
      </c>
      <c r="S9" s="921" t="s">
        <v>851</v>
      </c>
      <c r="T9" s="925"/>
      <c r="U9" s="924"/>
      <c r="V9" s="178"/>
      <c r="W9" s="178"/>
      <c r="X9" s="178"/>
      <c r="Y9" s="178"/>
      <c r="Z9" s="178"/>
      <c r="AA9" s="178"/>
      <c r="AB9" s="178"/>
      <c r="AC9" s="178"/>
      <c r="AD9" s="926"/>
      <c r="AE9" s="926"/>
      <c r="AF9" s="926"/>
      <c r="AG9" s="926"/>
      <c r="AH9" s="926"/>
      <c r="AI9" s="930"/>
      <c r="AJ9" s="178"/>
      <c r="AK9" s="178"/>
      <c r="AL9" s="178"/>
      <c r="AM9" s="178"/>
      <c r="AN9" s="178"/>
      <c r="AO9" s="932"/>
      <c r="AP9" s="932"/>
      <c r="AQ9" s="932"/>
      <c r="AR9" s="932"/>
      <c r="AS9" s="932"/>
      <c r="AT9" s="932"/>
      <c r="AU9" s="932"/>
      <c r="AV9" s="932"/>
      <c r="AW9" s="932"/>
      <c r="AX9" s="932"/>
      <c r="AY9" s="932"/>
      <c r="AZ9" s="932"/>
      <c r="BA9" s="932"/>
      <c r="BB9" s="178"/>
      <c r="BC9" s="178"/>
    </row>
    <row r="10" spans="1:55" ht="13.5" thickBot="1">
      <c r="A10" s="920"/>
      <c r="B10" s="178"/>
      <c r="C10" s="927"/>
      <c r="D10" s="927"/>
      <c r="E10" s="927"/>
      <c r="F10" s="927"/>
      <c r="G10" s="927"/>
      <c r="H10" s="927"/>
      <c r="I10" s="928" t="s">
        <v>1240</v>
      </c>
      <c r="J10" s="927"/>
      <c r="K10" s="927"/>
      <c r="L10" s="927"/>
      <c r="M10" s="927"/>
      <c r="N10" s="927"/>
      <c r="O10" s="927"/>
      <c r="P10" s="927"/>
      <c r="Q10" s="178"/>
      <c r="R10" s="178"/>
      <c r="S10" s="580"/>
      <c r="T10" s="929"/>
      <c r="U10" s="178"/>
      <c r="V10" s="930"/>
      <c r="W10" s="930"/>
      <c r="X10" s="930"/>
      <c r="Y10" s="930"/>
      <c r="Z10" s="930"/>
      <c r="AA10" s="930"/>
      <c r="AB10" s="930"/>
      <c r="AC10" s="930"/>
      <c r="AD10" s="930"/>
      <c r="AE10" s="930"/>
      <c r="AF10" s="930"/>
      <c r="AG10" s="930"/>
      <c r="AH10" s="930"/>
      <c r="AI10" s="930"/>
      <c r="AJ10" s="178"/>
      <c r="AK10" s="178"/>
      <c r="AL10" s="178"/>
      <c r="AM10" s="920"/>
      <c r="AN10" s="178"/>
      <c r="AO10" s="178"/>
      <c r="AP10" s="178"/>
      <c r="AQ10" s="178"/>
      <c r="AR10" s="178"/>
      <c r="AS10" s="178"/>
      <c r="AT10" s="178"/>
      <c r="AU10" s="178"/>
      <c r="AV10" s="178"/>
      <c r="AW10" s="178"/>
      <c r="AX10" s="178"/>
      <c r="AY10" s="178"/>
      <c r="AZ10" s="178"/>
      <c r="BA10" s="178"/>
      <c r="BB10" s="178"/>
      <c r="BC10" s="178"/>
    </row>
    <row r="11" spans="1:55" ht="13.5" thickBot="1">
      <c r="A11" s="920"/>
      <c r="B11" s="178">
        <v>4</v>
      </c>
      <c r="C11" s="3289" t="s">
        <v>1242</v>
      </c>
      <c r="D11" s="3290"/>
      <c r="E11" s="3290"/>
      <c r="F11" s="3290"/>
      <c r="G11" s="3290"/>
      <c r="H11" s="3290"/>
      <c r="I11" s="3290"/>
      <c r="J11" s="3290"/>
      <c r="K11" s="3290"/>
      <c r="L11" s="3290"/>
      <c r="M11" s="3290"/>
      <c r="N11" s="3290"/>
      <c r="O11" s="3290"/>
      <c r="P11" s="3291"/>
      <c r="Q11" s="178"/>
      <c r="R11" s="924" t="s">
        <v>851</v>
      </c>
      <c r="S11" s="921" t="s">
        <v>851</v>
      </c>
      <c r="T11" s="925"/>
      <c r="U11" s="924"/>
      <c r="V11" s="178"/>
      <c r="W11" s="178"/>
      <c r="X11" s="178"/>
      <c r="Y11" s="178"/>
      <c r="Z11" s="178"/>
      <c r="AA11" s="178"/>
      <c r="AB11" s="178"/>
      <c r="AC11" s="178"/>
      <c r="AD11" s="931"/>
      <c r="AE11" s="931"/>
      <c r="AF11" s="931"/>
      <c r="AG11" s="931"/>
      <c r="AH11" s="931"/>
      <c r="AI11" s="931"/>
      <c r="AJ11" s="178"/>
      <c r="AK11" s="178"/>
      <c r="AL11" s="178"/>
      <c r="AM11" s="178"/>
      <c r="AN11" s="178"/>
      <c r="AO11" s="178"/>
      <c r="AP11" s="178"/>
      <c r="AQ11" s="178"/>
      <c r="AR11" s="178"/>
      <c r="AS11" s="178"/>
      <c r="AT11" s="178"/>
      <c r="AU11" s="178"/>
      <c r="AV11" s="178"/>
      <c r="AW11" s="178"/>
      <c r="AX11" s="178"/>
      <c r="AY11" s="178"/>
      <c r="AZ11" s="178"/>
      <c r="BA11" s="178"/>
      <c r="BB11" s="178"/>
      <c r="BC11" s="178"/>
    </row>
    <row r="12" spans="1:55" ht="13.5" thickBot="1">
      <c r="A12" s="920"/>
      <c r="I12" s="928" t="s">
        <v>1240</v>
      </c>
      <c r="Q12" s="178"/>
      <c r="R12" s="178"/>
      <c r="S12" s="580"/>
      <c r="T12" s="929"/>
      <c r="U12" s="178"/>
      <c r="V12" s="931"/>
      <c r="W12" s="178"/>
      <c r="X12" s="178"/>
      <c r="Y12" s="178"/>
      <c r="Z12" s="178"/>
      <c r="AA12" s="178"/>
      <c r="AB12" s="178"/>
      <c r="AC12" s="178"/>
      <c r="AD12" s="178"/>
      <c r="AE12" s="178"/>
      <c r="AF12" s="178"/>
      <c r="AG12" s="178"/>
      <c r="AH12" s="178"/>
      <c r="AI12" s="178"/>
      <c r="AJ12" s="178"/>
      <c r="AK12" s="178"/>
      <c r="AL12" s="178"/>
      <c r="AM12" s="178"/>
      <c r="AN12" s="178"/>
      <c r="AO12" s="933"/>
      <c r="AP12" s="178"/>
      <c r="AQ12" s="178"/>
      <c r="AR12" s="178"/>
      <c r="AS12" s="178"/>
      <c r="AT12" s="178"/>
      <c r="AU12" s="178"/>
      <c r="AV12" s="178"/>
      <c r="AW12" s="178"/>
      <c r="AX12" s="178"/>
      <c r="AY12" s="178"/>
      <c r="AZ12" s="178"/>
      <c r="BA12" s="178"/>
      <c r="BB12" s="178"/>
      <c r="BC12" s="178"/>
    </row>
    <row r="13" spans="1:55" ht="13.5" thickBot="1">
      <c r="A13" s="178"/>
      <c r="B13" s="178">
        <v>4</v>
      </c>
      <c r="C13" s="3286" t="s">
        <v>1243</v>
      </c>
      <c r="D13" s="3287"/>
      <c r="E13" s="3287"/>
      <c r="F13" s="3287"/>
      <c r="G13" s="3287"/>
      <c r="H13" s="3287"/>
      <c r="I13" s="3287"/>
      <c r="J13" s="3287"/>
      <c r="K13" s="3287"/>
      <c r="L13" s="3287"/>
      <c r="M13" s="3287"/>
      <c r="N13" s="3287"/>
      <c r="O13" s="3287"/>
      <c r="P13" s="3288"/>
      <c r="Q13" s="178"/>
      <c r="R13" s="924" t="s">
        <v>851</v>
      </c>
      <c r="S13" s="921" t="s">
        <v>851</v>
      </c>
      <c r="T13" s="925"/>
      <c r="U13" s="924"/>
      <c r="V13" s="178"/>
      <c r="W13" s="178"/>
      <c r="X13" s="178"/>
      <c r="Y13" s="178"/>
      <c r="Z13" s="178"/>
      <c r="AA13" s="178"/>
      <c r="AB13" s="178"/>
      <c r="AC13" s="178"/>
      <c r="AD13" s="934"/>
      <c r="AE13" s="934"/>
      <c r="AF13" s="934"/>
      <c r="AG13" s="934"/>
      <c r="AH13" s="934"/>
      <c r="AI13" s="934"/>
      <c r="AJ13" s="178"/>
      <c r="AK13" s="178"/>
      <c r="AL13" s="178"/>
      <c r="AM13" s="178"/>
      <c r="AN13" s="178"/>
      <c r="AO13" s="178"/>
      <c r="AP13" s="178"/>
      <c r="AQ13" s="178"/>
      <c r="AR13" s="178"/>
      <c r="AS13" s="178"/>
      <c r="AT13" s="178"/>
      <c r="AU13" s="178"/>
      <c r="AV13" s="178"/>
      <c r="AW13" s="178"/>
      <c r="AX13" s="178"/>
      <c r="AY13" s="178"/>
      <c r="AZ13" s="178"/>
      <c r="BA13" s="178"/>
      <c r="BB13" s="178"/>
      <c r="BC13" s="178"/>
    </row>
    <row r="14" spans="1:55" ht="13.5" thickBot="1">
      <c r="A14" s="178"/>
      <c r="B14" s="178"/>
      <c r="C14" s="927"/>
      <c r="D14" s="927"/>
      <c r="E14" s="927"/>
      <c r="F14" s="927"/>
      <c r="G14" s="927"/>
      <c r="H14" s="927"/>
      <c r="I14" s="2734" t="s">
        <v>1240</v>
      </c>
      <c r="J14" s="927"/>
      <c r="K14" s="927"/>
      <c r="L14" s="927"/>
      <c r="M14" s="927"/>
      <c r="N14" s="927"/>
      <c r="O14" s="927"/>
      <c r="P14" s="927"/>
      <c r="Q14" s="178"/>
      <c r="R14" s="178"/>
      <c r="S14" s="580"/>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row>
    <row r="15" spans="1:55" ht="13.5" thickBot="1">
      <c r="A15" s="178"/>
      <c r="B15" s="178">
        <v>2</v>
      </c>
      <c r="C15" s="3286" t="s">
        <v>2802</v>
      </c>
      <c r="D15" s="3287"/>
      <c r="E15" s="3287"/>
      <c r="F15" s="3287"/>
      <c r="G15" s="3287"/>
      <c r="H15" s="3287"/>
      <c r="I15" s="3287"/>
      <c r="J15" s="3287"/>
      <c r="K15" s="3287"/>
      <c r="L15" s="3287"/>
      <c r="M15" s="3287"/>
      <c r="N15" s="3287"/>
      <c r="O15" s="3287"/>
      <c r="P15" s="3288"/>
      <c r="Q15" s="178"/>
      <c r="R15" s="924" t="s">
        <v>851</v>
      </c>
      <c r="S15" s="921" t="s">
        <v>851</v>
      </c>
      <c r="T15" s="925"/>
      <c r="U15" s="924"/>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row>
    <row r="16" spans="1:55" ht="13.5" thickBot="1">
      <c r="A16" s="178"/>
      <c r="B16" s="178"/>
      <c r="C16" s="927"/>
      <c r="D16" s="927"/>
      <c r="E16" s="927"/>
      <c r="F16" s="927"/>
      <c r="G16" s="927"/>
      <c r="H16" s="927"/>
      <c r="I16" s="928" t="s">
        <v>1240</v>
      </c>
      <c r="J16" s="927"/>
      <c r="K16" s="927"/>
      <c r="L16" s="927"/>
      <c r="M16" s="927"/>
      <c r="N16" s="927"/>
      <c r="O16" s="927"/>
      <c r="P16" s="927"/>
      <c r="Q16" s="178"/>
      <c r="R16" s="178"/>
      <c r="S16" s="580"/>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row>
    <row r="17" spans="1:55" ht="14.25" customHeight="1" thickBot="1">
      <c r="A17" s="178"/>
      <c r="B17" s="178">
        <v>3</v>
      </c>
      <c r="C17" s="3286" t="s">
        <v>1595</v>
      </c>
      <c r="D17" s="3287"/>
      <c r="E17" s="3287"/>
      <c r="F17" s="3287"/>
      <c r="G17" s="3287"/>
      <c r="H17" s="3287"/>
      <c r="I17" s="3287"/>
      <c r="J17" s="3287"/>
      <c r="K17" s="3287"/>
      <c r="L17" s="3287"/>
      <c r="M17" s="3287"/>
      <c r="N17" s="3287"/>
      <c r="O17" s="3287"/>
      <c r="P17" s="3288"/>
      <c r="Q17" s="178"/>
      <c r="R17" s="924" t="s">
        <v>851</v>
      </c>
      <c r="S17" s="921" t="s">
        <v>851</v>
      </c>
      <c r="T17" s="925"/>
      <c r="U17" s="924" t="s">
        <v>851</v>
      </c>
      <c r="V17" s="178"/>
      <c r="W17" s="178"/>
      <c r="X17" s="178"/>
      <c r="Y17" s="178"/>
      <c r="Z17" s="178"/>
      <c r="AA17" s="178"/>
      <c r="AB17" s="178"/>
      <c r="AC17" s="178"/>
      <c r="AD17" s="931"/>
      <c r="AE17" s="931"/>
      <c r="AF17" s="931"/>
      <c r="AG17" s="931"/>
      <c r="AH17" s="931"/>
      <c r="AI17" s="931"/>
      <c r="AJ17" s="178"/>
      <c r="AK17" s="178"/>
      <c r="AL17" s="178"/>
      <c r="AM17" s="919"/>
      <c r="AN17" s="919"/>
      <c r="AO17" s="919"/>
      <c r="AP17" s="919"/>
      <c r="AQ17" s="919"/>
      <c r="AR17" s="919"/>
      <c r="AS17" s="919"/>
      <c r="AT17" s="919"/>
      <c r="AU17" s="919"/>
      <c r="AV17" s="919"/>
      <c r="AW17" s="919"/>
      <c r="AX17" s="919"/>
      <c r="AY17" s="919"/>
      <c r="AZ17" s="919"/>
      <c r="BA17" s="919"/>
      <c r="BB17" s="178"/>
      <c r="BC17" s="178"/>
    </row>
    <row r="18" spans="1:55" ht="13.5" thickBot="1">
      <c r="A18" s="920"/>
      <c r="B18" s="178"/>
      <c r="C18" s="927"/>
      <c r="D18" s="927"/>
      <c r="E18" s="927"/>
      <c r="F18" s="927"/>
      <c r="G18" s="927"/>
      <c r="H18" s="927"/>
      <c r="I18" s="928" t="s">
        <v>1240</v>
      </c>
      <c r="J18" s="927"/>
      <c r="K18" s="927"/>
      <c r="L18" s="927"/>
      <c r="M18" s="927"/>
      <c r="N18" s="927"/>
      <c r="O18" s="927"/>
      <c r="P18" s="927"/>
      <c r="Q18" s="178"/>
      <c r="R18" s="178"/>
      <c r="S18" s="580"/>
      <c r="T18" s="178"/>
      <c r="U18" s="178"/>
      <c r="V18" s="931"/>
      <c r="W18" s="931"/>
      <c r="X18" s="931"/>
      <c r="Y18" s="931"/>
      <c r="Z18" s="931"/>
      <c r="AA18" s="931"/>
      <c r="AB18" s="931"/>
      <c r="AC18" s="931"/>
      <c r="AD18" s="931"/>
      <c r="AE18" s="931"/>
      <c r="AF18" s="931"/>
      <c r="AG18" s="931"/>
      <c r="AH18" s="931"/>
      <c r="AI18" s="931"/>
      <c r="AJ18" s="178"/>
      <c r="AK18" s="178"/>
      <c r="AL18" s="178"/>
      <c r="AM18" s="920"/>
      <c r="AN18" s="178"/>
      <c r="AO18" s="178"/>
      <c r="AP18" s="178"/>
      <c r="AQ18" s="178"/>
      <c r="AR18" s="178"/>
      <c r="AS18" s="178"/>
      <c r="AT18" s="178"/>
      <c r="AU18" s="178"/>
      <c r="AV18" s="178"/>
      <c r="AW18" s="178"/>
      <c r="AX18" s="178"/>
      <c r="AY18" s="178"/>
      <c r="AZ18" s="178"/>
      <c r="BA18" s="178"/>
      <c r="BB18" s="178"/>
      <c r="BC18" s="178"/>
    </row>
    <row r="19" spans="1:55" ht="13.5" thickBot="1">
      <c r="A19" s="920"/>
      <c r="B19" s="178">
        <v>6</v>
      </c>
      <c r="C19" s="3286" t="s">
        <v>1785</v>
      </c>
      <c r="D19" s="3287"/>
      <c r="E19" s="3287"/>
      <c r="F19" s="3287"/>
      <c r="G19" s="3287"/>
      <c r="H19" s="3287"/>
      <c r="I19" s="3287"/>
      <c r="J19" s="3287"/>
      <c r="K19" s="3287"/>
      <c r="L19" s="3287"/>
      <c r="M19" s="3287"/>
      <c r="N19" s="3287"/>
      <c r="O19" s="3287"/>
      <c r="P19" s="3288"/>
      <c r="Q19" s="178"/>
      <c r="R19" s="924" t="s">
        <v>851</v>
      </c>
      <c r="S19" s="921" t="s">
        <v>851</v>
      </c>
      <c r="T19" s="925"/>
      <c r="U19" s="924"/>
      <c r="V19" s="178"/>
      <c r="W19" s="178"/>
      <c r="X19" s="178"/>
      <c r="Y19" s="178"/>
      <c r="Z19" s="178"/>
      <c r="AA19" s="178"/>
      <c r="AB19" s="178"/>
      <c r="AC19" s="178"/>
      <c r="AD19" s="931"/>
      <c r="AE19" s="931"/>
      <c r="AF19" s="931"/>
      <c r="AG19" s="931"/>
      <c r="AH19" s="931"/>
      <c r="AI19" s="931"/>
      <c r="AJ19" s="178"/>
      <c r="AK19" s="178"/>
      <c r="AL19" s="178"/>
      <c r="AM19" s="178"/>
      <c r="AN19" s="178"/>
      <c r="AO19" s="178"/>
      <c r="AP19" s="178"/>
      <c r="AQ19" s="178"/>
      <c r="AR19" s="178"/>
      <c r="AS19" s="178"/>
      <c r="AT19" s="178"/>
      <c r="AU19" s="178"/>
      <c r="AV19" s="178"/>
      <c r="AW19" s="178"/>
      <c r="AX19" s="178"/>
      <c r="AY19" s="178"/>
      <c r="AZ19" s="178"/>
      <c r="BA19" s="178"/>
      <c r="BB19" s="178"/>
      <c r="BC19" s="178"/>
    </row>
    <row r="20" spans="1:55" ht="13.5" thickBot="1">
      <c r="A20" s="920"/>
      <c r="B20" s="178"/>
      <c r="C20" s="580"/>
      <c r="D20" s="580"/>
      <c r="E20" s="580"/>
      <c r="F20" s="580"/>
      <c r="G20" s="580"/>
      <c r="H20" s="580"/>
      <c r="I20" s="928" t="s">
        <v>1240</v>
      </c>
      <c r="J20" s="580"/>
      <c r="K20" s="580"/>
      <c r="L20" s="580"/>
      <c r="M20" s="580"/>
      <c r="N20" s="580"/>
      <c r="O20" s="580"/>
      <c r="P20" s="580"/>
      <c r="Q20" s="178"/>
      <c r="R20" s="178"/>
      <c r="S20" s="580"/>
      <c r="T20" s="178"/>
      <c r="U20" s="178"/>
      <c r="V20" s="931"/>
      <c r="W20" s="931"/>
      <c r="X20" s="931"/>
      <c r="Y20" s="931"/>
      <c r="Z20" s="931"/>
      <c r="AA20" s="931"/>
      <c r="AB20" s="931"/>
      <c r="AC20" s="931"/>
      <c r="AD20" s="931"/>
      <c r="AE20" s="931"/>
      <c r="AF20" s="931"/>
      <c r="AG20" s="931"/>
      <c r="AH20" s="931"/>
      <c r="AI20" s="931"/>
      <c r="AJ20" s="178"/>
      <c r="AK20" s="178"/>
      <c r="AL20" s="178"/>
      <c r="AM20" s="178"/>
      <c r="AN20" s="178"/>
      <c r="AO20" s="178"/>
      <c r="AP20" s="178"/>
      <c r="AQ20" s="178"/>
      <c r="AR20" s="178"/>
      <c r="AS20" s="178"/>
      <c r="AT20" s="178"/>
      <c r="AU20" s="178"/>
      <c r="AV20" s="178"/>
      <c r="AW20" s="178"/>
      <c r="AX20" s="178"/>
      <c r="AY20" s="178"/>
      <c r="AZ20" s="178"/>
      <c r="BA20" s="178"/>
      <c r="BB20" s="178"/>
      <c r="BC20" s="178"/>
    </row>
    <row r="21" spans="1:55" ht="13.5" thickBot="1">
      <c r="A21" s="178"/>
      <c r="B21" s="178">
        <v>5</v>
      </c>
      <c r="C21" s="3286" t="s">
        <v>256</v>
      </c>
      <c r="D21" s="3287"/>
      <c r="E21" s="3287"/>
      <c r="F21" s="3287"/>
      <c r="G21" s="3287"/>
      <c r="H21" s="3287"/>
      <c r="I21" s="3287"/>
      <c r="J21" s="3287"/>
      <c r="K21" s="3287"/>
      <c r="L21" s="3287"/>
      <c r="M21" s="3287"/>
      <c r="N21" s="3287"/>
      <c r="O21" s="3287"/>
      <c r="P21" s="3288"/>
      <c r="Q21" s="178"/>
      <c r="R21" s="924"/>
      <c r="S21" s="921" t="s">
        <v>851</v>
      </c>
      <c r="T21" s="925"/>
      <c r="U21" s="924" t="s">
        <v>851</v>
      </c>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row>
    <row r="22" spans="1:55" ht="13.5" thickBot="1">
      <c r="A22" s="920"/>
      <c r="B22" s="178"/>
      <c r="C22" s="580"/>
      <c r="D22" s="580"/>
      <c r="E22" s="580"/>
      <c r="F22" s="580"/>
      <c r="G22" s="580"/>
      <c r="H22" s="580"/>
      <c r="I22" s="928" t="s">
        <v>1240</v>
      </c>
      <c r="J22" s="580"/>
      <c r="K22" s="580"/>
      <c r="L22" s="580"/>
      <c r="M22" s="580"/>
      <c r="N22" s="580"/>
      <c r="O22" s="580"/>
      <c r="P22" s="580"/>
      <c r="Q22" s="178"/>
      <c r="R22" s="178"/>
      <c r="S22" s="580"/>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row>
    <row r="23" spans="1:55" ht="13.5" thickBot="1">
      <c r="A23" s="178"/>
      <c r="B23" s="178">
        <v>8</v>
      </c>
      <c r="C23" s="3289" t="s">
        <v>825</v>
      </c>
      <c r="D23" s="3290"/>
      <c r="E23" s="3290"/>
      <c r="F23" s="3290"/>
      <c r="G23" s="3290"/>
      <c r="H23" s="3290"/>
      <c r="I23" s="3290"/>
      <c r="J23" s="3290"/>
      <c r="K23" s="3290"/>
      <c r="L23" s="3290"/>
      <c r="M23" s="3290"/>
      <c r="N23" s="3290"/>
      <c r="O23" s="3290"/>
      <c r="P23" s="3291"/>
      <c r="Q23" s="178"/>
      <c r="R23" s="924"/>
      <c r="S23" s="921" t="s">
        <v>851</v>
      </c>
      <c r="T23" s="925"/>
      <c r="U23" s="924"/>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row>
    <row r="24" spans="1:55" ht="13.5" thickBot="1">
      <c r="A24" s="178"/>
      <c r="B24" s="178"/>
      <c r="C24" s="930"/>
      <c r="D24" s="178"/>
      <c r="E24" s="178"/>
      <c r="F24" s="178"/>
      <c r="G24" s="178"/>
      <c r="H24" s="178"/>
      <c r="I24" s="928" t="s">
        <v>1240</v>
      </c>
      <c r="J24" s="178"/>
      <c r="K24" s="178"/>
      <c r="L24" s="178"/>
      <c r="M24" s="178"/>
      <c r="N24" s="178"/>
      <c r="O24" s="178"/>
      <c r="P24" s="178"/>
      <c r="Q24" s="178"/>
      <c r="R24" s="178"/>
      <c r="S24" s="580"/>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row>
    <row r="25" spans="1:55" ht="13.5" thickBot="1">
      <c r="A25" s="178"/>
      <c r="B25" s="178">
        <v>9</v>
      </c>
      <c r="C25" s="3289" t="s">
        <v>415</v>
      </c>
      <c r="D25" s="3290"/>
      <c r="E25" s="3290"/>
      <c r="F25" s="3290"/>
      <c r="G25" s="3290"/>
      <c r="H25" s="3290"/>
      <c r="I25" s="3290"/>
      <c r="J25" s="3290"/>
      <c r="K25" s="3290"/>
      <c r="L25" s="3290"/>
      <c r="M25" s="3290"/>
      <c r="N25" s="3290"/>
      <c r="O25" s="3290"/>
      <c r="P25" s="3291"/>
      <c r="Q25" s="178"/>
      <c r="R25" s="924"/>
      <c r="S25" s="921"/>
      <c r="T25" s="924" t="s">
        <v>851</v>
      </c>
      <c r="U25" s="924"/>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row>
    <row r="26" spans="1:55" s="178" customFormat="1" ht="13.5" thickBot="1">
      <c r="I26" s="928" t="s">
        <v>1240</v>
      </c>
      <c r="S26" s="580"/>
    </row>
    <row r="27" spans="1:55" ht="13.5" thickBot="1">
      <c r="A27" s="178"/>
      <c r="B27" s="178">
        <v>10</v>
      </c>
      <c r="C27" s="3289" t="s">
        <v>3316</v>
      </c>
      <c r="D27" s="3290"/>
      <c r="E27" s="3290"/>
      <c r="F27" s="3290"/>
      <c r="G27" s="3290"/>
      <c r="H27" s="3290"/>
      <c r="I27" s="3290"/>
      <c r="J27" s="3290"/>
      <c r="K27" s="3290"/>
      <c r="L27" s="3290"/>
      <c r="M27" s="3290"/>
      <c r="N27" s="3290"/>
      <c r="O27" s="3290"/>
      <c r="P27" s="3291"/>
      <c r="Q27" s="178"/>
      <c r="R27" s="924"/>
      <c r="S27" s="921"/>
      <c r="T27" s="924" t="s">
        <v>851</v>
      </c>
      <c r="U27" s="924"/>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920"/>
      <c r="AS27" s="920"/>
      <c r="AT27" s="920"/>
      <c r="AU27" s="920"/>
      <c r="AV27" s="920"/>
      <c r="AW27" s="920"/>
      <c r="AX27" s="920"/>
      <c r="AY27" s="920"/>
      <c r="AZ27" s="920"/>
      <c r="BA27" s="178"/>
      <c r="BB27" s="178"/>
      <c r="BC27" s="178"/>
    </row>
    <row r="28" spans="1:55" ht="13.5" thickBot="1">
      <c r="A28" s="178"/>
      <c r="B28" s="178"/>
      <c r="C28" s="178"/>
      <c r="D28" s="178"/>
      <c r="E28" s="178"/>
      <c r="F28" s="178"/>
      <c r="G28" s="178"/>
      <c r="H28" s="178"/>
      <c r="I28" s="928" t="s">
        <v>1240</v>
      </c>
      <c r="J28" s="178"/>
      <c r="K28" s="178"/>
      <c r="L28" s="178"/>
      <c r="M28" s="178"/>
      <c r="N28" s="178"/>
      <c r="O28" s="178"/>
      <c r="P28" s="178"/>
      <c r="Q28" s="178"/>
      <c r="R28" s="178"/>
      <c r="S28" s="580"/>
      <c r="T28" s="178"/>
      <c r="U28" s="178"/>
      <c r="V28" s="178"/>
      <c r="W28" s="178"/>
      <c r="X28" s="178"/>
      <c r="Y28" s="178"/>
      <c r="Z28" s="178"/>
      <c r="AA28" s="178"/>
      <c r="AB28" s="178"/>
      <c r="AC28" s="178"/>
      <c r="AD28" s="178"/>
      <c r="AE28" s="178"/>
      <c r="AF28" s="178"/>
      <c r="AG28" s="178"/>
      <c r="AH28" s="178"/>
      <c r="AI28" s="178"/>
      <c r="AJ28" s="920"/>
      <c r="AK28" s="178"/>
      <c r="AL28" s="178"/>
      <c r="AM28" s="178"/>
      <c r="AN28" s="178"/>
      <c r="AO28" s="178"/>
      <c r="AP28" s="178"/>
      <c r="AQ28" s="178"/>
      <c r="AR28" s="935"/>
      <c r="AS28" s="935"/>
      <c r="AT28" s="935"/>
      <c r="AU28" s="935"/>
      <c r="AV28" s="935"/>
      <c r="AW28" s="935"/>
      <c r="AX28" s="935"/>
      <c r="AY28" s="935"/>
      <c r="AZ28" s="935"/>
      <c r="BA28" s="178"/>
      <c r="BB28" s="178"/>
      <c r="BC28" s="178"/>
    </row>
    <row r="29" spans="1:55" ht="13.5" thickBot="1">
      <c r="A29" s="178"/>
      <c r="B29" s="178">
        <v>11</v>
      </c>
      <c r="C29" s="3289" t="s">
        <v>1244</v>
      </c>
      <c r="D29" s="3290"/>
      <c r="E29" s="3290"/>
      <c r="F29" s="3290"/>
      <c r="G29" s="3290"/>
      <c r="H29" s="3290"/>
      <c r="I29" s="3290"/>
      <c r="J29" s="3290"/>
      <c r="K29" s="3290"/>
      <c r="L29" s="3290"/>
      <c r="M29" s="3290"/>
      <c r="N29" s="3290"/>
      <c r="O29" s="3290"/>
      <c r="P29" s="3291"/>
      <c r="Q29" s="178"/>
      <c r="R29" s="924"/>
      <c r="S29" s="921"/>
      <c r="T29" s="924" t="s">
        <v>851</v>
      </c>
      <c r="U29" s="924"/>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920"/>
      <c r="AS29" s="920"/>
      <c r="AT29" s="920"/>
      <c r="AU29" s="920"/>
      <c r="AV29" s="920"/>
      <c r="AW29" s="920"/>
      <c r="AX29" s="920"/>
      <c r="AY29" s="920"/>
      <c r="AZ29" s="920"/>
      <c r="BA29" s="178"/>
      <c r="BB29" s="178"/>
      <c r="BC29" s="178"/>
    </row>
    <row r="30" spans="1:55" ht="13.5" thickBot="1">
      <c r="A30" s="178"/>
      <c r="B30" s="178">
        <v>11</v>
      </c>
      <c r="C30" s="3289" t="s">
        <v>1245</v>
      </c>
      <c r="D30" s="3290"/>
      <c r="E30" s="3290"/>
      <c r="F30" s="3290"/>
      <c r="G30" s="3290"/>
      <c r="H30" s="3290"/>
      <c r="I30" s="3290"/>
      <c r="J30" s="3290"/>
      <c r="K30" s="3290"/>
      <c r="L30" s="3290"/>
      <c r="M30" s="3290"/>
      <c r="N30" s="3290"/>
      <c r="O30" s="3290"/>
      <c r="P30" s="3291"/>
      <c r="Q30" s="178"/>
      <c r="R30" s="924"/>
      <c r="S30" s="921"/>
      <c r="T30" s="924" t="s">
        <v>851</v>
      </c>
      <c r="U30" s="924"/>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935"/>
      <c r="AS30" s="935"/>
      <c r="AT30" s="935"/>
      <c r="AU30" s="935"/>
      <c r="AV30" s="935"/>
      <c r="AW30" s="935"/>
      <c r="AX30" s="935"/>
      <c r="AY30" s="935"/>
      <c r="AZ30" s="935"/>
      <c r="BA30" s="178"/>
      <c r="BB30" s="178"/>
      <c r="BC30" s="178"/>
    </row>
    <row r="31" spans="1:55" ht="13.5" thickBot="1">
      <c r="A31" s="178"/>
      <c r="B31" s="178"/>
      <c r="C31" s="178"/>
      <c r="D31" s="178"/>
      <c r="E31" s="178"/>
      <c r="F31" s="178"/>
      <c r="G31" s="178"/>
      <c r="H31" s="178"/>
      <c r="I31" s="928"/>
      <c r="J31" s="178"/>
      <c r="K31" s="178"/>
      <c r="L31" s="178"/>
      <c r="M31" s="178"/>
      <c r="N31" s="178"/>
      <c r="O31" s="178"/>
      <c r="P31" s="178"/>
      <c r="Q31" s="178"/>
      <c r="R31" s="178"/>
      <c r="S31" s="580"/>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935"/>
      <c r="AS31" s="935"/>
      <c r="AT31" s="935"/>
      <c r="AU31" s="935"/>
      <c r="AV31" s="935"/>
      <c r="AW31" s="935"/>
      <c r="AX31" s="935"/>
      <c r="AY31" s="935"/>
      <c r="AZ31" s="935"/>
      <c r="BA31" s="178"/>
      <c r="BB31" s="178"/>
      <c r="BC31" s="178"/>
    </row>
    <row r="32" spans="1:55" s="178" customFormat="1" ht="13.5" thickBot="1">
      <c r="B32" s="178">
        <v>12</v>
      </c>
      <c r="C32" s="3289" t="s">
        <v>1445</v>
      </c>
      <c r="D32" s="3290"/>
      <c r="E32" s="3290"/>
      <c r="F32" s="3290"/>
      <c r="G32" s="3290"/>
      <c r="H32" s="3290"/>
      <c r="I32" s="3290"/>
      <c r="J32" s="3290"/>
      <c r="K32" s="3290"/>
      <c r="L32" s="3290"/>
      <c r="M32" s="3290"/>
      <c r="N32" s="3290"/>
      <c r="O32" s="3290"/>
      <c r="P32" s="3291"/>
      <c r="R32" s="924"/>
      <c r="S32" s="921"/>
      <c r="T32" s="924" t="s">
        <v>851</v>
      </c>
      <c r="U32" s="924"/>
    </row>
    <row r="33" spans="2:21" s="178" customFormat="1" ht="13.5" thickBot="1">
      <c r="I33" s="928" t="s">
        <v>1240</v>
      </c>
      <c r="S33" s="580"/>
    </row>
    <row r="34" spans="2:21" s="178" customFormat="1" ht="13.5" thickBot="1">
      <c r="B34" s="178">
        <v>13</v>
      </c>
      <c r="C34" s="3289" t="s">
        <v>1246</v>
      </c>
      <c r="D34" s="3290"/>
      <c r="E34" s="3290"/>
      <c r="F34" s="3290"/>
      <c r="G34" s="3290"/>
      <c r="H34" s="3290"/>
      <c r="I34" s="3290"/>
      <c r="J34" s="3290"/>
      <c r="K34" s="3290"/>
      <c r="L34" s="3290"/>
      <c r="M34" s="3290"/>
      <c r="N34" s="3290"/>
      <c r="O34" s="3290"/>
      <c r="P34" s="3291"/>
      <c r="R34" s="924"/>
      <c r="S34" s="921"/>
      <c r="T34" s="924" t="s">
        <v>851</v>
      </c>
      <c r="U34" s="924"/>
    </row>
    <row r="35" spans="2:21" s="178" customFormat="1" ht="13.5" thickBot="1">
      <c r="B35" s="178">
        <v>13</v>
      </c>
      <c r="C35" s="3289" t="s">
        <v>3449</v>
      </c>
      <c r="D35" s="3290"/>
      <c r="E35" s="3290"/>
      <c r="F35" s="3290"/>
      <c r="G35" s="3290"/>
      <c r="H35" s="3290"/>
      <c r="I35" s="3290"/>
      <c r="J35" s="3290"/>
      <c r="K35" s="3290"/>
      <c r="L35" s="3290"/>
      <c r="M35" s="3290"/>
      <c r="N35" s="3290"/>
      <c r="O35" s="3290"/>
      <c r="P35" s="3291"/>
      <c r="R35" s="924"/>
      <c r="S35" s="924"/>
      <c r="T35" s="924" t="s">
        <v>851</v>
      </c>
      <c r="U35" s="924"/>
    </row>
    <row r="36" spans="2:21" s="178" customFormat="1" ht="13.5" thickBot="1">
      <c r="B36" s="178">
        <v>13</v>
      </c>
      <c r="C36" s="3286" t="s">
        <v>3450</v>
      </c>
      <c r="D36" s="3287"/>
      <c r="E36" s="3287"/>
      <c r="F36" s="3287"/>
      <c r="G36" s="3287"/>
      <c r="H36" s="3287"/>
      <c r="I36" s="3287"/>
      <c r="J36" s="3287"/>
      <c r="K36" s="3287"/>
      <c r="L36" s="3287"/>
      <c r="M36" s="3287"/>
      <c r="N36" s="3287"/>
      <c r="O36" s="3287"/>
      <c r="P36" s="3288"/>
      <c r="R36" s="924"/>
      <c r="S36" s="924"/>
      <c r="T36" s="924" t="s">
        <v>851</v>
      </c>
      <c r="U36" s="924" t="s">
        <v>851</v>
      </c>
    </row>
    <row r="37" spans="2:21" s="178" customFormat="1" ht="13.5" thickBot="1">
      <c r="B37" s="178">
        <v>13</v>
      </c>
      <c r="C37" s="3286" t="s">
        <v>1247</v>
      </c>
      <c r="D37" s="3287"/>
      <c r="E37" s="3287"/>
      <c r="F37" s="3287"/>
      <c r="G37" s="3287"/>
      <c r="H37" s="3287"/>
      <c r="I37" s="3287"/>
      <c r="J37" s="3287"/>
      <c r="K37" s="3287"/>
      <c r="L37" s="3287"/>
      <c r="M37" s="3287"/>
      <c r="N37" s="3287"/>
      <c r="O37" s="3287"/>
      <c r="P37" s="3288"/>
      <c r="R37" s="924"/>
      <c r="S37" s="921"/>
      <c r="T37" s="924" t="s">
        <v>851</v>
      </c>
      <c r="U37" s="924"/>
    </row>
    <row r="38" spans="2:21" s="178" customFormat="1" ht="13.9" customHeight="1" thickBot="1">
      <c r="I38" s="928" t="s">
        <v>1240</v>
      </c>
      <c r="S38" s="580"/>
    </row>
    <row r="39" spans="2:21" s="178" customFormat="1" ht="13.9" customHeight="1" thickBot="1">
      <c r="B39" s="178">
        <v>14</v>
      </c>
      <c r="C39" s="3289" t="s">
        <v>1447</v>
      </c>
      <c r="D39" s="3290"/>
      <c r="E39" s="3290"/>
      <c r="F39" s="3290"/>
      <c r="G39" s="3290"/>
      <c r="H39" s="3290"/>
      <c r="I39" s="3290"/>
      <c r="J39" s="3290"/>
      <c r="K39" s="3290"/>
      <c r="L39" s="3290"/>
      <c r="M39" s="3290"/>
      <c r="N39" s="3290"/>
      <c r="O39" s="3290"/>
      <c r="P39" s="3291"/>
      <c r="R39" s="924"/>
      <c r="S39" s="921"/>
      <c r="T39" s="924" t="s">
        <v>851</v>
      </c>
      <c r="U39" s="924"/>
    </row>
    <row r="40" spans="2:21" s="178" customFormat="1" ht="13.9" customHeight="1" thickBot="1">
      <c r="I40" s="928" t="s">
        <v>1240</v>
      </c>
      <c r="S40" s="580"/>
    </row>
    <row r="41" spans="2:21" s="178" customFormat="1" ht="13.9" customHeight="1" thickBot="1">
      <c r="C41" s="3286" t="s">
        <v>1459</v>
      </c>
      <c r="D41" s="3287"/>
      <c r="E41" s="3287"/>
      <c r="F41" s="3287"/>
      <c r="G41" s="3287"/>
      <c r="H41" s="3287"/>
      <c r="I41" s="3287"/>
      <c r="J41" s="3287"/>
      <c r="K41" s="3287"/>
      <c r="L41" s="3287"/>
      <c r="M41" s="3287"/>
      <c r="N41" s="3287"/>
      <c r="O41" s="3287"/>
      <c r="P41" s="3288"/>
      <c r="R41" s="924"/>
      <c r="S41" s="921"/>
      <c r="T41" s="924" t="s">
        <v>851</v>
      </c>
      <c r="U41" s="924" t="s">
        <v>851</v>
      </c>
    </row>
    <row r="42" spans="2:21" s="178" customFormat="1" ht="13.9" customHeight="1" thickBot="1">
      <c r="I42" s="928" t="s">
        <v>1240</v>
      </c>
      <c r="S42" s="580"/>
    </row>
    <row r="43" spans="2:21" s="178" customFormat="1" ht="13.9" customHeight="1" thickBot="1">
      <c r="C43" s="3286" t="s">
        <v>1248</v>
      </c>
      <c r="D43" s="3287"/>
      <c r="E43" s="3287"/>
      <c r="F43" s="3287"/>
      <c r="G43" s="3287"/>
      <c r="H43" s="3287"/>
      <c r="I43" s="3287"/>
      <c r="J43" s="3287"/>
      <c r="K43" s="3287"/>
      <c r="L43" s="3287"/>
      <c r="M43" s="3287"/>
      <c r="N43" s="3287"/>
      <c r="O43" s="3287"/>
      <c r="P43" s="3288"/>
      <c r="R43" s="924"/>
      <c r="S43" s="921"/>
      <c r="T43" s="924"/>
      <c r="U43" s="924" t="s">
        <v>851</v>
      </c>
    </row>
    <row r="44" spans="2:21" s="178" customFormat="1" ht="13.9" customHeight="1"/>
    <row r="45" spans="2:21" s="178" customFormat="1" ht="13.9" customHeight="1"/>
    <row r="46" spans="2:21" s="178" customFormat="1" ht="13.9" customHeight="1"/>
    <row r="47" spans="2:21" s="178" customFormat="1" ht="13.9" customHeight="1"/>
    <row r="48" spans="2:21" s="178" customFormat="1" ht="13.9" customHeight="1"/>
    <row r="49" spans="1:19" s="178" customFormat="1" ht="13.9" customHeight="1"/>
    <row r="50" spans="1:19" s="178" customFormat="1" ht="13.9" customHeight="1"/>
    <row r="51" spans="1:19" s="178" customFormat="1" ht="13.9" customHeight="1"/>
    <row r="52" spans="1:19" s="178" customFormat="1" ht="13.9" customHeight="1"/>
    <row r="53" spans="1:19" s="178" customFormat="1" ht="13.9" customHeight="1"/>
    <row r="54" spans="1:19" s="178" customFormat="1" ht="13.9" customHeight="1"/>
    <row r="55" spans="1:19" s="178" customFormat="1" ht="13.9" customHeight="1"/>
    <row r="56" spans="1:19" s="178" customFormat="1" ht="13.9" customHeight="1"/>
    <row r="57" spans="1:19" s="178" customFormat="1" ht="13.9" customHeight="1"/>
    <row r="58" spans="1:19" s="178" customFormat="1" ht="13.9" customHeight="1"/>
    <row r="59" spans="1:19" s="178" customFormat="1" ht="13.9" customHeight="1"/>
    <row r="60" spans="1:19" s="178" customFormat="1" ht="13.9" customHeight="1"/>
    <row r="61" spans="1:19" s="178" customFormat="1" ht="13.9" customHeight="1">
      <c r="S61"/>
    </row>
    <row r="62" spans="1:19" ht="13.9" customHeight="1">
      <c r="A62" s="178"/>
      <c r="B62" s="178"/>
      <c r="C62" s="178"/>
      <c r="D62" s="178"/>
      <c r="E62" s="178"/>
      <c r="F62" s="178"/>
      <c r="G62" s="178"/>
      <c r="H62" s="178"/>
      <c r="I62" s="178"/>
      <c r="J62" s="178"/>
      <c r="K62" s="178"/>
      <c r="L62" s="178"/>
      <c r="M62" s="178"/>
      <c r="N62" s="178"/>
      <c r="O62" s="178"/>
      <c r="P62" s="178"/>
      <c r="Q62" s="178"/>
    </row>
    <row r="63" spans="1:19" ht="13.9" customHeight="1">
      <c r="A63" s="178"/>
      <c r="B63" s="178"/>
      <c r="C63" s="178"/>
      <c r="D63" s="178"/>
      <c r="E63" s="178"/>
      <c r="F63" s="178"/>
      <c r="G63" s="178"/>
      <c r="H63" s="178"/>
      <c r="I63" s="178"/>
      <c r="J63" s="178"/>
      <c r="K63" s="178"/>
      <c r="L63" s="178"/>
      <c r="M63" s="178"/>
      <c r="N63" s="178"/>
      <c r="O63" s="178"/>
      <c r="P63" s="178"/>
      <c r="Q63" s="178"/>
    </row>
    <row r="64" spans="1:19" ht="13.9" customHeight="1">
      <c r="A64" s="178"/>
      <c r="B64" s="178"/>
      <c r="C64" s="178"/>
      <c r="D64" s="178"/>
      <c r="E64" s="178"/>
      <c r="F64" s="178"/>
      <c r="G64" s="178"/>
      <c r="H64" s="178"/>
      <c r="I64" s="178"/>
      <c r="J64" s="178"/>
      <c r="K64" s="178"/>
      <c r="L64" s="178"/>
      <c r="M64" s="178"/>
      <c r="N64" s="178"/>
      <c r="O64" s="178"/>
      <c r="P64" s="178"/>
      <c r="Q64" s="178"/>
    </row>
    <row r="65" spans="1:17">
      <c r="A65" s="178"/>
      <c r="B65" s="178"/>
      <c r="C65" s="178"/>
      <c r="D65" s="178"/>
      <c r="E65" s="178"/>
      <c r="F65" s="178"/>
      <c r="G65" s="178"/>
      <c r="H65" s="178"/>
      <c r="I65" s="178"/>
      <c r="J65" s="178"/>
      <c r="K65" s="178"/>
      <c r="L65" s="178"/>
      <c r="M65" s="178"/>
      <c r="N65" s="178"/>
      <c r="O65" s="178"/>
      <c r="P65" s="178"/>
      <c r="Q65" s="178"/>
    </row>
    <row r="66" spans="1:17">
      <c r="A66" s="178"/>
      <c r="B66" s="178"/>
      <c r="C66" s="178"/>
      <c r="D66" s="178"/>
      <c r="E66" s="178"/>
      <c r="F66" s="178"/>
      <c r="G66" s="178"/>
      <c r="H66" s="178"/>
      <c r="I66" s="178"/>
      <c r="J66" s="178"/>
      <c r="K66" s="178"/>
      <c r="L66" s="178"/>
      <c r="M66" s="178"/>
      <c r="N66" s="178"/>
      <c r="O66" s="178"/>
      <c r="P66" s="178"/>
      <c r="Q66" s="178"/>
    </row>
    <row r="67" spans="1:17">
      <c r="A67" s="178"/>
      <c r="B67" s="178"/>
      <c r="C67" s="178"/>
      <c r="D67" s="178"/>
      <c r="E67" s="178"/>
      <c r="F67" s="178"/>
      <c r="G67" s="178"/>
      <c r="H67" s="178"/>
      <c r="I67" s="178"/>
      <c r="J67" s="178"/>
      <c r="K67" s="178"/>
      <c r="L67" s="178"/>
      <c r="M67" s="178"/>
      <c r="N67" s="178"/>
      <c r="O67" s="178"/>
      <c r="P67" s="178"/>
      <c r="Q67" s="178"/>
    </row>
    <row r="68" spans="1:17">
      <c r="A68" s="178"/>
      <c r="B68" s="178"/>
      <c r="C68" s="178"/>
      <c r="D68" s="178"/>
      <c r="E68" s="178"/>
      <c r="F68" s="178"/>
      <c r="G68" s="178"/>
      <c r="H68" s="178"/>
      <c r="I68" s="178"/>
      <c r="J68" s="178"/>
      <c r="K68" s="178"/>
      <c r="L68" s="178"/>
      <c r="M68" s="178"/>
      <c r="N68" s="178"/>
      <c r="O68" s="178"/>
      <c r="P68" s="178"/>
      <c r="Q68" s="178"/>
    </row>
  </sheetData>
  <mergeCells count="28">
    <mergeCell ref="C17:P17"/>
    <mergeCell ref="A1:U1"/>
    <mergeCell ref="X1:Z1"/>
    <mergeCell ref="AA1:AF1"/>
    <mergeCell ref="A3:Q3"/>
    <mergeCell ref="R3:U3"/>
    <mergeCell ref="Y3:AC3"/>
    <mergeCell ref="C5:P5"/>
    <mergeCell ref="C7:P7"/>
    <mergeCell ref="C9:P9"/>
    <mergeCell ref="C11:P11"/>
    <mergeCell ref="C13:P13"/>
    <mergeCell ref="C15:P15"/>
    <mergeCell ref="C43:P43"/>
    <mergeCell ref="C19:P19"/>
    <mergeCell ref="C21:P21"/>
    <mergeCell ref="C23:P23"/>
    <mergeCell ref="C29:P29"/>
    <mergeCell ref="C30:P30"/>
    <mergeCell ref="C25:P25"/>
    <mergeCell ref="C32:P32"/>
    <mergeCell ref="C34:P34"/>
    <mergeCell ref="C37:P37"/>
    <mergeCell ref="C39:P39"/>
    <mergeCell ref="C41:P41"/>
    <mergeCell ref="C27:P27"/>
    <mergeCell ref="C35:P35"/>
    <mergeCell ref="C36:P36"/>
  </mergeCells>
  <phoneticPr fontId="15"/>
  <hyperlinks>
    <hyperlink ref="C17" location="'2方針'!A1" display="環境方針" xr:uid="{00000000-0004-0000-0100-000000000000}"/>
    <hyperlink ref="C11" location="'3負荷'!A1" display="環境への負荷の自己チェックシート" xr:uid="{00000000-0004-0000-0100-000001000000}"/>
    <hyperlink ref="C13" location="'3取組'!A1" display="環境への取組の自己チェックリスト" xr:uid="{00000000-0004-0000-0100-000002000000}"/>
    <hyperlink ref="C21" location="'4法規'!A1" display="環境関連法規制等の取りまとめ表" xr:uid="{00000000-0004-0000-0100-000003000000}"/>
    <hyperlink ref="C19" location="'5活動計画'!A1" display="環境活動計画書" xr:uid="{00000000-0004-0000-0100-000004000000}"/>
    <hyperlink ref="C32" location="'11文書・記録'!A1" display="環境関連文書・記録一覧表" xr:uid="{00000000-0004-0000-0100-000005000000}"/>
    <hyperlink ref="C34" location="'12問題点'!A1" display="問題点是正・予防処置票" xr:uid="{00000000-0004-0000-0100-000006000000}"/>
    <hyperlink ref="C39" location="'13代表者見直'!A1" display="代表者による全体の評価と見直し記録" xr:uid="{00000000-0004-0000-0100-000007000000}"/>
    <hyperlink ref="C23" location="'7教育'!A1" display="環境教育訓練計画／実績記録表" xr:uid="{00000000-0004-0000-0100-000008000000}"/>
    <hyperlink ref="C29:H29" location="'10火災'!A1" display="火災対応手順書" xr:uid="{00000000-0004-0000-0100-000009000000}"/>
    <hyperlink ref="C25" location="'8コミュニケーション'!A1" display="コミュニケーション記録" xr:uid="{00000000-0004-0000-0100-00000A000000}"/>
    <hyperlink ref="C17:P17" location="housin" display="環境経営方針の策定" xr:uid="{00000000-0004-0000-0100-00000B000000}"/>
    <hyperlink ref="C5" location="'1登録範囲'!A1" display="取組の対象組織・活動" xr:uid="{00000000-0004-0000-0100-00000C000000}"/>
    <hyperlink ref="C7" location="'6体制'!A1" display="実施体制図　役割・責任・権限表" xr:uid="{00000000-0004-0000-0100-00000D000000}"/>
    <hyperlink ref="C9" location="'3負荷'!A1" display="環境への負荷の自己チェックシート" xr:uid="{00000000-0004-0000-0100-00000E000000}"/>
    <hyperlink ref="C9:P9" location="負荷記録表!A1" display="負荷調査表" xr:uid="{00000000-0004-0000-0100-00000F000000}"/>
    <hyperlink ref="C37" location="'4法規'!A1" display="環境関連法規制等の取りまとめ表" xr:uid="{00000000-0004-0000-0100-000010000000}"/>
    <hyperlink ref="C30" location="'10火災'!A1" display="緊急事態対応手順書" xr:uid="{00000000-0004-0000-0100-000011000000}"/>
    <hyperlink ref="C41" location="活動レポート!A1" display="環境活動レポート" xr:uid="{00000000-0004-0000-0100-000012000000}"/>
    <hyperlink ref="C43:P43" r:id="rId1" display="審査申込み" xr:uid="{00000000-0004-0000-0100-000013000000}"/>
    <hyperlink ref="C5:P5" location="sosiki" display="取組の対象組織・活動の決定" xr:uid="{00000000-0004-0000-0100-000014000000}"/>
    <hyperlink ref="C7:P7" location="taisei" display="実施体制の構築" xr:uid="{00000000-0004-0000-0100-000015000000}"/>
    <hyperlink ref="C39:P39" location="minaosi" display="代表者による全体の評価と見直し" xr:uid="{00000000-0004-0000-0100-000016000000}"/>
    <hyperlink ref="C37:P37" location="'5法規'!A1" display="環境関連法規制等の遵守評価" xr:uid="{00000000-0004-0000-0100-000017000000}"/>
    <hyperlink ref="C34:P34" location="'13問題点'!A1" display="問題点是正・予防処置" xr:uid="{00000000-0004-0000-0100-000018000000}"/>
    <hyperlink ref="C11:P11" location="'4負荷 (基準年)'!A1" display="基準年の負荷のとりまとめ" xr:uid="{00000000-0004-0000-0100-000019000000}"/>
    <hyperlink ref="C13:P13" location="'4取組'!A1" display="環境への取組の自己チェック" xr:uid="{00000000-0004-0000-0100-00001A000000}"/>
    <hyperlink ref="C19:P19" location="'6経営計画'!A1" display="環境経営計画の策定" xr:uid="{00000000-0004-0000-0100-00001B000000}"/>
    <hyperlink ref="C21:P21" location="'5法規'!A1" display="環境関連法規制等の取りまとめ表" xr:uid="{00000000-0004-0000-0100-00001C000000}"/>
    <hyperlink ref="C23:P23" location="'8教育計画'!A1" display="環境教育訓練の実施と記録" xr:uid="{00000000-0004-0000-0100-00001D000000}"/>
    <hyperlink ref="C29:P29" location="'11緊急事態手順書'!A1" display="緊急事態対応手順書" xr:uid="{00000000-0004-0000-0100-00001E000000}"/>
    <hyperlink ref="C25:P25" location="'9コミュニケーション'!A1" display="コミュニケーション記録" xr:uid="{00000000-0004-0000-0100-00001F000000}"/>
    <hyperlink ref="C41:P41" location="環境経営レポート!A1" display="環境経営レポート" xr:uid="{00000000-0004-0000-0100-000020000000}"/>
    <hyperlink ref="C30:P30" location="環境経営レポート!A750" display="緊急事態対応訓練の実施・記録" xr:uid="{00000000-0004-0000-0100-000021000000}"/>
    <hyperlink ref="C32:P32" location="'12文書一覧'!A1" display="環境関連文書類一覧表" xr:uid="{00000000-0004-0000-0100-000022000000}"/>
    <hyperlink ref="C15" location="'2方針'!A1" display="環境方針" xr:uid="{EFEDA63F-4074-4577-88B3-3718478056F1}"/>
    <hyperlink ref="C15:P15" location="'2課題とﾁャﾝｽ'!A1" display="課題とチャンスの明確化" xr:uid="{7866A4AF-6400-40DF-8419-54663BF180DB}"/>
    <hyperlink ref="C27:H27" location="'10火災'!A1" display="火災対応手順書" xr:uid="{FBA421AD-1712-433F-BBB9-6F09CC8A1C28}"/>
    <hyperlink ref="C27:P27" location="'10手順書'!A1" display="手順書" xr:uid="{6B72AF38-3E56-435F-A48E-C9ECD3858F3E}"/>
    <hyperlink ref="C35" location="'12問題点'!A1" display="問題点是正・予防処置票" xr:uid="{88890C87-49E5-4245-BCB1-635881BE1AF9}"/>
    <hyperlink ref="C35:P35" location="'13内部監査手順書'!A1" display="内部監査" xr:uid="{CC399C53-E39E-4360-8A82-3D95815D6FC7}"/>
    <hyperlink ref="C36" location="'4法規'!A1" display="環境関連法規制等の取りまとめ表" xr:uid="{BD0C7FA1-9FEE-453A-A6E9-F83CA548BF8D}"/>
    <hyperlink ref="C36:P36" location="'6経営計画'!V7" display="環境経営目標・計画の確認・評価・是正" xr:uid="{8ED5CB98-DBEA-45B8-9736-50C8AA1563E1}"/>
  </hyperlinks>
  <pageMargins left="0.7" right="0.7" top="0.75" bottom="0.75" header="0.3" footer="0.3"/>
  <pageSetup paperSize="9" scale="94" orientation="landscape" verticalDpi="0"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5B79D-2517-4DD5-A2BF-A89333F912D0}">
  <dimension ref="B1:P53"/>
  <sheetViews>
    <sheetView zoomScale="70" zoomScaleNormal="70" workbookViewId="0">
      <selection activeCell="B1" sqref="B1"/>
    </sheetView>
  </sheetViews>
  <sheetFormatPr defaultColWidth="8.7265625" defaultRowHeight="13"/>
  <cols>
    <col min="1" max="16384" width="8.7265625" style="2815"/>
  </cols>
  <sheetData>
    <row r="1" spans="2:6">
      <c r="B1" s="2814" t="s">
        <v>807</v>
      </c>
      <c r="C1" s="2814"/>
      <c r="D1" s="2814"/>
      <c r="E1" s="2814"/>
      <c r="F1" s="2814" t="s">
        <v>807</v>
      </c>
    </row>
    <row r="18" spans="2:16" ht="23.5">
      <c r="P18" s="2860" t="s">
        <v>3296</v>
      </c>
    </row>
    <row r="22" spans="2:16" ht="23.5">
      <c r="B22" s="2860" t="s">
        <v>3297</v>
      </c>
    </row>
    <row r="46" spans="5:5">
      <c r="E46" s="2861" t="s">
        <v>3298</v>
      </c>
    </row>
    <row r="47" spans="5:5">
      <c r="E47" s="2815" t="s">
        <v>3299</v>
      </c>
    </row>
    <row r="48" spans="5:5">
      <c r="E48" s="2862" t="s">
        <v>3300</v>
      </c>
    </row>
    <row r="49" spans="5:14">
      <c r="E49" s="2815" t="s">
        <v>3301</v>
      </c>
    </row>
    <row r="50" spans="5:14">
      <c r="E50" s="2862" t="s">
        <v>3302</v>
      </c>
    </row>
    <row r="52" spans="5:14">
      <c r="E52" s="2815" t="s">
        <v>3303</v>
      </c>
    </row>
    <row r="53" spans="5:14">
      <c r="E53" s="2862" t="s">
        <v>3304</v>
      </c>
      <c r="N53" s="2815" t="s">
        <v>3305</v>
      </c>
    </row>
  </sheetData>
  <phoneticPr fontId="15"/>
  <hyperlinks>
    <hyperlink ref="E48" r:id="rId1" xr:uid="{019F7D09-0A0D-4613-B3FC-9624E65C31FA}"/>
    <hyperlink ref="E50" r:id="rId2" xr:uid="{E6DB799A-10B7-40D2-8870-594EF0628EC6}"/>
    <hyperlink ref="E53" r:id="rId3" display="https://www.unic.or.jp/activities/economic_social_development/sustainable_development/2030agenda/sdgs_logo/" xr:uid="{BCAA0820-C83C-4FD9-9D2C-E7F8F53CFC04}"/>
    <hyperlink ref="F1" location="トップ!A1" display="トップへ" xr:uid="{F0200B9A-8251-4D15-9BCA-A55FDBD95F87}"/>
    <hyperlink ref="B1" location="トップ!A1" display="トップへ" xr:uid="{C1E9C151-CA6F-4203-B410-325F73951EB3}"/>
  </hyperlinks>
  <pageMargins left="0.7" right="0.7" top="0.75" bottom="0.75" header="0.3" footer="0.3"/>
  <pageSetup paperSize="9" orientation="portrait" r:id="rId4"/>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B1:D16"/>
  <sheetViews>
    <sheetView view="pageBreakPreview" zoomScaleNormal="100" zoomScaleSheetLayoutView="100" workbookViewId="0"/>
  </sheetViews>
  <sheetFormatPr defaultColWidth="9" defaultRowHeight="13"/>
  <cols>
    <col min="1" max="1" width="20.26953125" style="91" customWidth="1"/>
    <col min="2" max="2" width="9" style="91"/>
    <col min="3" max="3" width="64.6328125" style="91" customWidth="1"/>
    <col min="4" max="4" width="9.453125" style="91" customWidth="1"/>
    <col min="5" max="16384" width="9" style="91"/>
  </cols>
  <sheetData>
    <row r="1" spans="2:4" ht="8.25" customHeight="1" thickBot="1">
      <c r="C1" s="103"/>
    </row>
    <row r="2" spans="2:4" ht="63" customHeight="1" thickBot="1">
      <c r="B2" s="92"/>
      <c r="C2" s="95" t="s">
        <v>1459</v>
      </c>
      <c r="D2" s="94" t="s">
        <v>143</v>
      </c>
    </row>
    <row r="3" spans="2:4" ht="63" customHeight="1" thickBot="1">
      <c r="B3" s="92" t="s">
        <v>1449</v>
      </c>
      <c r="C3" s="93" t="s">
        <v>1460</v>
      </c>
      <c r="D3" s="94"/>
    </row>
    <row r="4" spans="2:4" ht="63" customHeight="1" thickBot="1">
      <c r="B4" s="92" t="s">
        <v>1723</v>
      </c>
      <c r="C4" s="93" t="s">
        <v>1596</v>
      </c>
      <c r="D4" s="94" t="s">
        <v>143</v>
      </c>
    </row>
    <row r="5" spans="2:4" ht="63" customHeight="1" thickBot="1">
      <c r="B5" s="92" t="s">
        <v>1450</v>
      </c>
      <c r="C5" s="93" t="s">
        <v>1461</v>
      </c>
      <c r="D5" s="94"/>
    </row>
    <row r="6" spans="2:4" ht="63" customHeight="1" thickBot="1">
      <c r="B6" s="92" t="s">
        <v>1451</v>
      </c>
      <c r="C6" s="93" t="s">
        <v>277</v>
      </c>
      <c r="D6" s="94" t="s">
        <v>143</v>
      </c>
    </row>
    <row r="7" spans="2:4" ht="63" customHeight="1" thickBot="1">
      <c r="B7" s="92" t="s">
        <v>1452</v>
      </c>
      <c r="C7" s="93" t="s">
        <v>86</v>
      </c>
      <c r="D7" s="94" t="s">
        <v>143</v>
      </c>
    </row>
    <row r="8" spans="2:4" ht="63" customHeight="1" thickBot="1">
      <c r="B8" s="92" t="s">
        <v>1453</v>
      </c>
      <c r="C8" s="93" t="s">
        <v>1462</v>
      </c>
      <c r="D8" s="94" t="s">
        <v>143</v>
      </c>
    </row>
    <row r="9" spans="2:4" ht="63" customHeight="1" thickBot="1">
      <c r="B9" s="92" t="s">
        <v>1454</v>
      </c>
      <c r="C9" s="93" t="s">
        <v>1463</v>
      </c>
      <c r="D9" s="94"/>
    </row>
    <row r="10" spans="2:4" ht="63" customHeight="1" thickBot="1">
      <c r="B10" s="92" t="s">
        <v>1455</v>
      </c>
      <c r="C10" s="93" t="s">
        <v>459</v>
      </c>
      <c r="D10" s="94" t="s">
        <v>143</v>
      </c>
    </row>
    <row r="11" spans="2:4" ht="63" customHeight="1" thickBot="1">
      <c r="B11" s="92" t="s">
        <v>1456</v>
      </c>
      <c r="C11" s="93" t="s">
        <v>274</v>
      </c>
      <c r="D11" s="94" t="s">
        <v>143</v>
      </c>
    </row>
    <row r="12" spans="2:4" ht="63" customHeight="1" thickBot="1">
      <c r="B12" s="92" t="s">
        <v>275</v>
      </c>
      <c r="C12" s="93" t="s">
        <v>460</v>
      </c>
      <c r="D12" s="94" t="s">
        <v>143</v>
      </c>
    </row>
    <row r="13" spans="2:4" ht="63" customHeight="1" thickBot="1">
      <c r="B13" s="92" t="s">
        <v>108</v>
      </c>
      <c r="C13" s="93" t="s">
        <v>1464</v>
      </c>
      <c r="D13" s="94" t="s">
        <v>143</v>
      </c>
    </row>
    <row r="14" spans="2:4" ht="63" customHeight="1" thickBot="1">
      <c r="B14" s="92" t="s">
        <v>276</v>
      </c>
      <c r="C14" s="93" t="s">
        <v>1725</v>
      </c>
      <c r="D14" s="94" t="s">
        <v>143</v>
      </c>
    </row>
    <row r="15" spans="2:4" ht="63" customHeight="1" thickBot="1">
      <c r="B15" s="92" t="s">
        <v>1457</v>
      </c>
      <c r="C15" s="93" t="s">
        <v>1599</v>
      </c>
      <c r="D15" s="102" t="s">
        <v>144</v>
      </c>
    </row>
    <row r="16" spans="2:4" ht="63" customHeight="1">
      <c r="B16" s="100" t="s">
        <v>1458</v>
      </c>
      <c r="C16" s="101" t="s">
        <v>1806</v>
      </c>
      <c r="D16" s="102"/>
    </row>
  </sheetData>
  <phoneticPr fontId="15"/>
  <pageMargins left="0.75" right="0.36" top="0.3" bottom="0.24" header="0.21" footer="0.24"/>
  <pageSetup paperSize="9" scale="87" orientation="portrait" verticalDpi="1200"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B050"/>
  </sheetPr>
  <dimension ref="B1:BH882"/>
  <sheetViews>
    <sheetView showGridLines="0" view="pageBreakPreview" topLeftCell="A3" zoomScaleNormal="100" zoomScaleSheetLayoutView="100" workbookViewId="0"/>
  </sheetViews>
  <sheetFormatPr defaultColWidth="9" defaultRowHeight="13"/>
  <cols>
    <col min="1" max="1" width="1.90625" style="1208" customWidth="1"/>
    <col min="2" max="2" width="4.90625" style="1208" customWidth="1"/>
    <col min="3" max="3" width="2.90625" style="1208" customWidth="1"/>
    <col min="4" max="38" width="2.6328125" style="1208" customWidth="1"/>
    <col min="39" max="39" width="4.90625" style="1208" customWidth="1"/>
    <col min="40" max="16384" width="9" style="1208"/>
  </cols>
  <sheetData>
    <row r="1" spans="2:48">
      <c r="B1" s="1479" t="s">
        <v>807</v>
      </c>
      <c r="R1" s="1479" t="s">
        <v>807</v>
      </c>
      <c r="AJ1" s="1479" t="s">
        <v>807</v>
      </c>
    </row>
    <row r="2" spans="2:48" ht="14">
      <c r="AN2" s="1325" t="s">
        <v>1662</v>
      </c>
      <c r="AO2" s="1480"/>
      <c r="AP2" s="1480"/>
      <c r="AQ2" s="1480"/>
      <c r="AR2" s="1480"/>
      <c r="AS2" s="1480"/>
      <c r="AT2" s="1480"/>
      <c r="AU2" s="1480"/>
      <c r="AV2" s="1480"/>
    </row>
    <row r="3" spans="2:48" ht="13.5" customHeight="1">
      <c r="B3" s="403"/>
      <c r="AN3" s="3581" t="s">
        <v>1762</v>
      </c>
      <c r="AO3" s="3547"/>
      <c r="AP3" s="3547"/>
      <c r="AQ3" s="3547"/>
      <c r="AR3" s="3547"/>
      <c r="AS3" s="3547"/>
      <c r="AT3" s="3547"/>
      <c r="AU3" s="3547"/>
      <c r="AV3" s="3547"/>
    </row>
    <row r="4" spans="2:48" ht="14">
      <c r="B4" s="403"/>
      <c r="AN4" s="3547"/>
      <c r="AO4" s="3547"/>
      <c r="AP4" s="3547"/>
      <c r="AQ4" s="3547"/>
      <c r="AR4" s="3547"/>
      <c r="AS4" s="3547"/>
      <c r="AT4" s="3547"/>
      <c r="AU4" s="3547"/>
      <c r="AV4" s="3547"/>
    </row>
    <row r="5" spans="2:48" ht="14.25" customHeight="1">
      <c r="B5" s="403"/>
      <c r="AN5" s="3547"/>
      <c r="AO5" s="3547"/>
      <c r="AP5" s="3547"/>
      <c r="AQ5" s="3547"/>
      <c r="AR5" s="3547"/>
      <c r="AS5" s="3547"/>
      <c r="AT5" s="3547"/>
      <c r="AU5" s="3547"/>
      <c r="AV5" s="3547"/>
    </row>
    <row r="6" spans="2:48" ht="14.25" customHeight="1">
      <c r="B6" s="403"/>
      <c r="AN6" s="3547"/>
      <c r="AO6" s="3547"/>
      <c r="AP6" s="3547"/>
      <c r="AQ6" s="3547"/>
      <c r="AR6" s="3547"/>
      <c r="AS6" s="3547"/>
      <c r="AT6" s="3547"/>
      <c r="AU6" s="3547"/>
      <c r="AV6" s="3547"/>
    </row>
    <row r="7" spans="2:48" ht="14">
      <c r="B7" s="403"/>
    </row>
    <row r="8" spans="2:48" ht="15.5" thickBot="1">
      <c r="B8" s="403"/>
      <c r="AN8" s="389" t="s">
        <v>1763</v>
      </c>
    </row>
    <row r="9" spans="2:48" ht="14.25" customHeight="1">
      <c r="B9" s="404"/>
      <c r="AN9" s="3582" t="s">
        <v>1805</v>
      </c>
      <c r="AO9" s="3583"/>
      <c r="AP9" s="3583"/>
      <c r="AQ9" s="3583"/>
      <c r="AR9" s="3583"/>
      <c r="AS9" s="3583"/>
      <c r="AT9" s="3583"/>
      <c r="AU9" s="3583"/>
      <c r="AV9" s="3584"/>
    </row>
    <row r="10" spans="2:48" ht="14">
      <c r="B10" s="404"/>
      <c r="AN10" s="3585"/>
      <c r="AO10" s="3547"/>
      <c r="AP10" s="3547"/>
      <c r="AQ10" s="3547"/>
      <c r="AR10" s="3547"/>
      <c r="AS10" s="3547"/>
      <c r="AT10" s="3547"/>
      <c r="AU10" s="3547"/>
      <c r="AV10" s="3586"/>
    </row>
    <row r="11" spans="2:48" ht="14">
      <c r="B11" s="404"/>
      <c r="AN11" s="3585"/>
      <c r="AO11" s="3547"/>
      <c r="AP11" s="3547"/>
      <c r="AQ11" s="3547"/>
      <c r="AR11" s="3547"/>
      <c r="AS11" s="3547"/>
      <c r="AT11" s="3547"/>
      <c r="AU11" s="3547"/>
      <c r="AV11" s="3586"/>
    </row>
    <row r="12" spans="2:48" ht="14.25" customHeight="1">
      <c r="B12" s="404"/>
      <c r="AN12" s="3585"/>
      <c r="AO12" s="3547"/>
      <c r="AP12" s="3547"/>
      <c r="AQ12" s="3547"/>
      <c r="AR12" s="3547"/>
      <c r="AS12" s="3547"/>
      <c r="AT12" s="3547"/>
      <c r="AU12" s="3547"/>
      <c r="AV12" s="3586"/>
    </row>
    <row r="13" spans="2:48" ht="14.25" customHeight="1">
      <c r="B13" s="404"/>
      <c r="AN13" s="3585"/>
      <c r="AO13" s="3547"/>
      <c r="AP13" s="3547"/>
      <c r="AQ13" s="3547"/>
      <c r="AR13" s="3547"/>
      <c r="AS13" s="3547"/>
      <c r="AT13" s="3547"/>
      <c r="AU13" s="3547"/>
      <c r="AV13" s="3586"/>
    </row>
    <row r="14" spans="2:48" ht="14">
      <c r="B14" s="404"/>
      <c r="AN14" s="3585"/>
      <c r="AO14" s="3547"/>
      <c r="AP14" s="3547"/>
      <c r="AQ14" s="3547"/>
      <c r="AR14" s="3547"/>
      <c r="AS14" s="3547"/>
      <c r="AT14" s="3547"/>
      <c r="AU14" s="3547"/>
      <c r="AV14" s="3586"/>
    </row>
    <row r="15" spans="2:48" ht="14.25" customHeight="1">
      <c r="B15" s="3797" t="str">
        <f>+トップ!B1</f>
        <v>ABC建設株式会社</v>
      </c>
      <c r="C15" s="3797"/>
      <c r="D15" s="3797"/>
      <c r="E15" s="3797"/>
      <c r="F15" s="3797"/>
      <c r="G15" s="3797"/>
      <c r="H15" s="3797"/>
      <c r="I15" s="3797"/>
      <c r="J15" s="3797"/>
      <c r="K15" s="3797"/>
      <c r="L15" s="3797"/>
      <c r="M15" s="3797"/>
      <c r="N15" s="3797"/>
      <c r="O15" s="3797"/>
      <c r="P15" s="3797"/>
      <c r="Q15" s="3797"/>
      <c r="R15" s="3797"/>
      <c r="S15" s="3797"/>
      <c r="T15" s="3797"/>
      <c r="U15" s="3797"/>
      <c r="V15" s="3797"/>
      <c r="W15" s="3797"/>
      <c r="X15" s="3797"/>
      <c r="Y15" s="3797"/>
      <c r="Z15" s="3797"/>
      <c r="AA15" s="3797"/>
      <c r="AB15" s="3797"/>
      <c r="AC15" s="3797"/>
      <c r="AD15" s="3797"/>
      <c r="AE15" s="3797"/>
      <c r="AF15" s="3797"/>
      <c r="AG15" s="3797"/>
      <c r="AH15" s="3797"/>
      <c r="AI15" s="3797"/>
      <c r="AJ15" s="3797"/>
      <c r="AK15" s="3797"/>
      <c r="AL15" s="3797"/>
      <c r="AN15" s="3585"/>
      <c r="AO15" s="3547"/>
      <c r="AP15" s="3547"/>
      <c r="AQ15" s="3547"/>
      <c r="AR15" s="3547"/>
      <c r="AS15" s="3547"/>
      <c r="AT15" s="3547"/>
      <c r="AU15" s="3547"/>
      <c r="AV15" s="3586"/>
    </row>
    <row r="16" spans="2:48" ht="14.25" customHeight="1">
      <c r="B16" s="3797"/>
      <c r="C16" s="3797"/>
      <c r="D16" s="3797"/>
      <c r="E16" s="3797"/>
      <c r="F16" s="3797"/>
      <c r="G16" s="3797"/>
      <c r="H16" s="3797"/>
      <c r="I16" s="3797"/>
      <c r="J16" s="3797"/>
      <c r="K16" s="3797"/>
      <c r="L16" s="3797"/>
      <c r="M16" s="3797"/>
      <c r="N16" s="3797"/>
      <c r="O16" s="3797"/>
      <c r="P16" s="3797"/>
      <c r="Q16" s="3797"/>
      <c r="R16" s="3797"/>
      <c r="S16" s="3797"/>
      <c r="T16" s="3797"/>
      <c r="U16" s="3797"/>
      <c r="V16" s="3797"/>
      <c r="W16" s="3797"/>
      <c r="X16" s="3797"/>
      <c r="Y16" s="3797"/>
      <c r="Z16" s="3797"/>
      <c r="AA16" s="3797"/>
      <c r="AB16" s="3797"/>
      <c r="AC16" s="3797"/>
      <c r="AD16" s="3797"/>
      <c r="AE16" s="3797"/>
      <c r="AF16" s="3797"/>
      <c r="AG16" s="3797"/>
      <c r="AH16" s="3797"/>
      <c r="AI16" s="3797"/>
      <c r="AJ16" s="3797"/>
      <c r="AK16" s="3797"/>
      <c r="AL16" s="3797"/>
      <c r="AN16" s="3585"/>
      <c r="AO16" s="3547"/>
      <c r="AP16" s="3547"/>
      <c r="AQ16" s="3547"/>
      <c r="AR16" s="3547"/>
      <c r="AS16" s="3547"/>
      <c r="AT16" s="3547"/>
      <c r="AU16" s="3547"/>
      <c r="AV16" s="3586"/>
    </row>
    <row r="17" spans="2:48" ht="14">
      <c r="B17" s="404"/>
      <c r="AN17" s="3585"/>
      <c r="AO17" s="3547"/>
      <c r="AP17" s="3547"/>
      <c r="AQ17" s="3547"/>
      <c r="AR17" s="3547"/>
      <c r="AS17" s="3547"/>
      <c r="AT17" s="3547"/>
      <c r="AU17" s="3547"/>
      <c r="AV17" s="3586"/>
    </row>
    <row r="18" spans="2:48" ht="14">
      <c r="B18" s="404"/>
      <c r="AN18" s="3585"/>
      <c r="AO18" s="3547"/>
      <c r="AP18" s="3547"/>
      <c r="AQ18" s="3547"/>
      <c r="AR18" s="3547"/>
      <c r="AS18" s="3547"/>
      <c r="AT18" s="3547"/>
      <c r="AU18" s="3547"/>
      <c r="AV18" s="3586"/>
    </row>
    <row r="19" spans="2:48" ht="14.25" customHeight="1">
      <c r="B19" s="404"/>
      <c r="AN19" s="3585"/>
      <c r="AO19" s="3547"/>
      <c r="AP19" s="3547"/>
      <c r="AQ19" s="3547"/>
      <c r="AR19" s="3547"/>
      <c r="AS19" s="3547"/>
      <c r="AT19" s="3547"/>
      <c r="AU19" s="3547"/>
      <c r="AV19" s="3586"/>
    </row>
    <row r="20" spans="2:48" ht="14.25" customHeight="1">
      <c r="B20" s="404"/>
      <c r="AN20" s="3585"/>
      <c r="AO20" s="3547"/>
      <c r="AP20" s="3547"/>
      <c r="AQ20" s="3547"/>
      <c r="AR20" s="3547"/>
      <c r="AS20" s="3547"/>
      <c r="AT20" s="3547"/>
      <c r="AU20" s="3547"/>
      <c r="AV20" s="3586"/>
    </row>
    <row r="21" spans="2:48" ht="36.75" customHeight="1">
      <c r="B21" s="777"/>
      <c r="C21" s="3798">
        <f>+トップ!N3</f>
        <v>2024</v>
      </c>
      <c r="D21" s="3798"/>
      <c r="E21" s="3798"/>
      <c r="F21" s="3798"/>
      <c r="G21" s="3798"/>
      <c r="H21" s="3798"/>
      <c r="I21" s="3798"/>
      <c r="J21" s="778" t="s">
        <v>80</v>
      </c>
      <c r="L21" s="405"/>
      <c r="M21" s="405"/>
      <c r="P21" s="778"/>
      <c r="Q21" s="778"/>
      <c r="R21" s="778"/>
      <c r="S21" s="778"/>
      <c r="T21" s="778"/>
      <c r="U21" s="778"/>
      <c r="V21" s="778"/>
      <c r="W21" s="778"/>
      <c r="X21" s="778"/>
      <c r="Y21" s="778"/>
      <c r="Z21" s="778"/>
      <c r="AA21" s="778"/>
      <c r="AB21" s="778"/>
      <c r="AC21" s="778"/>
      <c r="AD21" s="778"/>
      <c r="AE21" s="778"/>
      <c r="AF21" s="778"/>
      <c r="AG21" s="778"/>
      <c r="AH21" s="778"/>
      <c r="AI21" s="778"/>
      <c r="AJ21" s="778"/>
      <c r="AK21" s="778"/>
      <c r="AL21" s="778"/>
      <c r="AN21" s="3585"/>
      <c r="AO21" s="3547"/>
      <c r="AP21" s="3547"/>
      <c r="AQ21" s="3547"/>
      <c r="AR21" s="3547"/>
      <c r="AS21" s="3547"/>
      <c r="AT21" s="3547"/>
      <c r="AU21" s="3547"/>
      <c r="AV21" s="3586"/>
    </row>
    <row r="22" spans="2:48" ht="14.25" customHeight="1" thickBot="1">
      <c r="B22" s="777"/>
      <c r="C22" s="1435"/>
      <c r="D22" s="1435"/>
      <c r="E22" s="1435"/>
      <c r="F22" s="1435"/>
      <c r="G22" s="1435"/>
      <c r="H22" s="1435"/>
      <c r="I22" s="1435"/>
      <c r="J22" s="778"/>
      <c r="L22" s="405"/>
      <c r="M22" s="405"/>
      <c r="P22" s="778"/>
      <c r="Q22" s="778"/>
      <c r="R22" s="778"/>
      <c r="S22" s="778"/>
      <c r="T22" s="778"/>
      <c r="U22" s="778"/>
      <c r="V22" s="778"/>
      <c r="W22" s="778"/>
      <c r="X22" s="778"/>
      <c r="Y22" s="778"/>
      <c r="Z22" s="778"/>
      <c r="AA22" s="778"/>
      <c r="AB22" s="778"/>
      <c r="AC22" s="778"/>
      <c r="AD22" s="778"/>
      <c r="AE22" s="778"/>
      <c r="AF22" s="778"/>
      <c r="AG22" s="778"/>
      <c r="AH22" s="778"/>
      <c r="AI22" s="778"/>
      <c r="AJ22" s="778"/>
      <c r="AK22" s="778"/>
      <c r="AL22" s="778"/>
      <c r="AN22" s="3587"/>
      <c r="AO22" s="3588"/>
      <c r="AP22" s="3588"/>
      <c r="AQ22" s="3588"/>
      <c r="AR22" s="3588"/>
      <c r="AS22" s="3588"/>
      <c r="AT22" s="3588"/>
      <c r="AU22" s="3588"/>
      <c r="AV22" s="3589"/>
    </row>
    <row r="23" spans="2:48" ht="20.25" customHeight="1">
      <c r="B23" s="406"/>
      <c r="C23" s="406"/>
      <c r="D23" s="406"/>
      <c r="E23" s="406"/>
      <c r="F23" s="406"/>
      <c r="G23" s="406" t="s">
        <v>1151</v>
      </c>
      <c r="H23" s="406"/>
      <c r="I23" s="406"/>
      <c r="J23" s="406"/>
      <c r="K23" s="406"/>
      <c r="L23" s="406"/>
      <c r="M23" s="3775">
        <f>+C21</f>
        <v>2024</v>
      </c>
      <c r="N23" s="3775"/>
      <c r="O23" s="3775"/>
      <c r="P23" s="406" t="s">
        <v>1489</v>
      </c>
      <c r="Q23" s="406"/>
      <c r="R23" s="406"/>
      <c r="S23" s="406"/>
      <c r="T23" s="406"/>
      <c r="U23" s="406"/>
      <c r="V23" s="406"/>
      <c r="W23" s="3775">
        <f>+M23+1</f>
        <v>2025</v>
      </c>
      <c r="X23" s="3775"/>
      <c r="Y23" s="3775"/>
      <c r="Z23" s="406" t="s">
        <v>1490</v>
      </c>
      <c r="AA23" s="406"/>
      <c r="AB23" s="406"/>
      <c r="AC23" s="406"/>
      <c r="AD23" s="406"/>
      <c r="AE23" s="406"/>
      <c r="AF23" s="406"/>
      <c r="AG23" s="406"/>
      <c r="AH23" s="406"/>
      <c r="AI23" s="406"/>
      <c r="AJ23" s="407"/>
      <c r="AK23" s="407"/>
      <c r="AL23" s="407"/>
    </row>
    <row r="24" spans="2:48" ht="21.5" thickBot="1">
      <c r="B24" s="406"/>
      <c r="C24" s="406"/>
      <c r="D24" s="406"/>
      <c r="E24" s="406"/>
      <c r="F24" s="406"/>
      <c r="G24" s="2936" t="s">
        <v>3384</v>
      </c>
      <c r="H24" s="2936"/>
      <c r="I24" s="2936"/>
      <c r="J24" s="2936"/>
      <c r="K24" s="2936"/>
      <c r="L24" s="2936"/>
      <c r="M24" s="3333">
        <f>+M23</f>
        <v>2024</v>
      </c>
      <c r="N24" s="3333"/>
      <c r="O24" s="3333"/>
      <c r="P24" s="2936" t="s">
        <v>3385</v>
      </c>
      <c r="Q24" s="2936"/>
      <c r="R24" s="2936"/>
      <c r="S24" s="2936"/>
      <c r="T24" s="2936"/>
      <c r="U24" s="2936"/>
      <c r="V24" s="2936"/>
      <c r="W24" s="3333">
        <f>+M24</f>
        <v>2024</v>
      </c>
      <c r="X24" s="3333"/>
      <c r="Y24" s="3333"/>
      <c r="Z24" s="2936" t="s">
        <v>3386</v>
      </c>
      <c r="AA24" s="2936"/>
      <c r="AB24" s="2936"/>
      <c r="AC24" s="2936"/>
      <c r="AD24" s="2936"/>
      <c r="AE24" s="2936"/>
      <c r="AF24" s="406"/>
      <c r="AG24" s="406"/>
      <c r="AH24" s="406"/>
      <c r="AI24" s="406"/>
      <c r="AJ24" s="406"/>
      <c r="AK24" s="406"/>
      <c r="AL24" s="406"/>
      <c r="AN24" s="389" t="s">
        <v>1770</v>
      </c>
    </row>
    <row r="25" spans="2:48" ht="14.25" customHeight="1">
      <c r="B25" s="3799"/>
      <c r="C25" s="3800"/>
      <c r="D25" s="3800"/>
      <c r="E25" s="3800"/>
      <c r="F25" s="3800"/>
      <c r="G25" s="3800"/>
      <c r="H25" s="3800"/>
      <c r="I25" s="3800"/>
      <c r="J25" s="3800"/>
      <c r="K25" s="3800"/>
      <c r="L25" s="3800"/>
      <c r="M25" s="3800"/>
      <c r="N25" s="3800"/>
      <c r="O25" s="3800"/>
      <c r="P25" s="3800"/>
      <c r="Q25" s="3800"/>
      <c r="R25" s="3800"/>
      <c r="S25" s="3800"/>
      <c r="T25" s="3800"/>
      <c r="U25" s="3800"/>
      <c r="V25" s="3800"/>
      <c r="W25" s="3800"/>
      <c r="X25" s="3800"/>
      <c r="Y25" s="3800"/>
      <c r="Z25" s="3800"/>
      <c r="AA25" s="3800"/>
      <c r="AB25" s="3800"/>
      <c r="AC25" s="3800"/>
      <c r="AD25" s="3800"/>
      <c r="AE25" s="3800"/>
      <c r="AF25" s="3800"/>
      <c r="AG25" s="3800"/>
      <c r="AH25" s="3800"/>
      <c r="AI25" s="3800"/>
      <c r="AJ25" s="3800"/>
      <c r="AK25" s="3800"/>
      <c r="AL25" s="3800"/>
      <c r="AN25" s="3582" t="s">
        <v>1764</v>
      </c>
      <c r="AO25" s="3583"/>
      <c r="AP25" s="3583"/>
      <c r="AQ25" s="3583"/>
      <c r="AR25" s="3583"/>
      <c r="AS25" s="3583"/>
      <c r="AT25" s="3583"/>
      <c r="AU25" s="3583"/>
      <c r="AV25" s="3584"/>
    </row>
    <row r="26" spans="2:48" ht="14.5" thickBot="1">
      <c r="B26" s="1436"/>
      <c r="C26" s="1437"/>
      <c r="D26" s="1437"/>
      <c r="E26" s="1437"/>
      <c r="F26" s="1437"/>
      <c r="G26" s="1437"/>
      <c r="H26" s="1437"/>
      <c r="I26" s="1437"/>
      <c r="J26" s="1437"/>
      <c r="K26" s="1437"/>
      <c r="L26" s="1437"/>
      <c r="M26" s="1437"/>
      <c r="N26" s="1437"/>
      <c r="O26" s="1437"/>
      <c r="P26" s="1437"/>
      <c r="Q26" s="1437"/>
      <c r="R26" s="1437"/>
      <c r="S26" s="1437"/>
      <c r="T26" s="1437"/>
      <c r="U26" s="1437"/>
      <c r="V26" s="1437"/>
      <c r="W26" s="1437"/>
      <c r="X26" s="1437"/>
      <c r="Y26" s="1437"/>
      <c r="Z26" s="1437"/>
      <c r="AA26" s="1437"/>
      <c r="AB26" s="1437"/>
      <c r="AC26" s="1437"/>
      <c r="AD26" s="1437"/>
      <c r="AE26" s="1437"/>
      <c r="AF26" s="1437"/>
      <c r="AG26" s="1437"/>
      <c r="AH26" s="1437"/>
      <c r="AI26" s="1437"/>
      <c r="AJ26" s="1437"/>
      <c r="AK26" s="1437"/>
      <c r="AL26" s="1437"/>
      <c r="AN26" s="3587"/>
      <c r="AO26" s="3588"/>
      <c r="AP26" s="3588"/>
      <c r="AQ26" s="3588"/>
      <c r="AR26" s="3588"/>
      <c r="AS26" s="3588"/>
      <c r="AT26" s="3588"/>
      <c r="AU26" s="3588"/>
      <c r="AV26" s="3589"/>
    </row>
    <row r="27" spans="2:48" ht="14">
      <c r="B27" s="1436"/>
      <c r="C27" s="1437"/>
      <c r="D27" s="1437"/>
      <c r="E27" s="1437"/>
      <c r="F27" s="1437"/>
      <c r="G27" s="1437"/>
      <c r="H27" s="1437"/>
      <c r="I27" s="1437"/>
      <c r="J27" s="1437"/>
      <c r="K27" s="1437"/>
      <c r="L27" s="1437"/>
      <c r="M27" s="1437"/>
      <c r="N27" s="1437"/>
      <c r="O27" s="1437"/>
      <c r="P27" s="1437"/>
      <c r="Q27" s="1437"/>
      <c r="R27" s="1437"/>
      <c r="S27" s="1437"/>
      <c r="T27" s="1437"/>
      <c r="U27" s="1437"/>
      <c r="V27" s="1437"/>
      <c r="W27" s="1437"/>
      <c r="X27" s="1437"/>
      <c r="Y27" s="1437"/>
      <c r="Z27" s="1437"/>
      <c r="AA27" s="1437"/>
      <c r="AB27" s="1437"/>
      <c r="AC27" s="1437"/>
      <c r="AD27" s="1437"/>
      <c r="AE27" s="1437"/>
      <c r="AF27" s="1437"/>
      <c r="AG27" s="1437"/>
      <c r="AH27" s="1437"/>
      <c r="AI27" s="1437"/>
      <c r="AJ27" s="1437"/>
      <c r="AK27" s="1437"/>
      <c r="AL27" s="1437"/>
      <c r="AN27" s="1481"/>
      <c r="AO27" s="1481"/>
      <c r="AP27" s="1481"/>
      <c r="AQ27" s="1481"/>
      <c r="AR27" s="1481"/>
      <c r="AS27" s="1481"/>
      <c r="AT27" s="1481"/>
      <c r="AU27" s="1481"/>
      <c r="AV27" s="1481"/>
    </row>
    <row r="28" spans="2:48" ht="15">
      <c r="B28" s="1436"/>
      <c r="C28" s="1437"/>
      <c r="D28" s="1437"/>
      <c r="E28" s="1437"/>
      <c r="F28" s="1437"/>
      <c r="G28" s="1437"/>
      <c r="H28" s="1437"/>
      <c r="I28" s="1437"/>
      <c r="J28" s="1437"/>
      <c r="K28" s="1437"/>
      <c r="L28" s="1437"/>
      <c r="M28" s="1437"/>
      <c r="N28" s="1437"/>
      <c r="O28" s="1437"/>
      <c r="P28" s="1437"/>
      <c r="Q28" s="1437"/>
      <c r="R28" s="1437"/>
      <c r="S28" s="1437"/>
      <c r="T28" s="1437"/>
      <c r="U28" s="1437"/>
      <c r="V28" s="1437"/>
      <c r="W28" s="1437"/>
      <c r="X28" s="1437"/>
      <c r="Y28" s="1437"/>
      <c r="Z28" s="1437"/>
      <c r="AA28" s="1437"/>
      <c r="AB28" s="1437"/>
      <c r="AC28" s="1437"/>
      <c r="AD28" s="1437"/>
      <c r="AE28" s="1437"/>
      <c r="AF28" s="1437"/>
      <c r="AG28" s="1437"/>
      <c r="AH28" s="1437"/>
      <c r="AI28" s="1437"/>
      <c r="AJ28" s="1437"/>
      <c r="AK28" s="1437"/>
      <c r="AL28" s="1437"/>
      <c r="AN28" s="389" t="s">
        <v>1663</v>
      </c>
    </row>
    <row r="29" spans="2:48" ht="14.25" customHeight="1">
      <c r="B29" s="1436"/>
      <c r="C29" s="1437"/>
      <c r="D29" s="1437"/>
      <c r="E29" s="1437"/>
      <c r="F29" s="1437"/>
      <c r="G29" s="1437"/>
      <c r="H29" s="1437"/>
      <c r="I29" s="1437"/>
      <c r="J29" s="1437"/>
      <c r="K29" s="1437"/>
      <c r="L29" s="1437"/>
      <c r="M29" s="1437"/>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c r="AL29" s="1437"/>
      <c r="AN29" s="3590" t="s">
        <v>1765</v>
      </c>
      <c r="AO29" s="3544"/>
      <c r="AP29" s="3544"/>
      <c r="AQ29" s="3544"/>
      <c r="AR29" s="3544"/>
      <c r="AS29" s="3544"/>
      <c r="AT29" s="3544"/>
      <c r="AU29" s="3544"/>
      <c r="AV29" s="3545"/>
    </row>
    <row r="30" spans="2:48" ht="21">
      <c r="B30" s="406"/>
      <c r="AN30" s="3546"/>
      <c r="AO30" s="3547"/>
      <c r="AP30" s="3547"/>
      <c r="AQ30" s="3547"/>
      <c r="AR30" s="3547"/>
      <c r="AS30" s="3547"/>
      <c r="AT30" s="3547"/>
      <c r="AU30" s="3547"/>
      <c r="AV30" s="3548"/>
    </row>
    <row r="31" spans="2:48" ht="14">
      <c r="B31" s="404"/>
      <c r="AN31" s="3546"/>
      <c r="AO31" s="3547"/>
      <c r="AP31" s="3547"/>
      <c r="AQ31" s="3547"/>
      <c r="AR31" s="3547"/>
      <c r="AS31" s="3547"/>
      <c r="AT31" s="3547"/>
      <c r="AU31" s="3547"/>
      <c r="AV31" s="3548"/>
    </row>
    <row r="32" spans="2:48" ht="14">
      <c r="B32" s="404"/>
      <c r="AN32" s="3546"/>
      <c r="AO32" s="3547"/>
      <c r="AP32" s="3547"/>
      <c r="AQ32" s="3547"/>
      <c r="AR32" s="3547"/>
      <c r="AS32" s="3547"/>
      <c r="AT32" s="3547"/>
      <c r="AU32" s="3547"/>
      <c r="AV32" s="3548"/>
    </row>
    <row r="33" spans="2:48" ht="14">
      <c r="B33" s="404"/>
      <c r="AN33" s="3546"/>
      <c r="AO33" s="3547"/>
      <c r="AP33" s="3547"/>
      <c r="AQ33" s="3547"/>
      <c r="AR33" s="3547"/>
      <c r="AS33" s="3547"/>
      <c r="AT33" s="3547"/>
      <c r="AU33" s="3547"/>
      <c r="AV33" s="3548"/>
    </row>
    <row r="34" spans="2:48" ht="14">
      <c r="B34" s="404"/>
      <c r="AN34" s="3546"/>
      <c r="AO34" s="3547"/>
      <c r="AP34" s="3547"/>
      <c r="AQ34" s="3547"/>
      <c r="AR34" s="3547"/>
      <c r="AS34" s="3547"/>
      <c r="AT34" s="3547"/>
      <c r="AU34" s="3547"/>
      <c r="AV34" s="3548"/>
    </row>
    <row r="35" spans="2:48" ht="14">
      <c r="B35" s="404"/>
      <c r="AN35" s="3546"/>
      <c r="AO35" s="3547"/>
      <c r="AP35" s="3547"/>
      <c r="AQ35" s="3547"/>
      <c r="AR35" s="3547"/>
      <c r="AS35" s="3547"/>
      <c r="AT35" s="3547"/>
      <c r="AU35" s="3547"/>
      <c r="AV35" s="3548"/>
    </row>
    <row r="36" spans="2:48" ht="14">
      <c r="B36" s="404"/>
      <c r="AN36" s="3546"/>
      <c r="AO36" s="3547"/>
      <c r="AP36" s="3547"/>
      <c r="AQ36" s="3547"/>
      <c r="AR36" s="3547"/>
      <c r="AS36" s="3547"/>
      <c r="AT36" s="3547"/>
      <c r="AU36" s="3547"/>
      <c r="AV36" s="3548"/>
    </row>
    <row r="37" spans="2:48" ht="14">
      <c r="B37" s="404"/>
      <c r="AN37" s="3549"/>
      <c r="AO37" s="3550"/>
      <c r="AP37" s="3550"/>
      <c r="AQ37" s="3550"/>
      <c r="AR37" s="3550"/>
      <c r="AS37" s="3550"/>
      <c r="AT37" s="3550"/>
      <c r="AU37" s="3550"/>
      <c r="AV37" s="3551"/>
    </row>
    <row r="38" spans="2:48" ht="14">
      <c r="B38" s="404"/>
      <c r="AN38" s="1481"/>
      <c r="AO38" s="1481"/>
      <c r="AP38" s="1481"/>
      <c r="AQ38" s="1481"/>
      <c r="AR38" s="1481"/>
      <c r="AS38" s="1481"/>
      <c r="AT38" s="1481"/>
      <c r="AU38" s="1481"/>
      <c r="AV38" s="1481"/>
    </row>
    <row r="39" spans="2:48" ht="14">
      <c r="B39" s="404"/>
      <c r="AN39" s="1481"/>
      <c r="AO39" s="1481"/>
      <c r="AP39" s="1481"/>
      <c r="AQ39" s="1481"/>
      <c r="AR39" s="1481"/>
      <c r="AS39" s="1481"/>
      <c r="AT39" s="1481"/>
      <c r="AU39" s="1481"/>
      <c r="AV39" s="1481"/>
    </row>
    <row r="40" spans="2:48" ht="14">
      <c r="B40" s="404"/>
      <c r="AN40" s="1325" t="s">
        <v>1536</v>
      </c>
      <c r="AO40" s="1480"/>
      <c r="AP40" s="1480"/>
      <c r="AQ40" s="1480"/>
      <c r="AR40" s="1480"/>
      <c r="AS40" s="1480"/>
      <c r="AT40" s="1480"/>
      <c r="AU40" s="1480"/>
      <c r="AV40" s="1480"/>
    </row>
    <row r="41" spans="2:48" ht="14.25" customHeight="1">
      <c r="B41" s="404"/>
      <c r="AN41" s="3543" t="s">
        <v>1664</v>
      </c>
      <c r="AO41" s="3544"/>
      <c r="AP41" s="3544"/>
      <c r="AQ41" s="3544"/>
      <c r="AR41" s="3544"/>
      <c r="AS41" s="3544"/>
      <c r="AT41" s="3544"/>
      <c r="AU41" s="3544"/>
      <c r="AV41" s="3545"/>
    </row>
    <row r="42" spans="2:48" ht="14">
      <c r="B42" s="404"/>
      <c r="AN42" s="3546"/>
      <c r="AO42" s="3547"/>
      <c r="AP42" s="3547"/>
      <c r="AQ42" s="3547"/>
      <c r="AR42" s="3547"/>
      <c r="AS42" s="3547"/>
      <c r="AT42" s="3547"/>
      <c r="AU42" s="3547"/>
      <c r="AV42" s="3548"/>
    </row>
    <row r="43" spans="2:48" ht="14">
      <c r="B43" s="404"/>
      <c r="AN43" s="3546"/>
      <c r="AO43" s="3547"/>
      <c r="AP43" s="3547"/>
      <c r="AQ43" s="3547"/>
      <c r="AR43" s="3547"/>
      <c r="AS43" s="3547"/>
      <c r="AT43" s="3547"/>
      <c r="AU43" s="3547"/>
      <c r="AV43" s="3548"/>
    </row>
    <row r="44" spans="2:48" ht="14">
      <c r="B44" s="404"/>
      <c r="AN44" s="3546"/>
      <c r="AO44" s="3547"/>
      <c r="AP44" s="3547"/>
      <c r="AQ44" s="3547"/>
      <c r="AR44" s="3547"/>
      <c r="AS44" s="3547"/>
      <c r="AT44" s="3547"/>
      <c r="AU44" s="3547"/>
      <c r="AV44" s="3548"/>
    </row>
    <row r="45" spans="2:48" ht="14">
      <c r="B45" s="404"/>
      <c r="AN45" s="3546"/>
      <c r="AO45" s="3547"/>
      <c r="AP45" s="3547"/>
      <c r="AQ45" s="3547"/>
      <c r="AR45" s="3547"/>
      <c r="AS45" s="3547"/>
      <c r="AT45" s="3547"/>
      <c r="AU45" s="3547"/>
      <c r="AV45" s="3548"/>
    </row>
    <row r="46" spans="2:48" ht="14">
      <c r="B46" s="404"/>
      <c r="AN46" s="3546"/>
      <c r="AO46" s="3547"/>
      <c r="AP46" s="3547"/>
      <c r="AQ46" s="3547"/>
      <c r="AR46" s="3547"/>
      <c r="AS46" s="3547"/>
      <c r="AT46" s="3547"/>
      <c r="AU46" s="3547"/>
      <c r="AV46" s="3548"/>
    </row>
    <row r="47" spans="2:48" ht="14">
      <c r="B47" s="404"/>
      <c r="AN47" s="3549"/>
      <c r="AO47" s="3550"/>
      <c r="AP47" s="3550"/>
      <c r="AQ47" s="3550"/>
      <c r="AR47" s="3550"/>
      <c r="AS47" s="3550"/>
      <c r="AT47" s="3550"/>
      <c r="AU47" s="3550"/>
      <c r="AV47" s="3551"/>
    </row>
    <row r="48" spans="2:48" ht="14">
      <c r="B48" s="404"/>
    </row>
    <row r="50" spans="2:48" ht="14">
      <c r="AN50" s="389" t="s">
        <v>1766</v>
      </c>
    </row>
    <row r="51" spans="2:48" ht="13.5" customHeight="1">
      <c r="AN51" s="3581" t="s">
        <v>1767</v>
      </c>
      <c r="AO51" s="3581"/>
      <c r="AP51" s="3581"/>
      <c r="AQ51" s="3581"/>
      <c r="AR51" s="3581"/>
      <c r="AS51" s="3581"/>
      <c r="AT51" s="3581"/>
      <c r="AU51" s="3581"/>
      <c r="AV51" s="3581"/>
    </row>
    <row r="52" spans="2:48">
      <c r="AN52" s="3581"/>
      <c r="AO52" s="3581"/>
      <c r="AP52" s="3581"/>
      <c r="AQ52" s="3581"/>
      <c r="AR52" s="3581"/>
      <c r="AS52" s="3581"/>
      <c r="AT52" s="3581"/>
      <c r="AU52" s="3581"/>
      <c r="AV52" s="3581"/>
    </row>
    <row r="53" spans="2:48">
      <c r="AN53" s="3581"/>
      <c r="AO53" s="3581"/>
      <c r="AP53" s="3581"/>
      <c r="AQ53" s="3581"/>
      <c r="AR53" s="3581"/>
      <c r="AS53" s="3581"/>
      <c r="AT53" s="3581"/>
      <c r="AU53" s="3581"/>
      <c r="AV53" s="3581"/>
    </row>
    <row r="54" spans="2:48">
      <c r="AN54" s="3581"/>
      <c r="AO54" s="3581"/>
      <c r="AP54" s="3581"/>
      <c r="AQ54" s="3581"/>
      <c r="AR54" s="3581"/>
      <c r="AS54" s="3581"/>
      <c r="AT54" s="3581"/>
      <c r="AU54" s="3581"/>
      <c r="AV54" s="3581"/>
    </row>
    <row r="55" spans="2:48">
      <c r="AN55" s="3581"/>
      <c r="AO55" s="3581"/>
      <c r="AP55" s="3581"/>
      <c r="AQ55" s="3581"/>
      <c r="AR55" s="3581"/>
      <c r="AS55" s="3581"/>
      <c r="AT55" s="3581"/>
      <c r="AU55" s="3581"/>
      <c r="AV55" s="3581"/>
    </row>
    <row r="56" spans="2:48">
      <c r="AN56" s="3581"/>
      <c r="AO56" s="3581"/>
      <c r="AP56" s="3581"/>
      <c r="AQ56" s="3581"/>
      <c r="AR56" s="3581"/>
      <c r="AS56" s="3581"/>
      <c r="AT56" s="3581"/>
      <c r="AU56" s="3581"/>
      <c r="AV56" s="3581"/>
    </row>
    <row r="57" spans="2:48">
      <c r="AN57" s="3581"/>
      <c r="AO57" s="3581"/>
      <c r="AP57" s="3581"/>
      <c r="AQ57" s="3581"/>
      <c r="AR57" s="3581"/>
      <c r="AS57" s="3581"/>
      <c r="AT57" s="3581"/>
      <c r="AU57" s="3581"/>
      <c r="AV57" s="3581"/>
    </row>
    <row r="58" spans="2:48">
      <c r="AN58" s="3581"/>
      <c r="AO58" s="3581"/>
      <c r="AP58" s="3581"/>
      <c r="AQ58" s="3581"/>
      <c r="AR58" s="3581"/>
      <c r="AS58" s="3581"/>
      <c r="AT58" s="3581"/>
      <c r="AU58" s="3581"/>
      <c r="AV58" s="3581"/>
    </row>
    <row r="59" spans="2:48">
      <c r="B59" s="408" t="s">
        <v>355</v>
      </c>
      <c r="AN59" s="3581"/>
      <c r="AO59" s="3581"/>
      <c r="AP59" s="3581"/>
      <c r="AQ59" s="3581"/>
      <c r="AR59" s="3581"/>
      <c r="AS59" s="3581"/>
      <c r="AT59" s="3581"/>
      <c r="AU59" s="3581"/>
      <c r="AV59" s="3581"/>
    </row>
    <row r="60" spans="2:48" ht="17" thickBot="1">
      <c r="Y60" s="3801" t="s">
        <v>3355</v>
      </c>
      <c r="Z60" s="3801"/>
      <c r="AA60" s="3801"/>
      <c r="AB60" s="3801"/>
      <c r="AC60" s="3802" t="s">
        <v>1292</v>
      </c>
      <c r="AD60" s="3802"/>
      <c r="AE60" s="3802"/>
      <c r="AF60" s="3802"/>
      <c r="AG60" s="3802"/>
      <c r="AH60" s="3802"/>
      <c r="AI60" s="3802"/>
      <c r="AJ60" s="409"/>
      <c r="AN60" s="1325" t="s">
        <v>1771</v>
      </c>
    </row>
    <row r="61" spans="2:48" ht="17.25" customHeight="1">
      <c r="B61" s="1482"/>
      <c r="Y61" s="3801" t="s">
        <v>1817</v>
      </c>
      <c r="Z61" s="3801"/>
      <c r="AA61" s="3801"/>
      <c r="AB61" s="3801"/>
      <c r="AC61" s="3802" t="s">
        <v>1293</v>
      </c>
      <c r="AD61" s="3802"/>
      <c r="AE61" s="3802"/>
      <c r="AF61" s="3802"/>
      <c r="AG61" s="3802"/>
      <c r="AH61" s="3802"/>
      <c r="AI61" s="3802"/>
      <c r="AJ61" s="409"/>
      <c r="AN61" s="3582" t="s">
        <v>1768</v>
      </c>
      <c r="AO61" s="3630"/>
      <c r="AP61" s="3630"/>
      <c r="AQ61" s="3630"/>
      <c r="AR61" s="3630"/>
      <c r="AS61" s="3630"/>
      <c r="AT61" s="3630"/>
      <c r="AU61" s="3630"/>
      <c r="AV61" s="3631"/>
    </row>
    <row r="62" spans="2:48" ht="16.5">
      <c r="B62" s="1482"/>
      <c r="Y62" s="1550"/>
      <c r="Z62" s="1550"/>
      <c r="AA62" s="1550"/>
      <c r="AB62" s="1550"/>
      <c r="AC62" s="1551"/>
      <c r="AD62" s="1551"/>
      <c r="AE62" s="1551"/>
      <c r="AF62" s="1551"/>
      <c r="AG62" s="1551"/>
      <c r="AH62" s="1551"/>
      <c r="AI62" s="1551"/>
      <c r="AJ62" s="409"/>
      <c r="AN62" s="3632"/>
      <c r="AO62" s="3581"/>
      <c r="AP62" s="3581"/>
      <c r="AQ62" s="3581"/>
      <c r="AR62" s="3581"/>
      <c r="AS62" s="3581"/>
      <c r="AT62" s="3581"/>
      <c r="AU62" s="3581"/>
      <c r="AV62" s="3633"/>
    </row>
    <row r="63" spans="2:48" ht="17" thickBot="1">
      <c r="B63" s="1482"/>
      <c r="Y63" s="1550"/>
      <c r="Z63" s="1550"/>
      <c r="AA63" s="1550"/>
      <c r="AB63" s="1550"/>
      <c r="AC63" s="1551"/>
      <c r="AD63" s="1551"/>
      <c r="AE63" s="1551"/>
      <c r="AF63" s="1551"/>
      <c r="AG63" s="1551"/>
      <c r="AH63" s="1551"/>
      <c r="AI63" s="1551"/>
      <c r="AJ63" s="409"/>
      <c r="AN63" s="3634"/>
      <c r="AO63" s="3635"/>
      <c r="AP63" s="3635"/>
      <c r="AQ63" s="3635"/>
      <c r="AR63" s="3635"/>
      <c r="AS63" s="3635"/>
      <c r="AT63" s="3635"/>
      <c r="AU63" s="3635"/>
      <c r="AV63" s="3636"/>
    </row>
    <row r="64" spans="2:48" ht="16.5">
      <c r="B64" s="1482"/>
      <c r="Y64" s="1550"/>
      <c r="Z64" s="1550"/>
      <c r="AA64" s="1550"/>
      <c r="AB64" s="1550"/>
      <c r="AC64" s="1551"/>
      <c r="AD64" s="1551"/>
      <c r="AE64" s="1551"/>
      <c r="AF64" s="1551"/>
      <c r="AG64" s="1551"/>
      <c r="AH64" s="1551"/>
      <c r="AI64" s="1551"/>
      <c r="AJ64" s="409"/>
    </row>
    <row r="65" spans="2:48" ht="19">
      <c r="B65" s="1482"/>
      <c r="O65" s="1557" t="s">
        <v>1700</v>
      </c>
      <c r="Y65" s="1550"/>
      <c r="Z65" s="1550"/>
      <c r="AA65" s="1550"/>
      <c r="AB65" s="1550"/>
      <c r="AC65" s="1551"/>
      <c r="AD65" s="1551"/>
      <c r="AE65" s="1551"/>
      <c r="AF65" s="1551"/>
      <c r="AG65" s="1551"/>
      <c r="AH65" s="1551"/>
      <c r="AI65" s="1551"/>
      <c r="AJ65" s="409"/>
      <c r="AN65" s="389" t="s">
        <v>1663</v>
      </c>
    </row>
    <row r="66" spans="2:48" ht="16.5">
      <c r="B66" s="1482"/>
      <c r="C66" s="1487"/>
      <c r="D66" s="1487"/>
      <c r="E66" s="1487"/>
      <c r="F66" s="1487"/>
      <c r="G66" s="1487"/>
      <c r="H66" s="1487"/>
      <c r="I66" s="1487"/>
      <c r="J66" s="1487"/>
      <c r="Q66" s="1487"/>
      <c r="R66" s="1487"/>
      <c r="S66" s="1487"/>
      <c r="T66" s="1487"/>
      <c r="U66" s="1487"/>
      <c r="V66" s="1487"/>
      <c r="W66" s="1487"/>
      <c r="X66" s="1487"/>
      <c r="Y66" s="1554"/>
      <c r="Z66" s="1554"/>
      <c r="AA66" s="1554"/>
      <c r="AB66" s="1554"/>
      <c r="AC66" s="1555"/>
      <c r="AD66" s="1555"/>
      <c r="AE66" s="1555"/>
      <c r="AF66" s="1555"/>
      <c r="AG66" s="1555"/>
      <c r="AH66" s="1555"/>
      <c r="AI66" s="1555"/>
      <c r="AJ66" s="1556"/>
      <c r="AN66" s="3590" t="s">
        <v>1769</v>
      </c>
      <c r="AO66" s="3544"/>
      <c r="AP66" s="3544"/>
      <c r="AQ66" s="3544"/>
      <c r="AR66" s="3544"/>
      <c r="AS66" s="3544"/>
      <c r="AT66" s="3544"/>
      <c r="AU66" s="3544"/>
      <c r="AV66" s="3545"/>
    </row>
    <row r="67" spans="2:48" ht="17.25" customHeight="1">
      <c r="B67" s="1482"/>
      <c r="C67" s="3780" t="s">
        <v>1714</v>
      </c>
      <c r="D67" s="3781"/>
      <c r="E67" s="3781"/>
      <c r="F67" s="3781"/>
      <c r="G67" s="3781"/>
      <c r="H67" s="3781"/>
      <c r="I67" s="3781"/>
      <c r="J67" s="3781"/>
      <c r="K67" s="3781"/>
      <c r="L67" s="3781"/>
      <c r="M67" s="3781"/>
      <c r="N67" s="3781"/>
      <c r="O67" s="3781"/>
      <c r="P67" s="3781"/>
      <c r="Q67" s="3781"/>
      <c r="R67" s="3781"/>
      <c r="S67" s="3781"/>
      <c r="T67" s="3781"/>
      <c r="U67" s="3781"/>
      <c r="V67" s="3781"/>
      <c r="W67" s="3781"/>
      <c r="X67" s="3781"/>
      <c r="Y67" s="3781"/>
      <c r="Z67" s="3781"/>
      <c r="AA67" s="3781"/>
      <c r="AB67" s="3781"/>
      <c r="AC67" s="3781"/>
      <c r="AD67" s="3781"/>
      <c r="AE67" s="3781"/>
      <c r="AF67" s="3781"/>
      <c r="AG67" s="3782"/>
      <c r="AH67" s="3420" t="s">
        <v>1713</v>
      </c>
      <c r="AI67" s="3421"/>
      <c r="AJ67" s="3422"/>
      <c r="AN67" s="3546"/>
      <c r="AO67" s="3547"/>
      <c r="AP67" s="3547"/>
      <c r="AQ67" s="3547"/>
      <c r="AR67" s="3547"/>
      <c r="AS67" s="3547"/>
      <c r="AT67" s="3547"/>
      <c r="AU67" s="3547"/>
      <c r="AV67" s="3548"/>
    </row>
    <row r="68" spans="2:48" ht="17.25" customHeight="1">
      <c r="B68" s="1482"/>
      <c r="C68" s="3783"/>
      <c r="D68" s="3784"/>
      <c r="E68" s="3784"/>
      <c r="F68" s="3784"/>
      <c r="G68" s="3784"/>
      <c r="H68" s="3784"/>
      <c r="I68" s="3784"/>
      <c r="J68" s="3784"/>
      <c r="K68" s="3784"/>
      <c r="L68" s="3784"/>
      <c r="M68" s="3784"/>
      <c r="N68" s="3784"/>
      <c r="O68" s="3784"/>
      <c r="P68" s="3784"/>
      <c r="Q68" s="3784"/>
      <c r="R68" s="3784"/>
      <c r="S68" s="3784"/>
      <c r="T68" s="3784"/>
      <c r="U68" s="3784"/>
      <c r="V68" s="3784"/>
      <c r="W68" s="3784"/>
      <c r="X68" s="3784"/>
      <c r="Y68" s="3784"/>
      <c r="Z68" s="3784"/>
      <c r="AA68" s="3784"/>
      <c r="AB68" s="3784"/>
      <c r="AC68" s="3784"/>
      <c r="AD68" s="3784"/>
      <c r="AE68" s="3784"/>
      <c r="AF68" s="3784"/>
      <c r="AG68" s="3785"/>
      <c r="AH68" s="3423"/>
      <c r="AI68" s="3424"/>
      <c r="AJ68" s="3425"/>
      <c r="AN68" s="3546"/>
      <c r="AO68" s="3547"/>
      <c r="AP68" s="3547"/>
      <c r="AQ68" s="3547"/>
      <c r="AR68" s="3547"/>
      <c r="AS68" s="3547"/>
      <c r="AT68" s="3547"/>
      <c r="AU68" s="3547"/>
      <c r="AV68" s="3548"/>
    </row>
    <row r="69" spans="2:48" ht="14">
      <c r="B69" s="1482"/>
      <c r="C69" s="1541"/>
      <c r="D69" s="413" t="s">
        <v>1701</v>
      </c>
      <c r="E69" s="413"/>
      <c r="F69" s="413"/>
      <c r="G69" s="413"/>
      <c r="H69" s="413"/>
      <c r="I69" s="413"/>
      <c r="J69" s="413"/>
      <c r="K69" s="413"/>
      <c r="L69" s="413"/>
      <c r="M69" s="413"/>
      <c r="N69" s="413"/>
      <c r="O69" s="413"/>
      <c r="P69" s="413"/>
      <c r="Q69" s="413"/>
      <c r="R69" s="413"/>
      <c r="S69" s="413"/>
      <c r="T69" s="413"/>
      <c r="U69" s="413"/>
      <c r="V69" s="413"/>
      <c r="W69" s="413"/>
      <c r="X69" s="413"/>
      <c r="Y69" s="1550"/>
      <c r="Z69" s="1550"/>
      <c r="AA69" s="1550"/>
      <c r="AB69" s="1550"/>
      <c r="AC69" s="1558"/>
      <c r="AD69" s="1558"/>
      <c r="AE69" s="1558"/>
      <c r="AF69" s="1558"/>
      <c r="AG69" s="1558"/>
      <c r="AH69" s="3417"/>
      <c r="AI69" s="3418"/>
      <c r="AJ69" s="3419"/>
      <c r="AN69" s="3546"/>
      <c r="AO69" s="3547"/>
      <c r="AP69" s="3547"/>
      <c r="AQ69" s="3547"/>
      <c r="AR69" s="3547"/>
      <c r="AS69" s="3547"/>
      <c r="AT69" s="3547"/>
      <c r="AU69" s="3547"/>
      <c r="AV69" s="3548"/>
    </row>
    <row r="70" spans="2:48" ht="14">
      <c r="B70" s="1482"/>
      <c r="C70" s="1542"/>
      <c r="D70" s="1559"/>
      <c r="E70" s="1559"/>
      <c r="F70" s="1559"/>
      <c r="G70" s="1559"/>
      <c r="H70" s="1559"/>
      <c r="I70" s="1559"/>
      <c r="J70" s="1559"/>
      <c r="K70" s="1559"/>
      <c r="L70" s="1559"/>
      <c r="M70" s="1559"/>
      <c r="N70" s="1559"/>
      <c r="O70" s="1559"/>
      <c r="P70" s="1559"/>
      <c r="Q70" s="1559"/>
      <c r="R70" s="1559"/>
      <c r="S70" s="1559"/>
      <c r="T70" s="1559"/>
      <c r="U70" s="1559"/>
      <c r="V70" s="1559"/>
      <c r="W70" s="1559"/>
      <c r="X70" s="1559"/>
      <c r="Y70" s="1554"/>
      <c r="Z70" s="1554"/>
      <c r="AA70" s="1554"/>
      <c r="AB70" s="1554"/>
      <c r="AC70" s="1560"/>
      <c r="AD70" s="1560"/>
      <c r="AE70" s="1560"/>
      <c r="AF70" s="1560"/>
      <c r="AG70" s="1560"/>
      <c r="AH70" s="1563"/>
      <c r="AI70" s="1564"/>
      <c r="AJ70" s="1561"/>
      <c r="AN70" s="3546"/>
      <c r="AO70" s="3547"/>
      <c r="AP70" s="3547"/>
      <c r="AQ70" s="3547"/>
      <c r="AR70" s="3547"/>
      <c r="AS70" s="3547"/>
      <c r="AT70" s="3547"/>
      <c r="AU70" s="3547"/>
      <c r="AV70" s="3548"/>
    </row>
    <row r="71" spans="2:48" ht="14">
      <c r="B71" s="1482"/>
      <c r="C71" s="1541"/>
      <c r="D71" s="413" t="s">
        <v>1702</v>
      </c>
      <c r="E71" s="413"/>
      <c r="F71" s="413"/>
      <c r="G71" s="413"/>
      <c r="H71" s="413"/>
      <c r="I71" s="413"/>
      <c r="J71" s="413"/>
      <c r="K71" s="413"/>
      <c r="L71" s="413"/>
      <c r="M71" s="413"/>
      <c r="N71" s="413"/>
      <c r="O71" s="413"/>
      <c r="P71" s="413"/>
      <c r="Q71" s="413"/>
      <c r="R71" s="413"/>
      <c r="S71" s="413"/>
      <c r="T71" s="413"/>
      <c r="U71" s="413"/>
      <c r="V71" s="413"/>
      <c r="W71" s="413"/>
      <c r="X71" s="413"/>
      <c r="Y71" s="1550"/>
      <c r="Z71" s="1550"/>
      <c r="AA71" s="1550"/>
      <c r="AB71" s="1550"/>
      <c r="AC71" s="1558"/>
      <c r="AD71" s="1558"/>
      <c r="AE71" s="1558"/>
      <c r="AF71" s="1558"/>
      <c r="AG71" s="1558"/>
      <c r="AH71" s="3417"/>
      <c r="AI71" s="3418"/>
      <c r="AJ71" s="3419"/>
      <c r="AN71" s="3546"/>
      <c r="AO71" s="3547"/>
      <c r="AP71" s="3547"/>
      <c r="AQ71" s="3547"/>
      <c r="AR71" s="3547"/>
      <c r="AS71" s="3547"/>
      <c r="AT71" s="3547"/>
      <c r="AU71" s="3547"/>
      <c r="AV71" s="3548"/>
    </row>
    <row r="72" spans="2:48" ht="14">
      <c r="B72" s="1482"/>
      <c r="C72" s="1542"/>
      <c r="D72" s="1559"/>
      <c r="E72" s="1559"/>
      <c r="F72" s="1559"/>
      <c r="G72" s="1559"/>
      <c r="H72" s="1559"/>
      <c r="I72" s="1559"/>
      <c r="J72" s="1559"/>
      <c r="K72" s="1559"/>
      <c r="L72" s="1559"/>
      <c r="M72" s="1559"/>
      <c r="N72" s="1559"/>
      <c r="O72" s="1559"/>
      <c r="P72" s="1559"/>
      <c r="Q72" s="1559"/>
      <c r="R72" s="1559"/>
      <c r="S72" s="1559"/>
      <c r="T72" s="1559"/>
      <c r="U72" s="1559"/>
      <c r="V72" s="1559"/>
      <c r="W72" s="1559"/>
      <c r="X72" s="1559"/>
      <c r="Y72" s="1554"/>
      <c r="Z72" s="1554"/>
      <c r="AA72" s="1554"/>
      <c r="AB72" s="1554"/>
      <c r="AC72" s="1560"/>
      <c r="AD72" s="1560"/>
      <c r="AE72" s="1560"/>
      <c r="AF72" s="1560"/>
      <c r="AG72" s="1560"/>
      <c r="AH72" s="1563"/>
      <c r="AI72" s="1564"/>
      <c r="AJ72" s="1561"/>
      <c r="AN72" s="3546"/>
      <c r="AO72" s="3547"/>
      <c r="AP72" s="3547"/>
      <c r="AQ72" s="3547"/>
      <c r="AR72" s="3547"/>
      <c r="AS72" s="3547"/>
      <c r="AT72" s="3547"/>
      <c r="AU72" s="3547"/>
      <c r="AV72" s="3548"/>
    </row>
    <row r="73" spans="2:48" ht="14">
      <c r="B73" s="1482"/>
      <c r="C73" s="1541"/>
      <c r="D73" s="413" t="s">
        <v>1703</v>
      </c>
      <c r="E73" s="413"/>
      <c r="F73" s="413"/>
      <c r="G73" s="413"/>
      <c r="H73" s="413"/>
      <c r="I73" s="413"/>
      <c r="J73" s="413"/>
      <c r="K73" s="413"/>
      <c r="L73" s="413"/>
      <c r="M73" s="413"/>
      <c r="N73" s="413"/>
      <c r="O73" s="413"/>
      <c r="P73" s="413"/>
      <c r="Q73" s="413"/>
      <c r="R73" s="413"/>
      <c r="S73" s="413"/>
      <c r="T73" s="413"/>
      <c r="U73" s="413"/>
      <c r="V73" s="413"/>
      <c r="W73" s="413"/>
      <c r="X73" s="413"/>
      <c r="Y73" s="1550"/>
      <c r="Z73" s="1550"/>
      <c r="AA73" s="1550"/>
      <c r="AB73" s="1550"/>
      <c r="AC73" s="1558"/>
      <c r="AD73" s="1558"/>
      <c r="AE73" s="1558"/>
      <c r="AF73" s="1558"/>
      <c r="AG73" s="1558"/>
      <c r="AH73" s="3417"/>
      <c r="AI73" s="3418"/>
      <c r="AJ73" s="3419"/>
      <c r="AN73" s="3546"/>
      <c r="AO73" s="3547"/>
      <c r="AP73" s="3547"/>
      <c r="AQ73" s="3547"/>
      <c r="AR73" s="3547"/>
      <c r="AS73" s="3547"/>
      <c r="AT73" s="3547"/>
      <c r="AU73" s="3547"/>
      <c r="AV73" s="3548"/>
    </row>
    <row r="74" spans="2:48" ht="14">
      <c r="B74" s="1482"/>
      <c r="C74" s="1542"/>
      <c r="D74" s="1559"/>
      <c r="E74" s="1559"/>
      <c r="F74" s="1559"/>
      <c r="G74" s="1559"/>
      <c r="H74" s="1559"/>
      <c r="I74" s="1559"/>
      <c r="J74" s="1559"/>
      <c r="K74" s="1559"/>
      <c r="L74" s="1559"/>
      <c r="M74" s="1559"/>
      <c r="N74" s="1559"/>
      <c r="O74" s="1559"/>
      <c r="P74" s="1559"/>
      <c r="Q74" s="1559"/>
      <c r="R74" s="1559"/>
      <c r="S74" s="1559"/>
      <c r="T74" s="1559"/>
      <c r="U74" s="1559"/>
      <c r="V74" s="1559"/>
      <c r="W74" s="1559"/>
      <c r="X74" s="1559"/>
      <c r="Y74" s="1554"/>
      <c r="Z74" s="1554"/>
      <c r="AA74" s="1554"/>
      <c r="AB74" s="1554"/>
      <c r="AC74" s="1560"/>
      <c r="AD74" s="1560"/>
      <c r="AE74" s="1560"/>
      <c r="AF74" s="1560"/>
      <c r="AG74" s="1560"/>
      <c r="AH74" s="1563"/>
      <c r="AI74" s="1564"/>
      <c r="AJ74" s="1561"/>
      <c r="AN74" s="3549"/>
      <c r="AO74" s="3550"/>
      <c r="AP74" s="3550"/>
      <c r="AQ74" s="3550"/>
      <c r="AR74" s="3550"/>
      <c r="AS74" s="3550"/>
      <c r="AT74" s="3550"/>
      <c r="AU74" s="3550"/>
      <c r="AV74" s="3551"/>
    </row>
    <row r="75" spans="2:48" ht="14">
      <c r="B75" s="1482"/>
      <c r="C75" s="1541"/>
      <c r="D75" s="413" t="s">
        <v>1704</v>
      </c>
      <c r="E75" s="413"/>
      <c r="F75" s="413"/>
      <c r="G75" s="413"/>
      <c r="H75" s="413"/>
      <c r="I75" s="413"/>
      <c r="J75" s="413"/>
      <c r="K75" s="413"/>
      <c r="L75" s="413"/>
      <c r="M75" s="413"/>
      <c r="N75" s="413"/>
      <c r="O75" s="413"/>
      <c r="P75" s="413"/>
      <c r="Q75" s="413"/>
      <c r="R75" s="413"/>
      <c r="S75" s="413"/>
      <c r="T75" s="413"/>
      <c r="U75" s="413"/>
      <c r="V75" s="413"/>
      <c r="W75" s="413"/>
      <c r="X75" s="413"/>
      <c r="Y75" s="1550"/>
      <c r="Z75" s="1550"/>
      <c r="AA75" s="1550"/>
      <c r="AB75" s="1550"/>
      <c r="AC75" s="1558"/>
      <c r="AD75" s="1558"/>
      <c r="AE75" s="1558"/>
      <c r="AF75" s="1558"/>
      <c r="AG75" s="1558"/>
      <c r="AH75" s="3417"/>
      <c r="AI75" s="3418"/>
      <c r="AJ75" s="3419"/>
    </row>
    <row r="76" spans="2:48" ht="14">
      <c r="B76" s="1482"/>
      <c r="C76" s="1542"/>
      <c r="D76" s="1559"/>
      <c r="E76" s="1559"/>
      <c r="F76" s="1559"/>
      <c r="G76" s="1559"/>
      <c r="H76" s="1559"/>
      <c r="I76" s="1559"/>
      <c r="J76" s="1559"/>
      <c r="K76" s="1559"/>
      <c r="L76" s="1559"/>
      <c r="M76" s="1559"/>
      <c r="N76" s="1559"/>
      <c r="O76" s="1559"/>
      <c r="P76" s="1559"/>
      <c r="Q76" s="1559"/>
      <c r="R76" s="1559"/>
      <c r="S76" s="1559"/>
      <c r="T76" s="1559"/>
      <c r="U76" s="1559"/>
      <c r="V76" s="1559"/>
      <c r="W76" s="1559"/>
      <c r="X76" s="1559"/>
      <c r="Y76" s="1554"/>
      <c r="Z76" s="1554"/>
      <c r="AA76" s="1554"/>
      <c r="AB76" s="1554"/>
      <c r="AC76" s="1560"/>
      <c r="AD76" s="1560"/>
      <c r="AE76" s="1560"/>
      <c r="AF76" s="1560"/>
      <c r="AG76" s="1560"/>
      <c r="AH76" s="1563"/>
      <c r="AI76" s="1564"/>
      <c r="AJ76" s="1561"/>
    </row>
    <row r="77" spans="2:48" ht="14">
      <c r="B77" s="1482"/>
      <c r="C77" s="1541"/>
      <c r="D77" s="413" t="s">
        <v>1707</v>
      </c>
      <c r="E77" s="413"/>
      <c r="F77" s="413"/>
      <c r="G77" s="413"/>
      <c r="H77" s="413"/>
      <c r="I77" s="413"/>
      <c r="J77" s="413"/>
      <c r="K77" s="413"/>
      <c r="L77" s="413"/>
      <c r="M77" s="413"/>
      <c r="N77" s="413"/>
      <c r="O77" s="413"/>
      <c r="P77" s="413"/>
      <c r="Q77" s="413"/>
      <c r="R77" s="413"/>
      <c r="S77" s="413"/>
      <c r="T77" s="413"/>
      <c r="U77" s="413"/>
      <c r="V77" s="413"/>
      <c r="W77" s="413"/>
      <c r="X77" s="413"/>
      <c r="Y77" s="1550"/>
      <c r="Z77" s="1550"/>
      <c r="AA77" s="1550"/>
      <c r="AB77" s="1550"/>
      <c r="AC77" s="1558"/>
      <c r="AD77" s="1558"/>
      <c r="AE77" s="1558"/>
      <c r="AF77" s="1558"/>
      <c r="AG77" s="1558"/>
      <c r="AH77" s="3417"/>
      <c r="AI77" s="3418"/>
      <c r="AJ77" s="3419"/>
    </row>
    <row r="78" spans="2:48" ht="14">
      <c r="B78" s="1482"/>
      <c r="C78" s="1542"/>
      <c r="D78" s="1559"/>
      <c r="E78" s="1559"/>
      <c r="F78" s="1559"/>
      <c r="G78" s="1559"/>
      <c r="H78" s="1559"/>
      <c r="I78" s="1559"/>
      <c r="J78" s="1559"/>
      <c r="K78" s="1559"/>
      <c r="L78" s="1559"/>
      <c r="M78" s="1559"/>
      <c r="N78" s="1559"/>
      <c r="O78" s="1559"/>
      <c r="P78" s="1559"/>
      <c r="Q78" s="1559"/>
      <c r="R78" s="1559"/>
      <c r="S78" s="1559"/>
      <c r="T78" s="1559"/>
      <c r="U78" s="1559"/>
      <c r="V78" s="1559"/>
      <c r="W78" s="1559"/>
      <c r="X78" s="1559"/>
      <c r="Y78" s="1554"/>
      <c r="Z78" s="1554"/>
      <c r="AA78" s="1554"/>
      <c r="AB78" s="1554"/>
      <c r="AC78" s="1560"/>
      <c r="AD78" s="1560"/>
      <c r="AE78" s="1560"/>
      <c r="AF78" s="1560"/>
      <c r="AG78" s="1560"/>
      <c r="AH78" s="1563"/>
      <c r="AI78" s="1564"/>
      <c r="AJ78" s="1561"/>
    </row>
    <row r="79" spans="2:48" ht="14">
      <c r="B79" s="1482"/>
      <c r="C79" s="1541"/>
      <c r="D79" s="413" t="s">
        <v>1705</v>
      </c>
      <c r="E79" s="413"/>
      <c r="F79" s="413"/>
      <c r="G79" s="413"/>
      <c r="H79" s="413"/>
      <c r="I79" s="413"/>
      <c r="J79" s="413"/>
      <c r="K79" s="413"/>
      <c r="L79" s="413"/>
      <c r="M79" s="413"/>
      <c r="N79" s="413"/>
      <c r="O79" s="413"/>
      <c r="P79" s="413"/>
      <c r="Q79" s="413"/>
      <c r="R79" s="413"/>
      <c r="S79" s="413"/>
      <c r="T79" s="413"/>
      <c r="U79" s="413"/>
      <c r="V79" s="413"/>
      <c r="W79" s="413"/>
      <c r="X79" s="413"/>
      <c r="Y79" s="1550"/>
      <c r="Z79" s="1550"/>
      <c r="AA79" s="1550"/>
      <c r="AB79" s="1550"/>
      <c r="AC79" s="1558"/>
      <c r="AD79" s="1558"/>
      <c r="AE79" s="1558"/>
      <c r="AF79" s="1558"/>
      <c r="AG79" s="1558"/>
      <c r="AH79" s="3417"/>
      <c r="AI79" s="3418"/>
      <c r="AJ79" s="3419"/>
    </row>
    <row r="80" spans="2:48" ht="14">
      <c r="B80" s="1482"/>
      <c r="C80" s="1542"/>
      <c r="D80" s="1559"/>
      <c r="E80" s="1559"/>
      <c r="F80" s="1559"/>
      <c r="G80" s="1559"/>
      <c r="H80" s="1559"/>
      <c r="I80" s="1559"/>
      <c r="J80" s="1559"/>
      <c r="K80" s="1559"/>
      <c r="L80" s="1559"/>
      <c r="M80" s="1559"/>
      <c r="N80" s="1559"/>
      <c r="O80" s="1559"/>
      <c r="P80" s="1559"/>
      <c r="Q80" s="1559"/>
      <c r="R80" s="1559"/>
      <c r="S80" s="1559"/>
      <c r="T80" s="1559"/>
      <c r="U80" s="1559"/>
      <c r="V80" s="1559"/>
      <c r="W80" s="1559"/>
      <c r="X80" s="1559"/>
      <c r="Y80" s="1554"/>
      <c r="Z80" s="1554"/>
      <c r="AA80" s="1554"/>
      <c r="AB80" s="1554"/>
      <c r="AC80" s="1560"/>
      <c r="AD80" s="1560"/>
      <c r="AE80" s="1560"/>
      <c r="AF80" s="1560"/>
      <c r="AG80" s="1560"/>
      <c r="AH80" s="1563"/>
      <c r="AI80" s="1564"/>
      <c r="AJ80" s="1561"/>
    </row>
    <row r="81" spans="2:36" ht="14">
      <c r="B81" s="1482"/>
      <c r="C81" s="1541"/>
      <c r="D81" s="413" t="s">
        <v>1706</v>
      </c>
      <c r="E81" s="413"/>
      <c r="F81" s="413"/>
      <c r="G81" s="413"/>
      <c r="H81" s="413"/>
      <c r="I81" s="413"/>
      <c r="J81" s="413"/>
      <c r="K81" s="413"/>
      <c r="L81" s="413"/>
      <c r="M81" s="413"/>
      <c r="N81" s="413"/>
      <c r="O81" s="413"/>
      <c r="P81" s="413"/>
      <c r="Q81" s="413"/>
      <c r="R81" s="413"/>
      <c r="S81" s="413"/>
      <c r="T81" s="413"/>
      <c r="U81" s="413"/>
      <c r="V81" s="413"/>
      <c r="W81" s="413"/>
      <c r="X81" s="413"/>
      <c r="Y81" s="1550"/>
      <c r="Z81" s="1550"/>
      <c r="AA81" s="1550"/>
      <c r="AB81" s="1550"/>
      <c r="AC81" s="1558"/>
      <c r="AD81" s="1558"/>
      <c r="AE81" s="1558"/>
      <c r="AF81" s="1558"/>
      <c r="AG81" s="1558"/>
      <c r="AH81" s="3417"/>
      <c r="AI81" s="3418"/>
      <c r="AJ81" s="3419"/>
    </row>
    <row r="82" spans="2:36" ht="14">
      <c r="B82" s="1482"/>
      <c r="C82" s="1542"/>
      <c r="D82" s="1559"/>
      <c r="E82" s="1559"/>
      <c r="F82" s="1559"/>
      <c r="G82" s="1559"/>
      <c r="H82" s="1559"/>
      <c r="I82" s="1559"/>
      <c r="J82" s="1559"/>
      <c r="K82" s="1559"/>
      <c r="L82" s="1559"/>
      <c r="M82" s="1559"/>
      <c r="N82" s="1559"/>
      <c r="O82" s="1559"/>
      <c r="P82" s="1559"/>
      <c r="Q82" s="1559"/>
      <c r="R82" s="1559"/>
      <c r="S82" s="1559"/>
      <c r="T82" s="1559"/>
      <c r="U82" s="1559"/>
      <c r="V82" s="1559"/>
      <c r="W82" s="1559"/>
      <c r="X82" s="1559"/>
      <c r="Y82" s="1554"/>
      <c r="Z82" s="1554"/>
      <c r="AA82" s="1554"/>
      <c r="AB82" s="1554"/>
      <c r="AC82" s="1560"/>
      <c r="AD82" s="1560"/>
      <c r="AE82" s="1560"/>
      <c r="AF82" s="1560"/>
      <c r="AG82" s="1560"/>
      <c r="AH82" s="1563"/>
      <c r="AI82" s="1564"/>
      <c r="AJ82" s="1561"/>
    </row>
    <row r="83" spans="2:36" ht="14">
      <c r="B83" s="1482"/>
      <c r="C83" s="1541"/>
      <c r="D83" s="413" t="s">
        <v>1709</v>
      </c>
      <c r="E83" s="413"/>
      <c r="F83" s="413"/>
      <c r="G83" s="413"/>
      <c r="H83" s="413"/>
      <c r="I83" s="413"/>
      <c r="J83" s="413"/>
      <c r="K83" s="413"/>
      <c r="L83" s="413"/>
      <c r="M83" s="413"/>
      <c r="N83" s="413"/>
      <c r="O83" s="413"/>
      <c r="P83" s="413"/>
      <c r="Q83" s="413"/>
      <c r="R83" s="413"/>
      <c r="S83" s="413"/>
      <c r="T83" s="413"/>
      <c r="U83" s="413"/>
      <c r="V83" s="413"/>
      <c r="W83" s="413"/>
      <c r="X83" s="413"/>
      <c r="Y83" s="1550"/>
      <c r="Z83" s="1550"/>
      <c r="AA83" s="1550"/>
      <c r="AB83" s="1550"/>
      <c r="AC83" s="1558"/>
      <c r="AD83" s="1558"/>
      <c r="AE83" s="1558"/>
      <c r="AF83" s="1558"/>
      <c r="AG83" s="1558"/>
      <c r="AH83" s="3417"/>
      <c r="AI83" s="3418"/>
      <c r="AJ83" s="3419"/>
    </row>
    <row r="84" spans="2:36" ht="14">
      <c r="B84" s="1482"/>
      <c r="C84" s="1542"/>
      <c r="D84" s="1559"/>
      <c r="E84" s="1559"/>
      <c r="F84" s="1559"/>
      <c r="G84" s="1559"/>
      <c r="H84" s="1559"/>
      <c r="I84" s="1559"/>
      <c r="J84" s="1559"/>
      <c r="K84" s="1559"/>
      <c r="L84" s="1559"/>
      <c r="M84" s="1559"/>
      <c r="N84" s="1559"/>
      <c r="O84" s="1559"/>
      <c r="P84" s="1559"/>
      <c r="Q84" s="1559"/>
      <c r="R84" s="1559"/>
      <c r="S84" s="1559"/>
      <c r="T84" s="1559"/>
      <c r="U84" s="1559"/>
      <c r="V84" s="1559"/>
      <c r="W84" s="1559"/>
      <c r="X84" s="1559"/>
      <c r="Y84" s="1554"/>
      <c r="Z84" s="1554"/>
      <c r="AA84" s="1554"/>
      <c r="AB84" s="1554"/>
      <c r="AC84" s="1560"/>
      <c r="AD84" s="1560"/>
      <c r="AE84" s="1560"/>
      <c r="AF84" s="1560"/>
      <c r="AG84" s="1560"/>
      <c r="AH84" s="1563"/>
      <c r="AI84" s="1564"/>
      <c r="AJ84" s="1561"/>
    </row>
    <row r="85" spans="2:36" ht="14">
      <c r="B85" s="1482"/>
      <c r="C85" s="1541"/>
      <c r="D85" s="413" t="s">
        <v>1708</v>
      </c>
      <c r="E85" s="413"/>
      <c r="F85" s="413"/>
      <c r="G85" s="413"/>
      <c r="H85" s="413"/>
      <c r="I85" s="413"/>
      <c r="J85" s="413"/>
      <c r="K85" s="413"/>
      <c r="L85" s="413"/>
      <c r="M85" s="413"/>
      <c r="N85" s="413"/>
      <c r="O85" s="413"/>
      <c r="P85" s="413"/>
      <c r="Q85" s="413"/>
      <c r="R85" s="413"/>
      <c r="S85" s="413"/>
      <c r="T85" s="413"/>
      <c r="U85" s="413"/>
      <c r="V85" s="413"/>
      <c r="W85" s="413"/>
      <c r="X85" s="413"/>
      <c r="Y85" s="1550"/>
      <c r="Z85" s="1550"/>
      <c r="AA85" s="1550"/>
      <c r="AB85" s="1550"/>
      <c r="AC85" s="1558"/>
      <c r="AD85" s="1558"/>
      <c r="AE85" s="1558"/>
      <c r="AF85" s="1558"/>
      <c r="AG85" s="1558"/>
      <c r="AH85" s="3417"/>
      <c r="AI85" s="3418"/>
      <c r="AJ85" s="3419"/>
    </row>
    <row r="86" spans="2:36" ht="14">
      <c r="B86" s="1482"/>
      <c r="C86" s="1542"/>
      <c r="D86" s="1559"/>
      <c r="E86" s="1559"/>
      <c r="F86" s="1559"/>
      <c r="G86" s="1559"/>
      <c r="H86" s="1559"/>
      <c r="I86" s="1559"/>
      <c r="J86" s="1559"/>
      <c r="K86" s="1559"/>
      <c r="L86" s="1559"/>
      <c r="M86" s="1559"/>
      <c r="N86" s="1559"/>
      <c r="O86" s="1559"/>
      <c r="P86" s="1559"/>
      <c r="Q86" s="1559"/>
      <c r="R86" s="1559"/>
      <c r="S86" s="1559"/>
      <c r="T86" s="1559"/>
      <c r="U86" s="1559"/>
      <c r="V86" s="1559"/>
      <c r="W86" s="1559"/>
      <c r="X86" s="1559"/>
      <c r="Y86" s="1554"/>
      <c r="Z86" s="1554"/>
      <c r="AA86" s="1554"/>
      <c r="AB86" s="1554"/>
      <c r="AC86" s="1560"/>
      <c r="AD86" s="1560"/>
      <c r="AE86" s="1560"/>
      <c r="AF86" s="1560"/>
      <c r="AG86" s="1560"/>
      <c r="AH86" s="1563"/>
      <c r="AI86" s="1564"/>
      <c r="AJ86" s="1561"/>
    </row>
    <row r="87" spans="2:36" ht="14">
      <c r="B87" s="1482"/>
      <c r="C87" s="1541"/>
      <c r="D87" s="413" t="s">
        <v>1710</v>
      </c>
      <c r="E87" s="413"/>
      <c r="F87" s="413"/>
      <c r="G87" s="413"/>
      <c r="H87" s="413"/>
      <c r="I87" s="413"/>
      <c r="J87" s="413"/>
      <c r="K87" s="413"/>
      <c r="L87" s="413"/>
      <c r="M87" s="413"/>
      <c r="N87" s="413"/>
      <c r="O87" s="413"/>
      <c r="P87" s="413"/>
      <c r="Q87" s="413"/>
      <c r="R87" s="413"/>
      <c r="S87" s="413"/>
      <c r="T87" s="413"/>
      <c r="U87" s="413"/>
      <c r="V87" s="413"/>
      <c r="W87" s="413"/>
      <c r="X87" s="413"/>
      <c r="Y87" s="1550"/>
      <c r="Z87" s="1550"/>
      <c r="AA87" s="1550"/>
      <c r="AB87" s="1550"/>
      <c r="AC87" s="1558"/>
      <c r="AD87" s="1558"/>
      <c r="AE87" s="1558"/>
      <c r="AF87" s="1558"/>
      <c r="AG87" s="1558"/>
      <c r="AH87" s="3417"/>
      <c r="AI87" s="3418"/>
      <c r="AJ87" s="3419"/>
    </row>
    <row r="88" spans="2:36" ht="14">
      <c r="B88" s="1482"/>
      <c r="C88" s="1542"/>
      <c r="D88" s="1559"/>
      <c r="E88" s="1559"/>
      <c r="F88" s="1559"/>
      <c r="G88" s="1559"/>
      <c r="H88" s="1559"/>
      <c r="I88" s="1559"/>
      <c r="J88" s="1559"/>
      <c r="K88" s="1559"/>
      <c r="L88" s="1559"/>
      <c r="M88" s="1559"/>
      <c r="N88" s="1559"/>
      <c r="O88" s="1559"/>
      <c r="P88" s="1559"/>
      <c r="Q88" s="1559"/>
      <c r="R88" s="1559"/>
      <c r="S88" s="1559"/>
      <c r="T88" s="1559"/>
      <c r="U88" s="1559"/>
      <c r="V88" s="1559"/>
      <c r="W88" s="1559"/>
      <c r="X88" s="1559"/>
      <c r="Y88" s="1554"/>
      <c r="Z88" s="1554"/>
      <c r="AA88" s="1554"/>
      <c r="AB88" s="1554"/>
      <c r="AC88" s="1560"/>
      <c r="AD88" s="1560"/>
      <c r="AE88" s="1560"/>
      <c r="AF88" s="1560"/>
      <c r="AG88" s="1560"/>
      <c r="AH88" s="1563"/>
      <c r="AI88" s="1564"/>
      <c r="AJ88" s="1561"/>
    </row>
    <row r="89" spans="2:36" ht="14">
      <c r="B89" s="1482"/>
      <c r="C89" s="1541"/>
      <c r="D89" s="413" t="s">
        <v>1712</v>
      </c>
      <c r="E89" s="413"/>
      <c r="F89" s="413"/>
      <c r="G89" s="413"/>
      <c r="H89" s="413"/>
      <c r="I89" s="413"/>
      <c r="J89" s="413"/>
      <c r="K89" s="413"/>
      <c r="L89" s="413"/>
      <c r="M89" s="413"/>
      <c r="N89" s="413"/>
      <c r="O89" s="413"/>
      <c r="P89" s="413"/>
      <c r="Q89" s="413"/>
      <c r="R89" s="413"/>
      <c r="S89" s="413"/>
      <c r="T89" s="413"/>
      <c r="U89" s="413"/>
      <c r="V89" s="413"/>
      <c r="W89" s="413"/>
      <c r="X89" s="413"/>
      <c r="Y89" s="1550"/>
      <c r="Z89" s="1550"/>
      <c r="AA89" s="1550"/>
      <c r="AB89" s="1550"/>
      <c r="AC89" s="1558"/>
      <c r="AD89" s="1558"/>
      <c r="AE89" s="1558"/>
      <c r="AF89" s="1558"/>
      <c r="AG89" s="1558"/>
      <c r="AH89" s="3417"/>
      <c r="AI89" s="3418"/>
      <c r="AJ89" s="3419"/>
    </row>
    <row r="90" spans="2:36" ht="16.5">
      <c r="B90" s="1482"/>
      <c r="C90" s="1542"/>
      <c r="D90" s="1487"/>
      <c r="E90" s="1487"/>
      <c r="F90" s="1487"/>
      <c r="G90" s="1487"/>
      <c r="H90" s="1487"/>
      <c r="I90" s="1487"/>
      <c r="J90" s="1487"/>
      <c r="K90" s="1487"/>
      <c r="L90" s="1487"/>
      <c r="M90" s="1487"/>
      <c r="N90" s="1487"/>
      <c r="O90" s="1487"/>
      <c r="P90" s="1487"/>
      <c r="Q90" s="1487"/>
      <c r="R90" s="1487"/>
      <c r="S90" s="1487"/>
      <c r="T90" s="1487"/>
      <c r="U90" s="1487"/>
      <c r="V90" s="1487"/>
      <c r="W90" s="1487"/>
      <c r="X90" s="1487"/>
      <c r="Y90" s="1554"/>
      <c r="Z90" s="1554"/>
      <c r="AA90" s="1554"/>
      <c r="AB90" s="1554"/>
      <c r="AC90" s="1555"/>
      <c r="AD90" s="1555"/>
      <c r="AE90" s="1555"/>
      <c r="AF90" s="1555"/>
      <c r="AG90" s="1555"/>
      <c r="AH90" s="1563"/>
      <c r="AI90" s="1564"/>
      <c r="AJ90" s="1561"/>
    </row>
    <row r="91" spans="2:36" ht="16.5">
      <c r="B91" s="1482"/>
      <c r="C91" s="1541"/>
      <c r="D91" s="413" t="s">
        <v>1715</v>
      </c>
      <c r="Y91" s="1550"/>
      <c r="Z91" s="1550"/>
      <c r="AA91" s="1550"/>
      <c r="AB91" s="1550"/>
      <c r="AC91" s="1551"/>
      <c r="AD91" s="1551"/>
      <c r="AE91" s="1551"/>
      <c r="AF91" s="1551"/>
      <c r="AG91" s="1551"/>
      <c r="AH91" s="3417"/>
      <c r="AI91" s="3418"/>
      <c r="AJ91" s="3419"/>
    </row>
    <row r="92" spans="2:36" ht="16.5">
      <c r="B92" s="1482"/>
      <c r="C92" s="1542"/>
      <c r="D92" s="1487"/>
      <c r="E92" s="1487"/>
      <c r="F92" s="1487"/>
      <c r="G92" s="1487"/>
      <c r="H92" s="1487"/>
      <c r="I92" s="1487"/>
      <c r="J92" s="1487"/>
      <c r="K92" s="1487"/>
      <c r="L92" s="1487"/>
      <c r="M92" s="1487"/>
      <c r="N92" s="1487"/>
      <c r="O92" s="1487"/>
      <c r="P92" s="1487"/>
      <c r="Q92" s="1487"/>
      <c r="R92" s="1487"/>
      <c r="S92" s="1487"/>
      <c r="T92" s="1487"/>
      <c r="U92" s="1487"/>
      <c r="V92" s="1487"/>
      <c r="W92" s="1487"/>
      <c r="X92" s="1487"/>
      <c r="Y92" s="1554"/>
      <c r="Z92" s="1554"/>
      <c r="AA92" s="1554"/>
      <c r="AB92" s="1554"/>
      <c r="AC92" s="1555"/>
      <c r="AD92" s="1555"/>
      <c r="AE92" s="1555"/>
      <c r="AF92" s="1555"/>
      <c r="AG92" s="1555"/>
      <c r="AH92" s="1563"/>
      <c r="AI92" s="1564"/>
      <c r="AJ92" s="1561"/>
    </row>
    <row r="93" spans="2:36" ht="16.5">
      <c r="B93" s="1482"/>
      <c r="Y93" s="1550"/>
      <c r="Z93" s="1550"/>
      <c r="AA93" s="1550"/>
      <c r="AB93" s="1550"/>
      <c r="AC93" s="1551"/>
      <c r="AD93" s="1551"/>
      <c r="AE93" s="1551"/>
      <c r="AF93" s="1551"/>
      <c r="AG93" s="1551"/>
      <c r="AH93" s="1550"/>
      <c r="AI93" s="1550"/>
      <c r="AJ93" s="409"/>
    </row>
    <row r="94" spans="2:36" ht="16.5">
      <c r="B94" s="1482"/>
      <c r="Y94" s="1550"/>
      <c r="Z94" s="1550"/>
      <c r="AA94" s="1550"/>
      <c r="AB94" s="1550"/>
      <c r="AC94" s="1551"/>
      <c r="AD94" s="1551"/>
      <c r="AE94" s="1551"/>
      <c r="AF94" s="1551"/>
      <c r="AG94" s="1551"/>
      <c r="AH94" s="1550"/>
      <c r="AI94" s="1550"/>
      <c r="AJ94" s="409"/>
    </row>
    <row r="95" spans="2:36" ht="16.5">
      <c r="B95" s="1482"/>
      <c r="Y95" s="1550"/>
      <c r="Z95" s="1550"/>
      <c r="AA95" s="1550"/>
      <c r="AB95" s="1550"/>
      <c r="AC95" s="1551"/>
      <c r="AD95" s="1551"/>
      <c r="AE95" s="1551"/>
      <c r="AF95" s="1551"/>
      <c r="AG95" s="1551"/>
      <c r="AH95" s="1550"/>
      <c r="AI95" s="1550"/>
      <c r="AJ95" s="409"/>
    </row>
    <row r="96" spans="2:36" ht="16.5">
      <c r="B96" s="1482"/>
      <c r="Y96" s="1550"/>
      <c r="Z96" s="1550"/>
      <c r="AA96" s="1550"/>
      <c r="AB96" s="1550"/>
      <c r="AC96" s="1551"/>
      <c r="AD96" s="1551"/>
      <c r="AE96" s="1551"/>
      <c r="AF96" s="1551"/>
      <c r="AG96" s="1551"/>
      <c r="AH96" s="1550"/>
      <c r="AI96" s="1550"/>
      <c r="AJ96" s="409"/>
    </row>
    <row r="97" spans="2:36" ht="16.5">
      <c r="B97" s="1482"/>
      <c r="Y97" s="1550"/>
      <c r="Z97" s="1550"/>
      <c r="AA97" s="1550"/>
      <c r="AB97" s="1550"/>
      <c r="AC97" s="1551"/>
      <c r="AD97" s="1551"/>
      <c r="AE97" s="1551"/>
      <c r="AF97" s="1551"/>
      <c r="AG97" s="1551"/>
      <c r="AH97" s="1550"/>
      <c r="AI97" s="1550"/>
      <c r="AJ97" s="409"/>
    </row>
    <row r="98" spans="2:36" ht="16.5">
      <c r="B98" s="1482"/>
      <c r="Y98" s="1550"/>
      <c r="Z98" s="1550"/>
      <c r="AA98" s="1550"/>
      <c r="AB98" s="1550"/>
      <c r="AC98" s="1551"/>
      <c r="AD98" s="1551"/>
      <c r="AE98" s="1551"/>
      <c r="AF98" s="1551"/>
      <c r="AG98" s="1551"/>
      <c r="AH98" s="1550"/>
      <c r="AI98" s="1550"/>
      <c r="AJ98" s="409"/>
    </row>
    <row r="99" spans="2:36" ht="16.5">
      <c r="B99" s="1482"/>
      <c r="Y99" s="1550"/>
      <c r="Z99" s="1550"/>
      <c r="AA99" s="1550"/>
      <c r="AB99" s="1550"/>
      <c r="AC99" s="1551"/>
      <c r="AD99" s="1551"/>
      <c r="AE99" s="1551"/>
      <c r="AF99" s="1551"/>
      <c r="AG99" s="1551"/>
      <c r="AH99" s="1550"/>
      <c r="AI99" s="1550"/>
      <c r="AJ99" s="409"/>
    </row>
    <row r="100" spans="2:36" ht="16.5">
      <c r="B100" s="1482"/>
      <c r="Y100" s="1550"/>
      <c r="Z100" s="1550"/>
      <c r="AA100" s="1550"/>
      <c r="AB100" s="1550"/>
      <c r="AC100" s="1551"/>
      <c r="AD100" s="1551"/>
      <c r="AE100" s="1551"/>
      <c r="AF100" s="1551"/>
      <c r="AG100" s="1551"/>
      <c r="AH100" s="1562"/>
      <c r="AI100" s="1562"/>
      <c r="AJ100" s="409"/>
    </row>
    <row r="101" spans="2:36" ht="16.5">
      <c r="B101" s="1482"/>
      <c r="Y101" s="1550"/>
      <c r="Z101" s="1550"/>
      <c r="AA101" s="1550"/>
      <c r="AB101" s="1550"/>
      <c r="AC101" s="1551"/>
      <c r="AD101" s="1551"/>
      <c r="AE101" s="1551"/>
      <c r="AF101" s="1551"/>
      <c r="AG101" s="1551"/>
      <c r="AH101" s="1562"/>
      <c r="AI101" s="1562"/>
      <c r="AJ101" s="409"/>
    </row>
    <row r="102" spans="2:36" ht="16.5">
      <c r="B102" s="1482"/>
      <c r="Y102" s="1550"/>
      <c r="Z102" s="1550"/>
      <c r="AA102" s="1550"/>
      <c r="AB102" s="1550"/>
      <c r="AC102" s="1551"/>
      <c r="AD102" s="1551"/>
      <c r="AE102" s="1551"/>
      <c r="AF102" s="1551"/>
      <c r="AG102" s="1551"/>
      <c r="AH102" s="1551"/>
      <c r="AI102" s="1551"/>
      <c r="AJ102" s="409"/>
    </row>
    <row r="103" spans="2:36" ht="16.5">
      <c r="B103" s="1482"/>
      <c r="Y103" s="1550"/>
      <c r="Z103" s="1550"/>
      <c r="AA103" s="1550"/>
      <c r="AB103" s="1550"/>
      <c r="AC103" s="1551"/>
      <c r="AD103" s="1551"/>
      <c r="AE103" s="1551"/>
      <c r="AF103" s="1551"/>
      <c r="AG103" s="1551"/>
      <c r="AH103" s="1551"/>
      <c r="AI103" s="1551"/>
      <c r="AJ103" s="409"/>
    </row>
    <row r="104" spans="2:36" ht="16.5">
      <c r="B104" s="1482"/>
      <c r="Y104" s="1550"/>
      <c r="Z104" s="1550"/>
      <c r="AA104" s="1550"/>
      <c r="AB104" s="1550"/>
      <c r="AC104" s="1551"/>
      <c r="AD104" s="1551"/>
      <c r="AE104" s="1551"/>
      <c r="AF104" s="1551"/>
      <c r="AG104" s="1551"/>
      <c r="AH104" s="1551"/>
      <c r="AI104" s="1551"/>
      <c r="AJ104" s="409"/>
    </row>
    <row r="105" spans="2:36" ht="16.5">
      <c r="B105" s="1482"/>
      <c r="Y105" s="1550"/>
      <c r="Z105" s="1550"/>
      <c r="AA105" s="1550"/>
      <c r="AB105" s="1550"/>
      <c r="AC105" s="1551"/>
      <c r="AD105" s="1551"/>
      <c r="AE105" s="1551"/>
      <c r="AF105" s="1551"/>
      <c r="AG105" s="1551"/>
      <c r="AH105" s="1551"/>
      <c r="AI105" s="1551"/>
      <c r="AJ105" s="409"/>
    </row>
    <row r="106" spans="2:36" ht="16.5">
      <c r="B106" s="1482"/>
      <c r="Y106" s="1550"/>
      <c r="Z106" s="1550"/>
      <c r="AA106" s="1550"/>
      <c r="AB106" s="1550"/>
      <c r="AC106" s="1551"/>
      <c r="AD106" s="1551"/>
      <c r="AE106" s="1551"/>
      <c r="AF106" s="1551"/>
      <c r="AG106" s="1551"/>
      <c r="AH106" s="1551"/>
      <c r="AI106" s="1551"/>
      <c r="AJ106" s="409"/>
    </row>
    <row r="107" spans="2:36" ht="16.5">
      <c r="B107" s="1482"/>
      <c r="Y107" s="1550"/>
      <c r="Z107" s="1550"/>
      <c r="AA107" s="1550"/>
      <c r="AB107" s="1550"/>
      <c r="AC107" s="1551"/>
      <c r="AD107" s="1551"/>
      <c r="AE107" s="1551"/>
      <c r="AF107" s="1551"/>
      <c r="AG107" s="1551"/>
      <c r="AH107" s="1551"/>
      <c r="AI107" s="1551"/>
      <c r="AJ107" s="409"/>
    </row>
    <row r="108" spans="2:36" ht="16.5">
      <c r="B108" s="1482"/>
      <c r="Y108" s="1550"/>
      <c r="Z108" s="1550"/>
      <c r="AA108" s="1550"/>
      <c r="AB108" s="1550"/>
      <c r="AC108" s="1551"/>
      <c r="AD108" s="1551"/>
      <c r="AE108" s="1551"/>
      <c r="AF108" s="1551"/>
      <c r="AG108" s="1551"/>
      <c r="AH108" s="1551"/>
      <c r="AI108" s="1551"/>
      <c r="AJ108" s="409"/>
    </row>
    <row r="109" spans="2:36" ht="16.5">
      <c r="B109" s="1482"/>
      <c r="Y109" s="1550"/>
      <c r="Z109" s="1550"/>
      <c r="AA109" s="1550"/>
      <c r="AB109" s="1550"/>
      <c r="AC109" s="1551"/>
      <c r="AD109" s="1551"/>
      <c r="AE109" s="1551"/>
      <c r="AF109" s="1551"/>
      <c r="AG109" s="1551"/>
      <c r="AH109" s="1551"/>
      <c r="AI109" s="1551"/>
      <c r="AJ109" s="409"/>
    </row>
    <row r="110" spans="2:36" ht="16.5">
      <c r="B110" s="1482"/>
      <c r="Y110" s="1550"/>
      <c r="Z110" s="1550"/>
      <c r="AA110" s="1550"/>
      <c r="AB110" s="1550"/>
      <c r="AC110" s="1551"/>
      <c r="AD110" s="1551"/>
      <c r="AE110" s="1551"/>
      <c r="AF110" s="1551"/>
      <c r="AG110" s="1551"/>
      <c r="AH110" s="1551"/>
      <c r="AI110" s="1551"/>
      <c r="AJ110" s="409"/>
    </row>
    <row r="111" spans="2:36" ht="16.5">
      <c r="B111" s="1482"/>
      <c r="Y111" s="1550"/>
      <c r="Z111" s="1550"/>
      <c r="AA111" s="1550"/>
      <c r="AB111" s="1550"/>
      <c r="AC111" s="1551"/>
      <c r="AD111" s="1551"/>
      <c r="AE111" s="1551"/>
      <c r="AF111" s="1551"/>
      <c r="AG111" s="1551"/>
      <c r="AH111" s="1551"/>
      <c r="AI111" s="1551"/>
      <c r="AJ111" s="409"/>
    </row>
    <row r="112" spans="2:36">
      <c r="B112" s="410"/>
    </row>
    <row r="116" spans="2:60" ht="16.5">
      <c r="B116" s="2677" t="s">
        <v>700</v>
      </c>
      <c r="AN116" s="1325" t="s">
        <v>1562</v>
      </c>
      <c r="AO116" s="1480"/>
      <c r="AP116" s="1480"/>
      <c r="AQ116" s="1480"/>
      <c r="AR116" s="1480"/>
      <c r="AS116" s="1480"/>
      <c r="AT116" s="1480"/>
      <c r="AU116" s="1480"/>
      <c r="AV116" s="1480"/>
    </row>
    <row r="117" spans="2:60" ht="12" customHeight="1">
      <c r="B117" s="3787"/>
      <c r="C117" s="3787"/>
      <c r="D117" s="3787"/>
      <c r="E117" s="3787"/>
      <c r="F117" s="3787"/>
      <c r="G117" s="3787"/>
      <c r="H117" s="3787"/>
      <c r="I117" s="3787"/>
      <c r="J117" s="3787"/>
      <c r="K117" s="3787"/>
      <c r="L117" s="3787"/>
      <c r="M117" s="3787"/>
      <c r="N117" s="3787"/>
      <c r="O117" s="3787"/>
      <c r="P117" s="3787"/>
      <c r="Q117" s="3787"/>
      <c r="R117" s="3787"/>
      <c r="S117" s="3787"/>
      <c r="T117" s="3787"/>
      <c r="U117" s="3787"/>
      <c r="V117" s="3787"/>
      <c r="W117" s="3787"/>
      <c r="X117" s="3787"/>
      <c r="Y117" s="3787"/>
      <c r="Z117" s="3787"/>
      <c r="AA117" s="3787"/>
      <c r="AB117" s="3787"/>
      <c r="AC117" s="3787"/>
      <c r="AD117" s="3787"/>
      <c r="AE117" s="3787"/>
      <c r="AF117" s="3787"/>
      <c r="AG117" s="3787"/>
      <c r="AH117" s="3787"/>
      <c r="AI117" s="3787"/>
      <c r="AJ117" s="3787"/>
      <c r="AK117" s="3787"/>
      <c r="AL117" s="3787"/>
      <c r="AN117" s="3581" t="s">
        <v>1733</v>
      </c>
      <c r="AO117" s="3547"/>
      <c r="AP117" s="3547"/>
      <c r="AQ117" s="3547"/>
      <c r="AR117" s="3547"/>
      <c r="AS117" s="3547"/>
      <c r="AT117" s="3547"/>
      <c r="AU117" s="3547"/>
      <c r="AV117" s="3547"/>
    </row>
    <row r="118" spans="2:60" ht="21" customHeight="1">
      <c r="B118" s="3786" t="s">
        <v>1561</v>
      </c>
      <c r="C118" s="3786"/>
      <c r="D118" s="3786"/>
      <c r="E118" s="3786"/>
      <c r="F118" s="3786"/>
      <c r="G118" s="3786"/>
      <c r="H118" s="3786"/>
      <c r="I118" s="3786"/>
      <c r="J118" s="3786"/>
      <c r="K118" s="3786"/>
      <c r="L118" s="3786"/>
      <c r="M118" s="3786"/>
      <c r="N118" s="3786"/>
      <c r="O118" s="3786"/>
      <c r="P118" s="3786"/>
      <c r="Q118" s="3786"/>
      <c r="R118" s="3786"/>
      <c r="S118" s="3786"/>
      <c r="T118" s="3786"/>
      <c r="U118" s="3786"/>
      <c r="V118" s="3786"/>
      <c r="W118" s="3786"/>
      <c r="X118" s="3786"/>
      <c r="Y118" s="3786"/>
      <c r="Z118" s="3786"/>
      <c r="AA118" s="3786"/>
      <c r="AB118" s="3786"/>
      <c r="AC118" s="3786"/>
      <c r="AD118" s="3786"/>
      <c r="AE118" s="3786"/>
      <c r="AF118" s="3786"/>
      <c r="AG118" s="3786"/>
      <c r="AH118" s="3786"/>
      <c r="AI118" s="3786"/>
      <c r="AJ118" s="3786"/>
      <c r="AK118" s="3786"/>
      <c r="AL118" s="3786"/>
      <c r="AN118" s="3547"/>
      <c r="AO118" s="3547"/>
      <c r="AP118" s="3547"/>
      <c r="AQ118" s="3547"/>
      <c r="AR118" s="3547"/>
      <c r="AS118" s="3547"/>
      <c r="AT118" s="3547"/>
      <c r="AU118" s="3547"/>
      <c r="AV118" s="3547"/>
      <c r="AX118" s="621" t="s">
        <v>1361</v>
      </c>
      <c r="AY118" s="189"/>
      <c r="AZ118" s="190"/>
      <c r="BA118" s="191"/>
      <c r="BC118" s="191"/>
      <c r="BD118" s="1483"/>
    </row>
    <row r="119" spans="2:60" ht="21" customHeight="1">
      <c r="B119" s="3786"/>
      <c r="C119" s="3786"/>
      <c r="D119" s="3786"/>
      <c r="E119" s="3786"/>
      <c r="F119" s="3786"/>
      <c r="G119" s="3786"/>
      <c r="H119" s="3786"/>
      <c r="I119" s="3786"/>
      <c r="J119" s="3786"/>
      <c r="K119" s="3786"/>
      <c r="L119" s="3786"/>
      <c r="M119" s="3786"/>
      <c r="N119" s="3786"/>
      <c r="O119" s="3786"/>
      <c r="P119" s="3786"/>
      <c r="Q119" s="3786"/>
      <c r="R119" s="3786"/>
      <c r="S119" s="3786"/>
      <c r="T119" s="3786"/>
      <c r="U119" s="3786"/>
      <c r="V119" s="3786"/>
      <c r="W119" s="3786"/>
      <c r="X119" s="3786"/>
      <c r="Y119" s="3786"/>
      <c r="Z119" s="3786"/>
      <c r="AA119" s="3786"/>
      <c r="AB119" s="3786"/>
      <c r="AC119" s="3786"/>
      <c r="AD119" s="3786"/>
      <c r="AE119" s="3786"/>
      <c r="AF119" s="3786"/>
      <c r="AG119" s="3786"/>
      <c r="AH119" s="3786"/>
      <c r="AI119" s="3786"/>
      <c r="AJ119" s="3786"/>
      <c r="AK119" s="3786"/>
      <c r="AL119" s="3786"/>
      <c r="AN119" s="3547"/>
      <c r="AO119" s="3547"/>
      <c r="AP119" s="3547"/>
      <c r="AQ119" s="3547"/>
      <c r="AR119" s="3547"/>
      <c r="AS119" s="3547"/>
      <c r="AT119" s="3547"/>
      <c r="AU119" s="3547"/>
      <c r="AV119" s="3547"/>
      <c r="AX119" s="1199" t="s">
        <v>920</v>
      </c>
      <c r="AY119" s="1200"/>
      <c r="AZ119" s="1201"/>
      <c r="BA119" s="612" t="s">
        <v>1336</v>
      </c>
      <c r="BB119" s="613"/>
      <c r="BC119" s="614"/>
      <c r="BD119" s="1484"/>
      <c r="BE119" s="1484"/>
      <c r="BF119" s="1484"/>
      <c r="BG119" s="1484"/>
      <c r="BH119" s="1485"/>
    </row>
    <row r="120" spans="2:60" ht="21" customHeight="1">
      <c r="B120" s="3786"/>
      <c r="C120" s="3786"/>
      <c r="D120" s="3786"/>
      <c r="E120" s="3786"/>
      <c r="F120" s="3786"/>
      <c r="G120" s="3786"/>
      <c r="H120" s="3786"/>
      <c r="I120" s="3786"/>
      <c r="J120" s="3786"/>
      <c r="K120" s="3786"/>
      <c r="L120" s="3786"/>
      <c r="M120" s="3786"/>
      <c r="N120" s="3786"/>
      <c r="O120" s="3786"/>
      <c r="P120" s="3786"/>
      <c r="Q120" s="3786"/>
      <c r="R120" s="3786"/>
      <c r="S120" s="3786"/>
      <c r="T120" s="3786"/>
      <c r="U120" s="3786"/>
      <c r="V120" s="3786"/>
      <c r="W120" s="3786"/>
      <c r="X120" s="3786"/>
      <c r="Y120" s="3786"/>
      <c r="Z120" s="3786"/>
      <c r="AA120" s="3786"/>
      <c r="AB120" s="3786"/>
      <c r="AC120" s="3786"/>
      <c r="AD120" s="3786"/>
      <c r="AE120" s="3786"/>
      <c r="AF120" s="3786"/>
      <c r="AG120" s="3786"/>
      <c r="AH120" s="3786"/>
      <c r="AI120" s="3786"/>
      <c r="AJ120" s="3786"/>
      <c r="AK120" s="3786"/>
      <c r="AL120" s="3786"/>
      <c r="AN120" s="3547"/>
      <c r="AO120" s="3547"/>
      <c r="AP120" s="3547"/>
      <c r="AQ120" s="3547"/>
      <c r="AR120" s="3547"/>
      <c r="AS120" s="3547"/>
      <c r="AT120" s="3547"/>
      <c r="AU120" s="3547"/>
      <c r="AV120" s="3547"/>
      <c r="AX120" s="1202"/>
      <c r="AY120" s="1203"/>
      <c r="AZ120" s="1204"/>
      <c r="BA120" s="618" t="s">
        <v>913</v>
      </c>
      <c r="BB120" s="619"/>
      <c r="BC120" s="620"/>
      <c r="BH120" s="1486"/>
    </row>
    <row r="121" spans="2:60" ht="21" customHeight="1">
      <c r="B121" s="3786"/>
      <c r="C121" s="3786"/>
      <c r="D121" s="3786"/>
      <c r="E121" s="3786"/>
      <c r="F121" s="3786"/>
      <c r="G121" s="3786"/>
      <c r="H121" s="3786"/>
      <c r="I121" s="3786"/>
      <c r="J121" s="3786"/>
      <c r="K121" s="3786"/>
      <c r="L121" s="3786"/>
      <c r="M121" s="3786"/>
      <c r="N121" s="3786"/>
      <c r="O121" s="3786"/>
      <c r="P121" s="3786"/>
      <c r="Q121" s="3786"/>
      <c r="R121" s="3786"/>
      <c r="S121" s="3786"/>
      <c r="T121" s="3786"/>
      <c r="U121" s="3786"/>
      <c r="V121" s="3786"/>
      <c r="W121" s="3786"/>
      <c r="X121" s="3786"/>
      <c r="Y121" s="3786"/>
      <c r="Z121" s="3786"/>
      <c r="AA121" s="3786"/>
      <c r="AB121" s="3786"/>
      <c r="AC121" s="3786"/>
      <c r="AD121" s="3786"/>
      <c r="AE121" s="3786"/>
      <c r="AF121" s="3786"/>
      <c r="AG121" s="3786"/>
      <c r="AH121" s="3786"/>
      <c r="AI121" s="3786"/>
      <c r="AJ121" s="3786"/>
      <c r="AK121" s="3786"/>
      <c r="AL121" s="3786"/>
      <c r="AN121" s="3547"/>
      <c r="AO121" s="3547"/>
      <c r="AP121" s="3547"/>
      <c r="AQ121" s="3547"/>
      <c r="AR121" s="3547"/>
      <c r="AS121" s="3547"/>
      <c r="AT121" s="3547"/>
      <c r="AU121" s="3547"/>
      <c r="AV121" s="3547"/>
      <c r="AX121" s="1202"/>
      <c r="AY121" s="1203"/>
      <c r="AZ121" s="1204"/>
      <c r="BA121" s="618" t="s">
        <v>1337</v>
      </c>
      <c r="BB121" s="619"/>
      <c r="BC121" s="620"/>
      <c r="BH121" s="1486"/>
    </row>
    <row r="122" spans="2:60" ht="21" customHeight="1" thickBot="1">
      <c r="B122" s="3786"/>
      <c r="C122" s="3786"/>
      <c r="D122" s="3786"/>
      <c r="E122" s="3786"/>
      <c r="F122" s="3786"/>
      <c r="G122" s="3786"/>
      <c r="H122" s="3786"/>
      <c r="I122" s="3786"/>
      <c r="J122" s="3786"/>
      <c r="K122" s="3786"/>
      <c r="L122" s="3786"/>
      <c r="M122" s="3786"/>
      <c r="N122" s="3786"/>
      <c r="O122" s="3786"/>
      <c r="P122" s="3786"/>
      <c r="Q122" s="3786"/>
      <c r="R122" s="3786"/>
      <c r="S122" s="3786"/>
      <c r="T122" s="3786"/>
      <c r="U122" s="3786"/>
      <c r="V122" s="3786"/>
      <c r="W122" s="3786"/>
      <c r="X122" s="3786"/>
      <c r="Y122" s="3786"/>
      <c r="Z122" s="3786"/>
      <c r="AA122" s="3786"/>
      <c r="AB122" s="3786"/>
      <c r="AC122" s="3786"/>
      <c r="AD122" s="3786"/>
      <c r="AE122" s="3786"/>
      <c r="AF122" s="3786"/>
      <c r="AG122" s="3786"/>
      <c r="AH122" s="3786"/>
      <c r="AI122" s="3786"/>
      <c r="AJ122" s="3786"/>
      <c r="AK122" s="3786"/>
      <c r="AL122" s="3786"/>
      <c r="AN122" s="1326" t="s">
        <v>1537</v>
      </c>
      <c r="AX122" s="1202"/>
      <c r="AY122" s="1203"/>
      <c r="AZ122" s="1204"/>
      <c r="BA122" s="618" t="s">
        <v>1338</v>
      </c>
      <c r="BB122" s="619"/>
      <c r="BC122" s="620"/>
      <c r="BH122" s="1486"/>
    </row>
    <row r="123" spans="2:60" ht="19">
      <c r="B123" s="3786"/>
      <c r="C123" s="3786"/>
      <c r="D123" s="3786"/>
      <c r="E123" s="3786"/>
      <c r="F123" s="3786"/>
      <c r="G123" s="3786"/>
      <c r="H123" s="3786"/>
      <c r="I123" s="3786"/>
      <c r="J123" s="3786"/>
      <c r="K123" s="3786"/>
      <c r="L123" s="3786"/>
      <c r="M123" s="3786"/>
      <c r="N123" s="3786"/>
      <c r="O123" s="3786"/>
      <c r="P123" s="3786"/>
      <c r="Q123" s="3786"/>
      <c r="R123" s="3786"/>
      <c r="S123" s="3786"/>
      <c r="T123" s="3786"/>
      <c r="U123" s="3786"/>
      <c r="V123" s="3786"/>
      <c r="W123" s="3786"/>
      <c r="X123" s="3786"/>
      <c r="Y123" s="3786"/>
      <c r="Z123" s="3786"/>
      <c r="AA123" s="3786"/>
      <c r="AB123" s="3786"/>
      <c r="AC123" s="3786"/>
      <c r="AD123" s="3786"/>
      <c r="AE123" s="3786"/>
      <c r="AF123" s="3786"/>
      <c r="AG123" s="3786"/>
      <c r="AH123" s="3786"/>
      <c r="AI123" s="3786"/>
      <c r="AJ123" s="3786"/>
      <c r="AK123" s="3786"/>
      <c r="AL123" s="3786"/>
      <c r="AN123" s="3591" t="s">
        <v>1802</v>
      </c>
      <c r="AO123" s="3592"/>
      <c r="AP123" s="3592"/>
      <c r="AQ123" s="3592"/>
      <c r="AR123" s="3592"/>
      <c r="AS123" s="3592"/>
      <c r="AT123" s="3592"/>
      <c r="AU123" s="3592"/>
      <c r="AV123" s="3593"/>
      <c r="AX123" s="1202"/>
      <c r="AY123" s="1203"/>
      <c r="AZ123" s="1204"/>
      <c r="BA123" s="618" t="s">
        <v>1339</v>
      </c>
      <c r="BB123" s="619"/>
      <c r="BC123" s="620"/>
      <c r="BH123" s="1486"/>
    </row>
    <row r="124" spans="2:60" ht="19">
      <c r="B124" s="408" t="s">
        <v>701</v>
      </c>
      <c r="C124" s="408"/>
      <c r="D124" s="408"/>
      <c r="E124" s="408"/>
      <c r="F124" s="408"/>
      <c r="G124" s="408"/>
      <c r="H124" s="408"/>
      <c r="I124" s="408"/>
      <c r="J124" s="408"/>
      <c r="K124" s="408"/>
      <c r="L124" s="408"/>
      <c r="M124" s="408"/>
      <c r="N124" s="408"/>
      <c r="O124" s="408"/>
      <c r="P124" s="408"/>
      <c r="Q124" s="408"/>
      <c r="R124" s="408"/>
      <c r="S124" s="408"/>
      <c r="T124" s="390"/>
      <c r="U124" s="390"/>
      <c r="V124" s="390"/>
      <c r="W124" s="390"/>
      <c r="X124" s="390"/>
      <c r="Y124" s="390"/>
      <c r="Z124" s="408"/>
      <c r="AA124" s="408"/>
      <c r="AB124" s="408"/>
      <c r="AC124" s="408"/>
      <c r="AD124" s="408"/>
      <c r="AE124" s="408"/>
      <c r="AF124" s="408"/>
      <c r="AG124" s="408"/>
      <c r="AH124" s="408"/>
      <c r="AI124" s="408"/>
      <c r="AJ124" s="408"/>
      <c r="AK124" s="408"/>
      <c r="AL124" s="408"/>
      <c r="AN124" s="3594"/>
      <c r="AO124" s="3566"/>
      <c r="AP124" s="3566"/>
      <c r="AQ124" s="3566"/>
      <c r="AR124" s="3566"/>
      <c r="AS124" s="3566"/>
      <c r="AT124" s="3566"/>
      <c r="AU124" s="3566"/>
      <c r="AV124" s="3595"/>
      <c r="AX124" s="1205"/>
      <c r="AY124" s="1206"/>
      <c r="AZ124" s="1207"/>
      <c r="BA124" s="615" t="s">
        <v>1340</v>
      </c>
      <c r="BB124" s="616"/>
      <c r="BC124" s="617"/>
      <c r="BD124" s="1487"/>
      <c r="BE124" s="1487"/>
      <c r="BF124" s="1487"/>
      <c r="BG124" s="1487"/>
      <c r="BH124" s="1488"/>
    </row>
    <row r="125" spans="2:60">
      <c r="B125" s="411"/>
      <c r="AN125" s="3594"/>
      <c r="AO125" s="3566"/>
      <c r="AP125" s="3566"/>
      <c r="AQ125" s="3566"/>
      <c r="AR125" s="3566"/>
      <c r="AS125" s="3566"/>
      <c r="AT125" s="3566"/>
      <c r="AU125" s="3566"/>
      <c r="AV125" s="3595"/>
      <c r="AX125" s="1199" t="s">
        <v>583</v>
      </c>
      <c r="AY125" s="1200"/>
      <c r="AZ125" s="1201"/>
      <c r="BA125" s="612" t="s">
        <v>1341</v>
      </c>
      <c r="BB125" s="1489"/>
      <c r="BC125" s="1489"/>
      <c r="BD125" s="1484"/>
      <c r="BE125" s="1484"/>
      <c r="BF125" s="1484"/>
      <c r="BG125" s="1484"/>
      <c r="BH125" s="1485"/>
    </row>
    <row r="126" spans="2:60">
      <c r="B126" s="184"/>
      <c r="AM126" s="1479" t="s">
        <v>807</v>
      </c>
      <c r="AN126" s="3594"/>
      <c r="AO126" s="3566"/>
      <c r="AP126" s="3566"/>
      <c r="AQ126" s="3566"/>
      <c r="AR126" s="3566"/>
      <c r="AS126" s="3566"/>
      <c r="AT126" s="3566"/>
      <c r="AU126" s="3566"/>
      <c r="AV126" s="3595"/>
      <c r="AX126" s="1202"/>
      <c r="AY126" s="1203"/>
      <c r="AZ126" s="1204"/>
      <c r="BA126" s="618" t="s">
        <v>914</v>
      </c>
      <c r="BB126" s="1490"/>
      <c r="BC126" s="1490"/>
      <c r="BH126" s="1486"/>
    </row>
    <row r="127" spans="2:60" ht="20.149999999999999" customHeight="1">
      <c r="B127" s="2937"/>
      <c r="C127" s="3334" t="s">
        <v>1529</v>
      </c>
      <c r="D127" s="3334"/>
      <c r="E127" s="3334"/>
      <c r="F127" s="3334"/>
      <c r="G127" s="3334"/>
      <c r="H127" s="3334"/>
      <c r="I127" s="3334"/>
      <c r="J127" s="3334"/>
      <c r="K127" s="3334"/>
      <c r="L127" s="3334"/>
      <c r="M127" s="3334"/>
      <c r="N127" s="3334"/>
      <c r="O127" s="3334"/>
      <c r="P127" s="3334"/>
      <c r="Q127" s="3334"/>
      <c r="R127" s="3334"/>
      <c r="S127" s="3334"/>
      <c r="T127" s="3334"/>
      <c r="U127" s="3334"/>
      <c r="V127" s="3334"/>
      <c r="W127" s="3334"/>
      <c r="X127" s="3334"/>
      <c r="Y127" s="3334"/>
      <c r="Z127" s="3334"/>
      <c r="AA127" s="3334"/>
      <c r="AB127" s="3334"/>
      <c r="AC127" s="3334"/>
      <c r="AD127" s="3334"/>
      <c r="AE127" s="3334"/>
      <c r="AF127" s="3334"/>
      <c r="AG127" s="3334"/>
      <c r="AH127" s="3334"/>
      <c r="AI127" s="3334"/>
      <c r="AJ127" s="3334"/>
      <c r="AK127" s="3334"/>
      <c r="AL127" s="2937"/>
      <c r="AN127" s="3594"/>
      <c r="AO127" s="3566"/>
      <c r="AP127" s="3566"/>
      <c r="AQ127" s="3566"/>
      <c r="AR127" s="3566"/>
      <c r="AS127" s="3566"/>
      <c r="AT127" s="3566"/>
      <c r="AU127" s="3566"/>
      <c r="AV127" s="3595"/>
      <c r="AX127" s="1202"/>
      <c r="AY127" s="1203"/>
      <c r="AZ127" s="1204"/>
      <c r="BA127" s="618" t="s">
        <v>994</v>
      </c>
      <c r="BB127" s="1490"/>
      <c r="BC127" s="1490"/>
      <c r="BH127" s="1486"/>
    </row>
    <row r="128" spans="2:60" ht="20.149999999999999" customHeight="1">
      <c r="B128" s="2937"/>
      <c r="C128" s="3334"/>
      <c r="D128" s="3334"/>
      <c r="E128" s="3334"/>
      <c r="F128" s="3334"/>
      <c r="G128" s="3334"/>
      <c r="H128" s="3334"/>
      <c r="I128" s="3334"/>
      <c r="J128" s="3334"/>
      <c r="K128" s="3334"/>
      <c r="L128" s="3334"/>
      <c r="M128" s="3334"/>
      <c r="N128" s="3334"/>
      <c r="O128" s="3334"/>
      <c r="P128" s="3334"/>
      <c r="Q128" s="3334"/>
      <c r="R128" s="3334"/>
      <c r="S128" s="3334"/>
      <c r="T128" s="3334"/>
      <c r="U128" s="3334"/>
      <c r="V128" s="3334"/>
      <c r="W128" s="3334"/>
      <c r="X128" s="3334"/>
      <c r="Y128" s="3334"/>
      <c r="Z128" s="3334"/>
      <c r="AA128" s="3334"/>
      <c r="AB128" s="3334"/>
      <c r="AC128" s="3334"/>
      <c r="AD128" s="3334"/>
      <c r="AE128" s="3334"/>
      <c r="AF128" s="3334"/>
      <c r="AG128" s="3334"/>
      <c r="AH128" s="3334"/>
      <c r="AI128" s="3334"/>
      <c r="AJ128" s="3334"/>
      <c r="AK128" s="3334"/>
      <c r="AL128" s="2937"/>
      <c r="AN128" s="3594"/>
      <c r="AO128" s="3566"/>
      <c r="AP128" s="3566"/>
      <c r="AQ128" s="3566"/>
      <c r="AR128" s="3566"/>
      <c r="AS128" s="3566"/>
      <c r="AT128" s="3566"/>
      <c r="AU128" s="3566"/>
      <c r="AV128" s="3595"/>
      <c r="AX128" s="1202"/>
      <c r="AY128" s="1203"/>
      <c r="AZ128" s="1204"/>
      <c r="BA128" s="1491" t="s">
        <v>1342</v>
      </c>
      <c r="BB128" s="1490"/>
      <c r="BC128" s="1490"/>
      <c r="BH128" s="1486"/>
    </row>
    <row r="129" spans="2:60" ht="13.5" customHeight="1">
      <c r="B129" s="2678"/>
      <c r="C129" s="2678"/>
      <c r="D129" s="2678"/>
      <c r="E129" s="2678"/>
      <c r="F129" s="2678"/>
      <c r="G129" s="2678"/>
      <c r="H129" s="2678"/>
      <c r="I129" s="2678"/>
      <c r="J129" s="2678"/>
      <c r="K129" s="2678"/>
      <c r="L129" s="2678"/>
      <c r="M129" s="2678"/>
      <c r="N129" s="2678"/>
      <c r="O129" s="2678"/>
      <c r="P129" s="2678"/>
      <c r="Q129" s="2678"/>
      <c r="R129" s="2678"/>
      <c r="S129" s="2678"/>
      <c r="T129" s="2678"/>
      <c r="U129" s="2678"/>
      <c r="V129" s="2678"/>
      <c r="W129" s="2678"/>
      <c r="X129" s="2678"/>
      <c r="Y129" s="2678"/>
      <c r="Z129" s="2678"/>
      <c r="AA129" s="2678"/>
      <c r="AB129" s="2678"/>
      <c r="AC129" s="2678"/>
      <c r="AD129" s="2678"/>
      <c r="AE129" s="2678"/>
      <c r="AF129" s="2678"/>
      <c r="AG129" s="2678"/>
      <c r="AH129" s="2678"/>
      <c r="AI129" s="2678"/>
      <c r="AJ129" s="2678"/>
      <c r="AK129" s="2678"/>
      <c r="AL129" s="2678"/>
      <c r="AN129" s="3594"/>
      <c r="AO129" s="3566"/>
      <c r="AP129" s="3566"/>
      <c r="AQ129" s="3566"/>
      <c r="AR129" s="3566"/>
      <c r="AS129" s="3566"/>
      <c r="AT129" s="3566"/>
      <c r="AU129" s="3566"/>
      <c r="AV129" s="3595"/>
      <c r="AX129" s="1202"/>
      <c r="AY129" s="1203"/>
      <c r="AZ129" s="1204"/>
      <c r="BA129" s="1491"/>
      <c r="BB129" s="1490"/>
      <c r="BC129" s="1490"/>
      <c r="BH129" s="1486"/>
    </row>
    <row r="130" spans="2:60" ht="24" customHeight="1">
      <c r="C130" s="3776" t="s">
        <v>1935</v>
      </c>
      <c r="D130" s="3776"/>
      <c r="E130" s="3776"/>
      <c r="F130" s="3776"/>
      <c r="G130" s="3776"/>
      <c r="H130" s="3776"/>
      <c r="I130" s="3776"/>
      <c r="J130" s="3776"/>
      <c r="K130" s="3776"/>
      <c r="L130" s="3776"/>
      <c r="M130" s="3776"/>
      <c r="N130" s="3776"/>
      <c r="O130" s="3776"/>
      <c r="P130" s="3776"/>
      <c r="Q130" s="3776"/>
      <c r="R130" s="3776"/>
      <c r="S130" s="3776"/>
      <c r="T130" s="3776"/>
      <c r="U130" s="3776"/>
      <c r="V130" s="3776"/>
      <c r="W130" s="3776"/>
      <c r="X130" s="3776"/>
      <c r="Y130" s="3776"/>
      <c r="Z130" s="3776"/>
      <c r="AA130" s="3776"/>
      <c r="AB130" s="3776"/>
      <c r="AC130" s="3776"/>
      <c r="AD130" s="3776"/>
      <c r="AE130" s="3776"/>
      <c r="AF130" s="3776"/>
      <c r="AG130" s="3776"/>
      <c r="AH130" s="3776"/>
      <c r="AI130" s="3776"/>
      <c r="AJ130" s="3776"/>
      <c r="AK130" s="1448"/>
      <c r="AL130" s="1448"/>
      <c r="AN130" s="3594"/>
      <c r="AO130" s="3566"/>
      <c r="AP130" s="3566"/>
      <c r="AQ130" s="3566"/>
      <c r="AR130" s="3566"/>
      <c r="AS130" s="3566"/>
      <c r="AT130" s="3566"/>
      <c r="AU130" s="3566"/>
      <c r="AV130" s="3595"/>
      <c r="AX130" s="1202"/>
      <c r="AY130" s="1203"/>
      <c r="AZ130" s="1204"/>
      <c r="BA130" s="1491" t="s">
        <v>1343</v>
      </c>
      <c r="BB130" s="1490"/>
      <c r="BC130" s="1490"/>
      <c r="BH130" s="1486"/>
    </row>
    <row r="131" spans="2:60" ht="15.75" customHeight="1">
      <c r="B131" s="1448"/>
      <c r="C131" s="3776"/>
      <c r="D131" s="3776"/>
      <c r="E131" s="3776"/>
      <c r="F131" s="3776"/>
      <c r="G131" s="3776"/>
      <c r="H131" s="3776"/>
      <c r="I131" s="3776"/>
      <c r="J131" s="3776"/>
      <c r="K131" s="3776"/>
      <c r="L131" s="3776"/>
      <c r="M131" s="3776"/>
      <c r="N131" s="3776"/>
      <c r="O131" s="3776"/>
      <c r="P131" s="3776"/>
      <c r="Q131" s="3776"/>
      <c r="R131" s="3776"/>
      <c r="S131" s="3776"/>
      <c r="T131" s="3776"/>
      <c r="U131" s="3776"/>
      <c r="V131" s="3776"/>
      <c r="W131" s="3776"/>
      <c r="X131" s="3776"/>
      <c r="Y131" s="3776"/>
      <c r="Z131" s="3776"/>
      <c r="AA131" s="3776"/>
      <c r="AB131" s="3776"/>
      <c r="AC131" s="3776"/>
      <c r="AD131" s="3776"/>
      <c r="AE131" s="3776"/>
      <c r="AF131" s="3776"/>
      <c r="AG131" s="3776"/>
      <c r="AH131" s="3776"/>
      <c r="AI131" s="3776"/>
      <c r="AJ131" s="3776"/>
      <c r="AK131" s="1448"/>
      <c r="AL131" s="1448"/>
      <c r="AN131" s="3594"/>
      <c r="AO131" s="3566"/>
      <c r="AP131" s="3566"/>
      <c r="AQ131" s="3566"/>
      <c r="AR131" s="3566"/>
      <c r="AS131" s="3566"/>
      <c r="AT131" s="3566"/>
      <c r="AU131" s="3566"/>
      <c r="AV131" s="3595"/>
      <c r="AX131" s="1205"/>
      <c r="AY131" s="1206"/>
      <c r="AZ131" s="1207"/>
      <c r="BA131" s="1492" t="s">
        <v>1344</v>
      </c>
      <c r="BB131" s="1493"/>
      <c r="BC131" s="1493"/>
      <c r="BD131" s="1487"/>
      <c r="BE131" s="1487"/>
      <c r="BF131" s="1487"/>
      <c r="BG131" s="1487"/>
      <c r="BH131" s="1488"/>
    </row>
    <row r="132" spans="2:60" ht="14.25" customHeight="1" thickBot="1">
      <c r="B132" s="1448"/>
      <c r="C132" s="3776"/>
      <c r="D132" s="3776"/>
      <c r="E132" s="3776"/>
      <c r="F132" s="3776"/>
      <c r="G132" s="3776"/>
      <c r="H132" s="3776"/>
      <c r="I132" s="3776"/>
      <c r="J132" s="3776"/>
      <c r="K132" s="3776"/>
      <c r="L132" s="3776"/>
      <c r="M132" s="3776"/>
      <c r="N132" s="3776"/>
      <c r="O132" s="3776"/>
      <c r="P132" s="3776"/>
      <c r="Q132" s="3776"/>
      <c r="R132" s="3776"/>
      <c r="S132" s="3776"/>
      <c r="T132" s="3776"/>
      <c r="U132" s="3776"/>
      <c r="V132" s="3776"/>
      <c r="W132" s="3776"/>
      <c r="X132" s="3776"/>
      <c r="Y132" s="3776"/>
      <c r="Z132" s="3776"/>
      <c r="AA132" s="3776"/>
      <c r="AB132" s="3776"/>
      <c r="AC132" s="3776"/>
      <c r="AD132" s="3776"/>
      <c r="AE132" s="3776"/>
      <c r="AF132" s="3776"/>
      <c r="AG132" s="3776"/>
      <c r="AH132" s="3776"/>
      <c r="AI132" s="3776"/>
      <c r="AJ132" s="3776"/>
      <c r="AK132" s="1448"/>
      <c r="AL132" s="1448"/>
      <c r="AN132" s="3596"/>
      <c r="AO132" s="3597"/>
      <c r="AP132" s="3597"/>
      <c r="AQ132" s="3597"/>
      <c r="AR132" s="3597"/>
      <c r="AS132" s="3597"/>
      <c r="AT132" s="3597"/>
      <c r="AU132" s="3597"/>
      <c r="AV132" s="3598"/>
      <c r="AX132" s="1199" t="s">
        <v>921</v>
      </c>
      <c r="AY132" s="1200"/>
      <c r="AZ132" s="1201"/>
      <c r="BA132" s="1494" t="s">
        <v>915</v>
      </c>
      <c r="BB132" s="1489"/>
      <c r="BC132" s="1489"/>
      <c r="BD132" s="1484"/>
      <c r="BE132" s="1484"/>
      <c r="BF132" s="1484"/>
      <c r="BG132" s="1484"/>
      <c r="BH132" s="1485"/>
    </row>
    <row r="133" spans="2:60" ht="14.25" customHeight="1">
      <c r="B133" s="1448"/>
      <c r="C133" s="3776"/>
      <c r="D133" s="3776"/>
      <c r="E133" s="3776"/>
      <c r="F133" s="3776"/>
      <c r="G133" s="3776"/>
      <c r="H133" s="3776"/>
      <c r="I133" s="3776"/>
      <c r="J133" s="3776"/>
      <c r="K133" s="3776"/>
      <c r="L133" s="3776"/>
      <c r="M133" s="3776"/>
      <c r="N133" s="3776"/>
      <c r="O133" s="3776"/>
      <c r="P133" s="3776"/>
      <c r="Q133" s="3776"/>
      <c r="R133" s="3776"/>
      <c r="S133" s="3776"/>
      <c r="T133" s="3776"/>
      <c r="U133" s="3776"/>
      <c r="V133" s="3776"/>
      <c r="W133" s="3776"/>
      <c r="X133" s="3776"/>
      <c r="Y133" s="3776"/>
      <c r="Z133" s="3776"/>
      <c r="AA133" s="3776"/>
      <c r="AB133" s="3776"/>
      <c r="AC133" s="3776"/>
      <c r="AD133" s="3776"/>
      <c r="AE133" s="3776"/>
      <c r="AF133" s="3776"/>
      <c r="AG133" s="3776"/>
      <c r="AH133" s="3776"/>
      <c r="AI133" s="3776"/>
      <c r="AJ133" s="3776"/>
      <c r="AK133" s="1448"/>
      <c r="AL133" s="1448"/>
      <c r="AN133" s="1495"/>
      <c r="AO133" s="1495"/>
      <c r="AP133" s="1495"/>
      <c r="AQ133" s="1495"/>
      <c r="AR133" s="1495"/>
      <c r="AS133" s="1495"/>
      <c r="AT133" s="1495"/>
      <c r="AU133" s="1495"/>
      <c r="AV133" s="1495"/>
      <c r="AX133" s="1202"/>
      <c r="AY133" s="1203"/>
      <c r="AZ133" s="1204"/>
      <c r="BA133" s="1491" t="s">
        <v>1345</v>
      </c>
      <c r="BB133" s="1490"/>
      <c r="BC133" s="1490"/>
      <c r="BH133" s="1486"/>
    </row>
    <row r="134" spans="2:60" ht="14.25" customHeight="1" thickBot="1">
      <c r="B134" s="1448"/>
      <c r="C134" s="3776"/>
      <c r="D134" s="3776"/>
      <c r="E134" s="3776"/>
      <c r="F134" s="3776"/>
      <c r="G134" s="3776"/>
      <c r="H134" s="3776"/>
      <c r="I134" s="3776"/>
      <c r="J134" s="3776"/>
      <c r="K134" s="3776"/>
      <c r="L134" s="3776"/>
      <c r="M134" s="3776"/>
      <c r="N134" s="3776"/>
      <c r="O134" s="3776"/>
      <c r="P134" s="3776"/>
      <c r="Q134" s="3776"/>
      <c r="R134" s="3776"/>
      <c r="S134" s="3776"/>
      <c r="T134" s="3776"/>
      <c r="U134" s="3776"/>
      <c r="V134" s="3776"/>
      <c r="W134" s="3776"/>
      <c r="X134" s="3776"/>
      <c r="Y134" s="3776"/>
      <c r="Z134" s="3776"/>
      <c r="AA134" s="3776"/>
      <c r="AB134" s="3776"/>
      <c r="AC134" s="3776"/>
      <c r="AD134" s="3776"/>
      <c r="AE134" s="3776"/>
      <c r="AF134" s="3776"/>
      <c r="AG134" s="3776"/>
      <c r="AH134" s="3776"/>
      <c r="AI134" s="3776"/>
      <c r="AJ134" s="3776"/>
      <c r="AK134" s="1448"/>
      <c r="AL134" s="1448"/>
      <c r="AN134" s="298" t="s">
        <v>1539</v>
      </c>
      <c r="AO134" s="1495"/>
      <c r="AP134" s="1495"/>
      <c r="AQ134" s="1495"/>
      <c r="AR134" s="1495"/>
      <c r="AS134" s="1495"/>
      <c r="AT134" s="1495"/>
      <c r="AU134" s="1495"/>
      <c r="AV134" s="1495"/>
      <c r="AX134" s="1202"/>
      <c r="AY134" s="1203"/>
      <c r="AZ134" s="1204"/>
      <c r="BA134" s="1491" t="s">
        <v>916</v>
      </c>
      <c r="BB134" s="1490"/>
      <c r="BC134" s="1490"/>
      <c r="BH134" s="1486"/>
    </row>
    <row r="135" spans="2:60" ht="14.25" customHeight="1">
      <c r="B135" s="1448"/>
      <c r="C135" s="3776"/>
      <c r="D135" s="3776"/>
      <c r="E135" s="3776"/>
      <c r="F135" s="3776"/>
      <c r="G135" s="3776"/>
      <c r="H135" s="3776"/>
      <c r="I135" s="3776"/>
      <c r="J135" s="3776"/>
      <c r="K135" s="3776"/>
      <c r="L135" s="3776"/>
      <c r="M135" s="3776"/>
      <c r="N135" s="3776"/>
      <c r="O135" s="3776"/>
      <c r="P135" s="3776"/>
      <c r="Q135" s="3776"/>
      <c r="R135" s="3776"/>
      <c r="S135" s="3776"/>
      <c r="T135" s="3776"/>
      <c r="U135" s="3776"/>
      <c r="V135" s="3776"/>
      <c r="W135" s="3776"/>
      <c r="X135" s="3776"/>
      <c r="Y135" s="3776"/>
      <c r="Z135" s="3776"/>
      <c r="AA135" s="3776"/>
      <c r="AB135" s="3776"/>
      <c r="AC135" s="3776"/>
      <c r="AD135" s="3776"/>
      <c r="AE135" s="3776"/>
      <c r="AF135" s="3776"/>
      <c r="AG135" s="3776"/>
      <c r="AH135" s="3776"/>
      <c r="AI135" s="3776"/>
      <c r="AJ135" s="3776"/>
      <c r="AK135" s="1448"/>
      <c r="AL135" s="1448"/>
      <c r="AN135" s="3591" t="s">
        <v>1734</v>
      </c>
      <c r="AO135" s="3592"/>
      <c r="AP135" s="3592"/>
      <c r="AQ135" s="3592"/>
      <c r="AR135" s="3592"/>
      <c r="AS135" s="3592"/>
      <c r="AT135" s="3592"/>
      <c r="AU135" s="3592"/>
      <c r="AV135" s="3593"/>
      <c r="AX135" s="1202"/>
      <c r="AY135" s="1203"/>
      <c r="AZ135" s="1204"/>
      <c r="BA135" s="1491" t="s">
        <v>927</v>
      </c>
      <c r="BB135" s="1490"/>
      <c r="BC135" s="1490"/>
      <c r="BH135" s="1486"/>
    </row>
    <row r="136" spans="2:60" ht="14.25" customHeight="1">
      <c r="B136" s="1448"/>
      <c r="C136" s="3776"/>
      <c r="D136" s="3776"/>
      <c r="E136" s="3776"/>
      <c r="F136" s="3776"/>
      <c r="G136" s="3776"/>
      <c r="H136" s="3776"/>
      <c r="I136" s="3776"/>
      <c r="J136" s="3776"/>
      <c r="K136" s="3776"/>
      <c r="L136" s="3776"/>
      <c r="M136" s="3776"/>
      <c r="N136" s="3776"/>
      <c r="O136" s="3776"/>
      <c r="P136" s="3776"/>
      <c r="Q136" s="3776"/>
      <c r="R136" s="3776"/>
      <c r="S136" s="3776"/>
      <c r="T136" s="3776"/>
      <c r="U136" s="3776"/>
      <c r="V136" s="3776"/>
      <c r="W136" s="3776"/>
      <c r="X136" s="3776"/>
      <c r="Y136" s="3776"/>
      <c r="Z136" s="3776"/>
      <c r="AA136" s="3776"/>
      <c r="AB136" s="3776"/>
      <c r="AC136" s="3776"/>
      <c r="AD136" s="3776"/>
      <c r="AE136" s="3776"/>
      <c r="AF136" s="3776"/>
      <c r="AG136" s="3776"/>
      <c r="AH136" s="3776"/>
      <c r="AI136" s="3776"/>
      <c r="AJ136" s="3776"/>
      <c r="AK136" s="1448"/>
      <c r="AL136" s="1448"/>
      <c r="AN136" s="3594"/>
      <c r="AO136" s="3566"/>
      <c r="AP136" s="3566"/>
      <c r="AQ136" s="3566"/>
      <c r="AR136" s="3566"/>
      <c r="AS136" s="3566"/>
      <c r="AT136" s="3566"/>
      <c r="AU136" s="3566"/>
      <c r="AV136" s="3595"/>
      <c r="AX136" s="1205"/>
      <c r="AY136" s="1206"/>
      <c r="AZ136" s="1207"/>
      <c r="BA136" s="1492" t="s">
        <v>1346</v>
      </c>
      <c r="BB136" s="1493"/>
      <c r="BC136" s="1493"/>
      <c r="BD136" s="1487"/>
      <c r="BE136" s="1487"/>
      <c r="BF136" s="1487"/>
      <c r="BG136" s="1487"/>
      <c r="BH136" s="1488"/>
    </row>
    <row r="137" spans="2:60" ht="14.25" customHeight="1">
      <c r="B137" s="3398"/>
      <c r="C137" s="3398"/>
      <c r="D137" s="3398"/>
      <c r="E137" s="3398"/>
      <c r="F137" s="3398"/>
      <c r="G137" s="3398"/>
      <c r="H137" s="3398"/>
      <c r="I137" s="3398"/>
      <c r="J137" s="3398"/>
      <c r="K137" s="3398"/>
      <c r="L137" s="3398"/>
      <c r="M137" s="3398"/>
      <c r="N137" s="3398"/>
      <c r="O137" s="3398"/>
      <c r="P137" s="3398"/>
      <c r="Q137" s="3398"/>
      <c r="R137" s="3398"/>
      <c r="S137" s="3398"/>
      <c r="T137" s="3398"/>
      <c r="U137" s="3398"/>
      <c r="V137" s="3398"/>
      <c r="W137" s="3398"/>
      <c r="X137" s="3398"/>
      <c r="Y137" s="3398"/>
      <c r="Z137" s="3398"/>
      <c r="AA137" s="3398"/>
      <c r="AB137" s="3398"/>
      <c r="AC137" s="3398"/>
      <c r="AD137" s="3398"/>
      <c r="AE137" s="3398"/>
      <c r="AF137" s="3398"/>
      <c r="AG137" s="3398"/>
      <c r="AH137" s="3398"/>
      <c r="AI137" s="3398"/>
      <c r="AJ137" s="3398"/>
      <c r="AK137" s="3398"/>
      <c r="AL137" s="3398"/>
      <c r="AN137" s="3594"/>
      <c r="AO137" s="3566"/>
      <c r="AP137" s="3566"/>
      <c r="AQ137" s="3566"/>
      <c r="AR137" s="3566"/>
      <c r="AS137" s="3566"/>
      <c r="AT137" s="3566"/>
      <c r="AU137" s="3566"/>
      <c r="AV137" s="3595"/>
      <c r="AX137" s="1199" t="s">
        <v>691</v>
      </c>
      <c r="AY137" s="1200"/>
      <c r="AZ137" s="1201"/>
      <c r="BA137" s="1491" t="s">
        <v>917</v>
      </c>
      <c r="BB137" s="1490"/>
      <c r="BC137" s="1496"/>
      <c r="BH137" s="1486"/>
    </row>
    <row r="138" spans="2:60" ht="12.65" customHeight="1">
      <c r="B138" s="3777"/>
      <c r="C138" s="3777"/>
      <c r="D138" s="3777"/>
      <c r="E138" s="3777"/>
      <c r="F138" s="3777"/>
      <c r="G138" s="3777"/>
      <c r="H138" s="3777"/>
      <c r="I138" s="3777"/>
      <c r="J138" s="3777"/>
      <c r="K138" s="3777"/>
      <c r="L138" s="3777"/>
      <c r="M138" s="3777"/>
      <c r="N138" s="3777"/>
      <c r="O138" s="3777"/>
      <c r="P138" s="3777"/>
      <c r="Q138" s="3777"/>
      <c r="R138" s="3777"/>
      <c r="S138" s="3777"/>
      <c r="T138" s="3777"/>
      <c r="U138" s="3777"/>
      <c r="V138" s="3777"/>
      <c r="W138" s="3777"/>
      <c r="X138" s="3777"/>
      <c r="Y138" s="3777"/>
      <c r="Z138" s="3777"/>
      <c r="AA138" s="3777"/>
      <c r="AB138" s="3777"/>
      <c r="AC138" s="3777"/>
      <c r="AD138" s="3777"/>
      <c r="AE138" s="3777"/>
      <c r="AF138" s="3777"/>
      <c r="AG138" s="3777"/>
      <c r="AH138" s="3777"/>
      <c r="AI138" s="3777"/>
      <c r="AJ138" s="3777"/>
      <c r="AK138" s="3777"/>
      <c r="AL138" s="3777"/>
      <c r="AN138" s="3594"/>
      <c r="AO138" s="3566"/>
      <c r="AP138" s="3566"/>
      <c r="AQ138" s="3566"/>
      <c r="AR138" s="3566"/>
      <c r="AS138" s="3566"/>
      <c r="AT138" s="3566"/>
      <c r="AU138" s="3566"/>
      <c r="AV138" s="3595"/>
      <c r="AX138" s="1202"/>
      <c r="AY138" s="1203"/>
      <c r="AZ138" s="1204"/>
      <c r="BA138" s="1491" t="s">
        <v>925</v>
      </c>
      <c r="BB138" s="1490"/>
      <c r="BC138" s="1496"/>
      <c r="BH138" s="1486"/>
    </row>
    <row r="139" spans="2:60" ht="21.75" customHeight="1">
      <c r="B139" s="2938"/>
      <c r="C139" s="2939" t="s">
        <v>3337</v>
      </c>
      <c r="D139" s="2938"/>
      <c r="E139" s="1429"/>
      <c r="F139" s="1429"/>
      <c r="G139" s="1429"/>
      <c r="H139" s="1429"/>
      <c r="I139" s="1429"/>
      <c r="J139" s="1429"/>
      <c r="K139" s="1429"/>
      <c r="L139" s="1429"/>
      <c r="M139" s="1429"/>
      <c r="N139" s="1429"/>
      <c r="O139" s="1429"/>
      <c r="P139" s="1429"/>
      <c r="Q139" s="1429"/>
      <c r="R139" s="1429"/>
      <c r="S139" s="1429"/>
      <c r="T139" s="1429"/>
      <c r="U139" s="1429"/>
      <c r="V139" s="1429"/>
      <c r="W139" s="1429"/>
      <c r="X139" s="1429"/>
      <c r="Y139" s="1429"/>
      <c r="Z139" s="1429"/>
      <c r="AA139" s="1429"/>
      <c r="AB139" s="1429"/>
      <c r="AC139" s="1429"/>
      <c r="AD139" s="1429"/>
      <c r="AE139" s="1429"/>
      <c r="AF139" s="1429"/>
      <c r="AG139" s="1429"/>
      <c r="AH139" s="1429"/>
      <c r="AI139" s="1429"/>
      <c r="AJ139" s="1429"/>
      <c r="AK139" s="1429"/>
      <c r="AL139" s="1429"/>
      <c r="AN139" s="3594"/>
      <c r="AO139" s="3566"/>
      <c r="AP139" s="3566"/>
      <c r="AQ139" s="3566"/>
      <c r="AR139" s="3566"/>
      <c r="AS139" s="3566"/>
      <c r="AT139" s="3566"/>
      <c r="AU139" s="3566"/>
      <c r="AV139" s="3595"/>
      <c r="AX139" s="1202"/>
      <c r="AY139" s="1203"/>
      <c r="AZ139" s="1204"/>
      <c r="BA139" s="1491" t="s">
        <v>1347</v>
      </c>
      <c r="BB139" s="1490"/>
      <c r="BC139" s="1496"/>
      <c r="BH139" s="1486"/>
    </row>
    <row r="140" spans="2:60" ht="12.65" customHeight="1">
      <c r="B140" s="3398"/>
      <c r="C140" s="3398"/>
      <c r="D140" s="3398"/>
      <c r="E140" s="3398"/>
      <c r="F140" s="3398"/>
      <c r="G140" s="3398"/>
      <c r="H140" s="3398"/>
      <c r="I140" s="3398"/>
      <c r="J140" s="3398"/>
      <c r="K140" s="3398"/>
      <c r="L140" s="3398"/>
      <c r="M140" s="3398"/>
      <c r="N140" s="3398"/>
      <c r="O140" s="3398"/>
      <c r="P140" s="3398"/>
      <c r="Q140" s="3398"/>
      <c r="R140" s="3398"/>
      <c r="S140" s="3398"/>
      <c r="T140" s="3398"/>
      <c r="U140" s="3398"/>
      <c r="V140" s="3398"/>
      <c r="W140" s="3398"/>
      <c r="X140" s="3398"/>
      <c r="Y140" s="3398"/>
      <c r="Z140" s="3398"/>
      <c r="AA140" s="3398"/>
      <c r="AB140" s="3398"/>
      <c r="AC140" s="3398"/>
      <c r="AD140" s="3398"/>
      <c r="AE140" s="3398"/>
      <c r="AF140" s="3398"/>
      <c r="AG140" s="3398"/>
      <c r="AH140" s="3398"/>
      <c r="AI140" s="3398"/>
      <c r="AJ140" s="3398"/>
      <c r="AK140" s="3398"/>
      <c r="AL140" s="3398"/>
      <c r="AN140" s="3594"/>
      <c r="AO140" s="3566"/>
      <c r="AP140" s="3566"/>
      <c r="AQ140" s="3566"/>
      <c r="AR140" s="3566"/>
      <c r="AS140" s="3566"/>
      <c r="AT140" s="3566"/>
      <c r="AU140" s="3566"/>
      <c r="AV140" s="3595"/>
      <c r="AX140" s="1205"/>
      <c r="AY140" s="1206"/>
      <c r="AZ140" s="1207"/>
      <c r="BA140" s="1492" t="s">
        <v>918</v>
      </c>
      <c r="BB140" s="1493"/>
      <c r="BC140" s="1497"/>
      <c r="BD140" s="1487"/>
      <c r="BE140" s="1487"/>
      <c r="BF140" s="1487"/>
      <c r="BG140" s="1487"/>
      <c r="BH140" s="1488"/>
    </row>
    <row r="141" spans="2:60" ht="22.5" customHeight="1">
      <c r="B141" s="3398"/>
      <c r="C141" s="3398"/>
      <c r="D141" s="3398"/>
      <c r="E141" s="3398"/>
      <c r="F141" s="3398"/>
      <c r="G141" s="3398"/>
      <c r="H141" s="3398"/>
      <c r="I141" s="3398"/>
      <c r="J141" s="3398"/>
      <c r="K141" s="3398"/>
      <c r="L141" s="3398"/>
      <c r="M141" s="3398"/>
      <c r="N141" s="3398"/>
      <c r="O141" s="3398"/>
      <c r="P141" s="3398"/>
      <c r="Q141" s="3398"/>
      <c r="R141" s="3398"/>
      <c r="S141" s="3398"/>
      <c r="T141" s="3398"/>
      <c r="U141" s="3398"/>
      <c r="V141" s="3398"/>
      <c r="W141" s="3398"/>
      <c r="X141" s="3398"/>
      <c r="Y141" s="3398"/>
      <c r="Z141" s="3398"/>
      <c r="AA141" s="3398"/>
      <c r="AB141" s="3398"/>
      <c r="AC141" s="3398"/>
      <c r="AD141" s="3398"/>
      <c r="AE141" s="3398"/>
      <c r="AF141" s="3398"/>
      <c r="AG141" s="3398"/>
      <c r="AH141" s="3398"/>
      <c r="AI141" s="3398"/>
      <c r="AJ141" s="3398"/>
      <c r="AK141" s="3398"/>
      <c r="AL141" s="3398"/>
      <c r="AN141" s="3594"/>
      <c r="AO141" s="3566"/>
      <c r="AP141" s="3566"/>
      <c r="AQ141" s="3566"/>
      <c r="AR141" s="3566"/>
      <c r="AS141" s="3566"/>
      <c r="AT141" s="3566"/>
      <c r="AU141" s="3566"/>
      <c r="AV141" s="3595"/>
      <c r="AX141" s="1331" t="s">
        <v>1563</v>
      </c>
      <c r="AY141" s="1203"/>
      <c r="AZ141" s="1204"/>
      <c r="BA141" s="1491" t="s">
        <v>1348</v>
      </c>
      <c r="BB141" s="1490"/>
      <c r="BC141" s="1496"/>
      <c r="BH141" s="1486"/>
    </row>
    <row r="142" spans="2:60" ht="14.25" customHeight="1">
      <c r="C142" s="796" t="s">
        <v>1325</v>
      </c>
      <c r="D142" s="797" t="s">
        <v>1326</v>
      </c>
      <c r="E142" s="797" t="s">
        <v>1491</v>
      </c>
      <c r="F142" s="797"/>
      <c r="G142" s="798"/>
      <c r="H142" s="798"/>
      <c r="I142" s="798"/>
      <c r="J142" s="798"/>
      <c r="K142" s="798"/>
      <c r="L142" s="798"/>
      <c r="M142" s="798"/>
      <c r="N142" s="798"/>
      <c r="O142" s="798"/>
      <c r="P142" s="798"/>
      <c r="Q142" s="798"/>
      <c r="R142" s="798"/>
      <c r="S142" s="798"/>
      <c r="T142" s="798"/>
      <c r="U142" s="798"/>
      <c r="V142" s="798"/>
      <c r="W142" s="798"/>
      <c r="X142" s="798"/>
      <c r="Y142" s="798"/>
      <c r="Z142" s="798"/>
      <c r="AA142" s="798"/>
      <c r="AB142" s="798"/>
      <c r="AC142" s="798"/>
      <c r="AD142" s="798"/>
      <c r="AE142" s="798"/>
      <c r="AF142" s="798"/>
      <c r="AG142" s="798"/>
      <c r="AH142" s="798"/>
      <c r="AI142" s="798"/>
      <c r="AJ142" s="798"/>
      <c r="AK142" s="798"/>
      <c r="AL142" s="798"/>
      <c r="AN142" s="3594"/>
      <c r="AO142" s="3566"/>
      <c r="AP142" s="3566"/>
      <c r="AQ142" s="3566"/>
      <c r="AR142" s="3566"/>
      <c r="AS142" s="3566"/>
      <c r="AT142" s="3566"/>
      <c r="AU142" s="3566"/>
      <c r="AV142" s="3595"/>
      <c r="AX142" s="1202"/>
      <c r="AY142" s="1203"/>
      <c r="AZ142" s="1204"/>
      <c r="BA142" s="1491" t="s">
        <v>1349</v>
      </c>
      <c r="BB142" s="1490"/>
      <c r="BC142" s="1496"/>
      <c r="BH142" s="1486"/>
    </row>
    <row r="143" spans="2:60" ht="14.25" customHeight="1">
      <c r="C143" s="796"/>
      <c r="D143" s="797"/>
      <c r="E143" s="797"/>
      <c r="F143" s="797"/>
      <c r="G143" s="798"/>
      <c r="H143" s="798"/>
      <c r="I143" s="798"/>
      <c r="J143" s="798"/>
      <c r="K143" s="798"/>
      <c r="L143" s="798"/>
      <c r="M143" s="798"/>
      <c r="N143" s="798"/>
      <c r="O143" s="798"/>
      <c r="P143" s="798"/>
      <c r="Q143" s="798"/>
      <c r="R143" s="798"/>
      <c r="S143" s="798"/>
      <c r="T143" s="798"/>
      <c r="U143" s="798"/>
      <c r="V143" s="798"/>
      <c r="W143" s="798"/>
      <c r="X143" s="798"/>
      <c r="Y143" s="798"/>
      <c r="Z143" s="798"/>
      <c r="AA143" s="798"/>
      <c r="AB143" s="798"/>
      <c r="AC143" s="798"/>
      <c r="AD143" s="798"/>
      <c r="AE143" s="798"/>
      <c r="AF143" s="798"/>
      <c r="AG143" s="798"/>
      <c r="AH143" s="798"/>
      <c r="AI143" s="798"/>
      <c r="AJ143" s="798"/>
      <c r="AK143" s="798"/>
      <c r="AL143" s="798"/>
      <c r="AN143" s="3594"/>
      <c r="AO143" s="3566"/>
      <c r="AP143" s="3566"/>
      <c r="AQ143" s="3566"/>
      <c r="AR143" s="3566"/>
      <c r="AS143" s="3566"/>
      <c r="AT143" s="3566"/>
      <c r="AU143" s="3566"/>
      <c r="AV143" s="3595"/>
      <c r="AX143" s="1202"/>
      <c r="AY143" s="1203"/>
      <c r="AZ143" s="1204"/>
      <c r="BA143" s="1491" t="s">
        <v>919</v>
      </c>
      <c r="BB143" s="1490"/>
      <c r="BC143" s="1496"/>
      <c r="BH143" s="1486"/>
    </row>
    <row r="144" spans="2:60" ht="18" customHeight="1">
      <c r="C144" s="796" t="s">
        <v>1327</v>
      </c>
      <c r="D144" s="797" t="s">
        <v>1326</v>
      </c>
      <c r="E144" s="797" t="s">
        <v>2810</v>
      </c>
      <c r="F144" s="797"/>
      <c r="G144" s="798"/>
      <c r="H144" s="798"/>
      <c r="I144" s="798"/>
      <c r="J144" s="798"/>
      <c r="K144" s="798"/>
      <c r="L144" s="798"/>
      <c r="M144" s="798"/>
      <c r="N144" s="798"/>
      <c r="O144" s="798"/>
      <c r="P144" s="798"/>
      <c r="Q144" s="798"/>
      <c r="R144" s="798"/>
      <c r="S144" s="798"/>
      <c r="T144" s="798"/>
      <c r="U144" s="798"/>
      <c r="V144" s="798"/>
      <c r="W144" s="798"/>
      <c r="X144" s="798"/>
      <c r="Y144" s="798"/>
      <c r="Z144" s="798"/>
      <c r="AA144" s="798"/>
      <c r="AB144" s="798"/>
      <c r="AC144" s="798"/>
      <c r="AD144" s="798"/>
      <c r="AE144" s="798"/>
      <c r="AF144" s="798"/>
      <c r="AG144" s="798"/>
      <c r="AH144" s="798"/>
      <c r="AI144" s="798"/>
      <c r="AJ144" s="798"/>
      <c r="AK144" s="798"/>
      <c r="AL144" s="798"/>
      <c r="AM144" s="412"/>
      <c r="AN144" s="3594"/>
      <c r="AO144" s="3566"/>
      <c r="AP144" s="3566"/>
      <c r="AQ144" s="3566"/>
      <c r="AR144" s="3566"/>
      <c r="AS144" s="3566"/>
      <c r="AT144" s="3566"/>
      <c r="AU144" s="3566"/>
      <c r="AV144" s="3595"/>
      <c r="AW144" s="1498"/>
      <c r="AX144" s="1205"/>
      <c r="AY144" s="1206"/>
      <c r="AZ144" s="1207"/>
      <c r="BA144" s="1492" t="s">
        <v>926</v>
      </c>
      <c r="BB144" s="1493"/>
      <c r="BC144" s="1497"/>
      <c r="BD144" s="1487"/>
      <c r="BE144" s="1487"/>
      <c r="BF144" s="1487"/>
      <c r="BG144" s="1487"/>
      <c r="BH144" s="1488"/>
    </row>
    <row r="145" spans="2:60" ht="18" customHeight="1">
      <c r="C145" s="796"/>
      <c r="D145" s="797"/>
      <c r="E145" s="797"/>
      <c r="F145" s="797"/>
      <c r="G145" s="798"/>
      <c r="H145" s="798"/>
      <c r="I145" s="798"/>
      <c r="J145" s="798"/>
      <c r="K145" s="798"/>
      <c r="L145" s="798"/>
      <c r="M145" s="798"/>
      <c r="N145" s="798"/>
      <c r="O145" s="798"/>
      <c r="P145" s="798"/>
      <c r="Q145" s="798"/>
      <c r="R145" s="798"/>
      <c r="S145" s="798"/>
      <c r="T145" s="798"/>
      <c r="U145" s="798"/>
      <c r="V145" s="798"/>
      <c r="W145" s="798"/>
      <c r="X145" s="798"/>
      <c r="Y145" s="798"/>
      <c r="Z145" s="798"/>
      <c r="AA145" s="798"/>
      <c r="AB145" s="798"/>
      <c r="AC145" s="798"/>
      <c r="AD145" s="798"/>
      <c r="AE145" s="798"/>
      <c r="AF145" s="798"/>
      <c r="AG145" s="798"/>
      <c r="AH145" s="798"/>
      <c r="AI145" s="798"/>
      <c r="AJ145" s="798"/>
      <c r="AK145" s="798"/>
      <c r="AL145" s="798"/>
      <c r="AM145" s="412"/>
      <c r="AN145" s="3594"/>
      <c r="AO145" s="3566"/>
      <c r="AP145" s="3566"/>
      <c r="AQ145" s="3566"/>
      <c r="AR145" s="3566"/>
      <c r="AS145" s="3566"/>
      <c r="AT145" s="3566"/>
      <c r="AU145" s="3566"/>
      <c r="AV145" s="3595"/>
      <c r="AW145" s="1498"/>
      <c r="AX145" s="1199" t="s">
        <v>922</v>
      </c>
      <c r="AY145" s="1200"/>
      <c r="AZ145" s="1201"/>
      <c r="BA145" s="1491" t="s">
        <v>1350</v>
      </c>
      <c r="BB145" s="1490"/>
      <c r="BC145" s="1496"/>
      <c r="BH145" s="1486"/>
    </row>
    <row r="146" spans="2:60" ht="18" customHeight="1">
      <c r="C146" s="796" t="s">
        <v>1328</v>
      </c>
      <c r="D146" s="797" t="s">
        <v>1326</v>
      </c>
      <c r="E146" s="797" t="s">
        <v>2093</v>
      </c>
      <c r="F146" s="797"/>
      <c r="G146" s="798"/>
      <c r="H146" s="798"/>
      <c r="I146" s="798"/>
      <c r="J146" s="798"/>
      <c r="K146" s="798"/>
      <c r="L146" s="798"/>
      <c r="M146" s="798"/>
      <c r="N146" s="798"/>
      <c r="O146" s="798"/>
      <c r="P146" s="798"/>
      <c r="Q146" s="798"/>
      <c r="R146" s="798"/>
      <c r="S146" s="798"/>
      <c r="T146" s="798"/>
      <c r="U146" s="798"/>
      <c r="V146" s="798"/>
      <c r="W146" s="798"/>
      <c r="X146" s="798"/>
      <c r="Y146" s="798"/>
      <c r="Z146" s="798"/>
      <c r="AA146" s="798"/>
      <c r="AB146" s="798"/>
      <c r="AC146" s="798"/>
      <c r="AD146" s="798"/>
      <c r="AE146" s="798"/>
      <c r="AF146" s="798"/>
      <c r="AG146" s="798"/>
      <c r="AH146" s="798"/>
      <c r="AI146" s="798"/>
      <c r="AJ146" s="798"/>
      <c r="AK146" s="798"/>
      <c r="AL146" s="798"/>
      <c r="AM146" s="412"/>
      <c r="AN146" s="3594"/>
      <c r="AO146" s="3566"/>
      <c r="AP146" s="3566"/>
      <c r="AQ146" s="3566"/>
      <c r="AR146" s="3566"/>
      <c r="AS146" s="3566"/>
      <c r="AT146" s="3566"/>
      <c r="AU146" s="3566"/>
      <c r="AV146" s="3595"/>
      <c r="AW146" s="1498"/>
      <c r="AX146" s="1202"/>
      <c r="AY146" s="1203"/>
      <c r="AZ146" s="1204"/>
      <c r="BA146" s="1491" t="s">
        <v>1351</v>
      </c>
      <c r="BB146" s="1490"/>
      <c r="BC146" s="1496"/>
      <c r="BH146" s="1486"/>
    </row>
    <row r="147" spans="2:60" ht="18" customHeight="1">
      <c r="C147" s="796"/>
      <c r="D147" s="797"/>
      <c r="E147" s="797"/>
      <c r="F147" s="797"/>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c r="AJ147" s="798"/>
      <c r="AK147" s="798"/>
      <c r="AL147" s="798"/>
      <c r="AM147" s="412"/>
      <c r="AN147" s="3594"/>
      <c r="AO147" s="3566"/>
      <c r="AP147" s="3566"/>
      <c r="AQ147" s="3566"/>
      <c r="AR147" s="3566"/>
      <c r="AS147" s="3566"/>
      <c r="AT147" s="3566"/>
      <c r="AU147" s="3566"/>
      <c r="AV147" s="3595"/>
      <c r="AW147" s="1498"/>
      <c r="AX147" s="1202"/>
      <c r="AY147" s="1203"/>
      <c r="AZ147" s="1204"/>
      <c r="BA147" s="1491" t="s">
        <v>1352</v>
      </c>
      <c r="BB147" s="1490"/>
      <c r="BC147" s="1496"/>
      <c r="BH147" s="1486"/>
    </row>
    <row r="148" spans="2:60" ht="18" customHeight="1">
      <c r="C148" s="796" t="s">
        <v>1329</v>
      </c>
      <c r="D148" s="797" t="s">
        <v>1326</v>
      </c>
      <c r="E148" s="797" t="s">
        <v>1492</v>
      </c>
      <c r="F148" s="797"/>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c r="AJ148" s="798"/>
      <c r="AK148" s="798"/>
      <c r="AL148" s="798"/>
      <c r="AM148" s="412"/>
      <c r="AN148" s="3594"/>
      <c r="AO148" s="3566"/>
      <c r="AP148" s="3566"/>
      <c r="AQ148" s="3566"/>
      <c r="AR148" s="3566"/>
      <c r="AS148" s="3566"/>
      <c r="AT148" s="3566"/>
      <c r="AU148" s="3566"/>
      <c r="AV148" s="3595"/>
      <c r="AW148" s="1498"/>
      <c r="AX148" s="1202"/>
      <c r="AY148" s="1203"/>
      <c r="AZ148" s="1204"/>
      <c r="BA148" s="1491" t="s">
        <v>1353</v>
      </c>
      <c r="BB148" s="1490"/>
      <c r="BC148" s="1496"/>
      <c r="BH148" s="1486"/>
    </row>
    <row r="149" spans="2:60" ht="18" customHeight="1">
      <c r="C149" s="796"/>
      <c r="D149" s="797"/>
      <c r="E149" s="797"/>
      <c r="F149" s="797"/>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c r="AJ149" s="798"/>
      <c r="AK149" s="798"/>
      <c r="AL149" s="798"/>
      <c r="AM149" s="412"/>
      <c r="AN149" s="3594"/>
      <c r="AO149" s="3566"/>
      <c r="AP149" s="3566"/>
      <c r="AQ149" s="3566"/>
      <c r="AR149" s="3566"/>
      <c r="AS149" s="3566"/>
      <c r="AT149" s="3566"/>
      <c r="AU149" s="3566"/>
      <c r="AV149" s="3595"/>
      <c r="AW149" s="1498"/>
      <c r="AX149" s="1202"/>
      <c r="AY149" s="1203"/>
      <c r="AZ149" s="1204"/>
      <c r="BA149" s="1491" t="s">
        <v>1354</v>
      </c>
      <c r="BB149" s="1490"/>
      <c r="BC149" s="1496"/>
      <c r="BH149" s="1486"/>
    </row>
    <row r="150" spans="2:60" ht="18" customHeight="1">
      <c r="C150" s="796" t="s">
        <v>1330</v>
      </c>
      <c r="D150" s="797" t="s">
        <v>1326</v>
      </c>
      <c r="E150" s="797" t="s">
        <v>2094</v>
      </c>
      <c r="F150" s="797"/>
      <c r="G150" s="798"/>
      <c r="H150" s="798"/>
      <c r="I150" s="798"/>
      <c r="J150" s="798"/>
      <c r="K150" s="798"/>
      <c r="L150" s="798"/>
      <c r="M150" s="798"/>
      <c r="N150" s="798"/>
      <c r="O150" s="798"/>
      <c r="P150" s="798"/>
      <c r="Q150" s="798"/>
      <c r="R150" s="798"/>
      <c r="S150" s="798"/>
      <c r="T150" s="798"/>
      <c r="U150" s="798"/>
      <c r="V150" s="798"/>
      <c r="W150" s="798"/>
      <c r="X150" s="798"/>
      <c r="Y150" s="798"/>
      <c r="Z150" s="798"/>
      <c r="AA150" s="798"/>
      <c r="AB150" s="798"/>
      <c r="AC150" s="798"/>
      <c r="AD150" s="798"/>
      <c r="AE150" s="798"/>
      <c r="AF150" s="798"/>
      <c r="AG150" s="798"/>
      <c r="AH150" s="798"/>
      <c r="AI150" s="798"/>
      <c r="AJ150" s="798"/>
      <c r="AK150" s="798"/>
      <c r="AL150" s="798"/>
      <c r="AM150" s="412"/>
      <c r="AN150" s="3594"/>
      <c r="AO150" s="3566"/>
      <c r="AP150" s="3566"/>
      <c r="AQ150" s="3566"/>
      <c r="AR150" s="3566"/>
      <c r="AS150" s="3566"/>
      <c r="AT150" s="3566"/>
      <c r="AU150" s="3566"/>
      <c r="AV150" s="3595"/>
      <c r="AW150" s="1498"/>
      <c r="AX150" s="1202"/>
      <c r="AY150" s="1203"/>
      <c r="AZ150" s="1204"/>
      <c r="BA150" s="1491" t="s">
        <v>1355</v>
      </c>
      <c r="BB150" s="1490"/>
      <c r="BC150" s="1496"/>
      <c r="BH150" s="1486"/>
    </row>
    <row r="151" spans="2:60" ht="18" customHeight="1" thickBot="1">
      <c r="C151" s="796"/>
      <c r="D151" s="797"/>
      <c r="E151" s="797"/>
      <c r="F151" s="797"/>
      <c r="G151" s="798"/>
      <c r="H151" s="798"/>
      <c r="I151" s="798"/>
      <c r="J151" s="798"/>
      <c r="K151" s="798"/>
      <c r="L151" s="798"/>
      <c r="M151" s="798"/>
      <c r="N151" s="798"/>
      <c r="O151" s="798"/>
      <c r="P151" s="798"/>
      <c r="Q151" s="798"/>
      <c r="R151" s="798"/>
      <c r="S151" s="798"/>
      <c r="T151" s="798"/>
      <c r="U151" s="798"/>
      <c r="V151" s="798"/>
      <c r="W151" s="798"/>
      <c r="X151" s="798"/>
      <c r="Y151" s="798"/>
      <c r="Z151" s="798"/>
      <c r="AA151" s="798"/>
      <c r="AB151" s="798"/>
      <c r="AC151" s="798"/>
      <c r="AD151" s="798"/>
      <c r="AE151" s="798"/>
      <c r="AF151" s="798"/>
      <c r="AG151" s="798"/>
      <c r="AH151" s="798"/>
      <c r="AI151" s="798"/>
      <c r="AJ151" s="798"/>
      <c r="AK151" s="798"/>
      <c r="AL151" s="798"/>
      <c r="AM151" s="412"/>
      <c r="AN151" s="3596"/>
      <c r="AO151" s="3597"/>
      <c r="AP151" s="3597"/>
      <c r="AQ151" s="3597"/>
      <c r="AR151" s="3597"/>
      <c r="AS151" s="3597"/>
      <c r="AT151" s="3597"/>
      <c r="AU151" s="3597"/>
      <c r="AV151" s="3598"/>
      <c r="AW151" s="1499"/>
      <c r="AX151" s="1202"/>
      <c r="AY151" s="1203"/>
      <c r="AZ151" s="1204"/>
      <c r="BA151" s="1491" t="s">
        <v>1356</v>
      </c>
      <c r="BB151" s="1490"/>
      <c r="BC151" s="1496"/>
      <c r="BH151" s="1486"/>
    </row>
    <row r="152" spans="2:60" ht="18" customHeight="1">
      <c r="C152" s="796" t="s">
        <v>1331</v>
      </c>
      <c r="D152" s="797" t="s">
        <v>1326</v>
      </c>
      <c r="E152" s="797" t="s">
        <v>1936</v>
      </c>
      <c r="F152" s="797"/>
      <c r="G152" s="798"/>
      <c r="H152" s="798"/>
      <c r="I152" s="798"/>
      <c r="J152" s="798"/>
      <c r="K152" s="798"/>
      <c r="L152" s="798"/>
      <c r="M152" s="798"/>
      <c r="N152" s="798"/>
      <c r="O152" s="798"/>
      <c r="P152" s="798"/>
      <c r="Q152" s="798"/>
      <c r="R152" s="798"/>
      <c r="S152" s="798"/>
      <c r="T152" s="798"/>
      <c r="U152" s="798"/>
      <c r="V152" s="798"/>
      <c r="W152" s="798"/>
      <c r="X152" s="798"/>
      <c r="Y152" s="798"/>
      <c r="Z152" s="798"/>
      <c r="AA152" s="798"/>
      <c r="AB152" s="798"/>
      <c r="AC152" s="798"/>
      <c r="AD152" s="798"/>
      <c r="AE152" s="798"/>
      <c r="AF152" s="798"/>
      <c r="AG152" s="798"/>
      <c r="AH152" s="798"/>
      <c r="AI152" s="798"/>
      <c r="AJ152" s="798"/>
      <c r="AK152" s="798"/>
      <c r="AL152" s="798"/>
      <c r="AM152" s="412"/>
      <c r="AX152" s="1202"/>
      <c r="AY152" s="1203"/>
      <c r="AZ152" s="1204"/>
      <c r="BA152" s="1491" t="s">
        <v>1357</v>
      </c>
      <c r="BB152" s="1490"/>
      <c r="BC152" s="1496"/>
      <c r="BH152" s="1486"/>
    </row>
    <row r="153" spans="2:60" ht="18" customHeight="1" thickBot="1">
      <c r="C153" s="796"/>
      <c r="D153" s="797"/>
      <c r="E153" s="797"/>
      <c r="F153" s="797"/>
      <c r="G153" s="798"/>
      <c r="H153" s="798"/>
      <c r="I153" s="798"/>
      <c r="J153" s="798"/>
      <c r="K153" s="798"/>
      <c r="L153" s="798"/>
      <c r="M153" s="798"/>
      <c r="N153" s="798"/>
      <c r="O153" s="798"/>
      <c r="P153" s="798"/>
      <c r="Q153" s="798"/>
      <c r="R153" s="798"/>
      <c r="S153" s="798"/>
      <c r="T153" s="798"/>
      <c r="U153" s="798"/>
      <c r="V153" s="798"/>
      <c r="W153" s="798"/>
      <c r="X153" s="798"/>
      <c r="Y153" s="798"/>
      <c r="Z153" s="798"/>
      <c r="AA153" s="798"/>
      <c r="AB153" s="798"/>
      <c r="AC153" s="798"/>
      <c r="AD153" s="798"/>
      <c r="AE153" s="798"/>
      <c r="AF153" s="798"/>
      <c r="AG153" s="798"/>
      <c r="AH153" s="798"/>
      <c r="AI153" s="798"/>
      <c r="AJ153" s="798"/>
      <c r="AK153" s="798"/>
      <c r="AL153" s="798"/>
      <c r="AM153" s="412"/>
      <c r="AN153" s="1327" t="s">
        <v>1536</v>
      </c>
      <c r="AO153" s="1451"/>
      <c r="AP153" s="1451"/>
      <c r="AQ153" s="1451"/>
      <c r="AR153" s="1451"/>
      <c r="AS153" s="1451"/>
      <c r="AT153" s="1451"/>
      <c r="AU153" s="1451"/>
      <c r="AV153" s="1451"/>
      <c r="AX153" s="1199" t="s">
        <v>1358</v>
      </c>
      <c r="AY153" s="1200"/>
      <c r="AZ153" s="1201"/>
      <c r="BA153" s="1494" t="s">
        <v>923</v>
      </c>
      <c r="BB153" s="1489"/>
      <c r="BC153" s="1489"/>
      <c r="BD153" s="1484"/>
      <c r="BE153" s="1484"/>
      <c r="BF153" s="1484"/>
      <c r="BG153" s="1484"/>
      <c r="BH153" s="1485"/>
    </row>
    <row r="154" spans="2:60" ht="18" customHeight="1">
      <c r="C154" s="796" t="s">
        <v>1332</v>
      </c>
      <c r="D154" s="797" t="s">
        <v>1326</v>
      </c>
      <c r="E154" s="797" t="s">
        <v>1792</v>
      </c>
      <c r="F154" s="797"/>
      <c r="G154" s="798"/>
      <c r="H154" s="798"/>
      <c r="I154" s="798"/>
      <c r="J154" s="798"/>
      <c r="K154" s="798"/>
      <c r="L154" s="798"/>
      <c r="M154" s="798"/>
      <c r="N154" s="798"/>
      <c r="O154" s="798"/>
      <c r="P154" s="798"/>
      <c r="Q154" s="798"/>
      <c r="R154" s="798"/>
      <c r="S154" s="798"/>
      <c r="T154" s="798"/>
      <c r="U154" s="798"/>
      <c r="V154" s="798"/>
      <c r="W154" s="798"/>
      <c r="X154" s="798"/>
      <c r="Y154" s="798"/>
      <c r="Z154" s="798"/>
      <c r="AA154" s="798"/>
      <c r="AB154" s="798"/>
      <c r="AC154" s="798"/>
      <c r="AD154" s="798"/>
      <c r="AE154" s="798"/>
      <c r="AF154" s="798"/>
      <c r="AG154" s="798"/>
      <c r="AH154" s="798"/>
      <c r="AI154" s="798"/>
      <c r="AJ154" s="798"/>
      <c r="AK154" s="798"/>
      <c r="AL154" s="798"/>
      <c r="AM154" s="412"/>
      <c r="AN154" s="3621" t="s">
        <v>2095</v>
      </c>
      <c r="AO154" s="3622"/>
      <c r="AP154" s="3622"/>
      <c r="AQ154" s="3622"/>
      <c r="AR154" s="3622"/>
      <c r="AS154" s="3622"/>
      <c r="AT154" s="3622"/>
      <c r="AU154" s="3622"/>
      <c r="AV154" s="3623"/>
      <c r="AX154" s="1202"/>
      <c r="AY154" s="1203"/>
      <c r="AZ154" s="1204"/>
      <c r="BA154" s="1491" t="s">
        <v>1359</v>
      </c>
      <c r="BB154" s="1490"/>
      <c r="BC154" s="1490"/>
      <c r="BH154" s="1486"/>
    </row>
    <row r="155" spans="2:60" ht="18" customHeight="1">
      <c r="C155" s="796"/>
      <c r="D155" s="797"/>
      <c r="E155" s="797"/>
      <c r="F155" s="797"/>
      <c r="G155" s="798"/>
      <c r="H155" s="798"/>
      <c r="I155" s="798"/>
      <c r="J155" s="798"/>
      <c r="K155" s="798"/>
      <c r="L155" s="798"/>
      <c r="M155" s="798"/>
      <c r="N155" s="798"/>
      <c r="O155" s="798"/>
      <c r="P155" s="798"/>
      <c r="Q155" s="798"/>
      <c r="R155" s="798"/>
      <c r="S155" s="798"/>
      <c r="T155" s="798"/>
      <c r="U155" s="798"/>
      <c r="V155" s="798"/>
      <c r="W155" s="798"/>
      <c r="X155" s="798"/>
      <c r="Y155" s="798"/>
      <c r="Z155" s="798"/>
      <c r="AA155" s="798"/>
      <c r="AB155" s="798"/>
      <c r="AC155" s="798"/>
      <c r="AD155" s="798"/>
      <c r="AE155" s="798"/>
      <c r="AF155" s="798"/>
      <c r="AG155" s="798"/>
      <c r="AH155" s="798"/>
      <c r="AI155" s="798"/>
      <c r="AJ155" s="798"/>
      <c r="AK155" s="798"/>
      <c r="AL155" s="798"/>
      <c r="AM155" s="412"/>
      <c r="AN155" s="3624"/>
      <c r="AO155" s="3625"/>
      <c r="AP155" s="3625"/>
      <c r="AQ155" s="3625"/>
      <c r="AR155" s="3625"/>
      <c r="AS155" s="3625"/>
      <c r="AT155" s="3625"/>
      <c r="AU155" s="3625"/>
      <c r="AV155" s="3626"/>
      <c r="AX155" s="1202"/>
      <c r="AY155" s="1203"/>
      <c r="AZ155" s="1204"/>
      <c r="BA155" s="1491" t="s">
        <v>924</v>
      </c>
      <c r="BB155" s="1490"/>
      <c r="BC155" s="1490"/>
      <c r="BH155" s="1486"/>
    </row>
    <row r="156" spans="2:60" ht="18" customHeight="1" thickBot="1">
      <c r="C156" s="796" t="s">
        <v>1791</v>
      </c>
      <c r="D156" s="797" t="s">
        <v>1326</v>
      </c>
      <c r="E156" s="797" t="s">
        <v>1493</v>
      </c>
      <c r="F156" s="797"/>
      <c r="G156" s="798"/>
      <c r="H156" s="798"/>
      <c r="I156" s="798"/>
      <c r="J156" s="798"/>
      <c r="K156" s="798"/>
      <c r="L156" s="798"/>
      <c r="M156" s="798"/>
      <c r="N156" s="798"/>
      <c r="O156" s="798"/>
      <c r="P156" s="798"/>
      <c r="Q156" s="798"/>
      <c r="R156" s="798"/>
      <c r="S156" s="798"/>
      <c r="T156" s="798"/>
      <c r="U156" s="798"/>
      <c r="V156" s="798"/>
      <c r="W156" s="798"/>
      <c r="X156" s="798"/>
      <c r="Y156" s="798"/>
      <c r="Z156" s="798"/>
      <c r="AA156" s="798"/>
      <c r="AB156" s="798"/>
      <c r="AC156" s="798"/>
      <c r="AD156" s="798"/>
      <c r="AE156" s="798"/>
      <c r="AF156" s="798"/>
      <c r="AG156" s="798"/>
      <c r="AH156" s="798"/>
      <c r="AI156" s="798"/>
      <c r="AJ156" s="798"/>
      <c r="AK156" s="798"/>
      <c r="AL156" s="798"/>
      <c r="AM156" s="412"/>
      <c r="AN156" s="3627"/>
      <c r="AO156" s="3628"/>
      <c r="AP156" s="3628"/>
      <c r="AQ156" s="3628"/>
      <c r="AR156" s="3628"/>
      <c r="AS156" s="3628"/>
      <c r="AT156" s="3628"/>
      <c r="AU156" s="3628"/>
      <c r="AV156" s="3629"/>
      <c r="AX156" s="1202"/>
      <c r="AY156" s="1203"/>
      <c r="AZ156" s="1204"/>
      <c r="BA156" s="1491"/>
      <c r="BB156" s="1490"/>
      <c r="BC156" s="1490"/>
      <c r="BH156" s="1486"/>
    </row>
    <row r="157" spans="2:60" ht="18" customHeight="1">
      <c r="B157" s="796"/>
      <c r="C157" s="797"/>
      <c r="D157" s="797"/>
      <c r="E157" s="797"/>
      <c r="F157" s="798"/>
      <c r="G157" s="798"/>
      <c r="H157" s="798"/>
      <c r="I157" s="798"/>
      <c r="J157" s="798"/>
      <c r="K157" s="798"/>
      <c r="L157" s="798"/>
      <c r="M157" s="798"/>
      <c r="N157" s="798"/>
      <c r="O157" s="798"/>
      <c r="P157" s="798"/>
      <c r="Q157" s="798"/>
      <c r="R157" s="798"/>
      <c r="S157" s="798"/>
      <c r="T157" s="798"/>
      <c r="U157" s="798"/>
      <c r="V157" s="798"/>
      <c r="W157" s="798"/>
      <c r="X157" s="798"/>
      <c r="Y157" s="798"/>
      <c r="Z157" s="798"/>
      <c r="AA157" s="798"/>
      <c r="AB157" s="798"/>
      <c r="AC157" s="798"/>
      <c r="AD157" s="798"/>
      <c r="AE157" s="798"/>
      <c r="AF157" s="798"/>
      <c r="AG157" s="798"/>
      <c r="AH157" s="798"/>
      <c r="AI157" s="798"/>
      <c r="AJ157" s="798"/>
      <c r="AK157" s="798"/>
      <c r="AL157" s="412"/>
      <c r="AM157" s="412"/>
      <c r="AX157" s="1202"/>
      <c r="AY157" s="1203"/>
      <c r="AZ157" s="1204"/>
      <c r="BA157" s="1491"/>
      <c r="BB157" s="1490"/>
      <c r="BC157" s="1490"/>
      <c r="BH157" s="1486"/>
    </row>
    <row r="158" spans="2:60" ht="18" customHeight="1">
      <c r="B158" s="796"/>
      <c r="C158" s="797"/>
      <c r="D158" s="797"/>
      <c r="E158" s="797"/>
      <c r="F158" s="798"/>
      <c r="G158" s="798"/>
      <c r="H158" s="798"/>
      <c r="I158" s="798"/>
      <c r="J158" s="798"/>
      <c r="K158" s="798"/>
      <c r="L158" s="798"/>
      <c r="M158" s="798"/>
      <c r="N158" s="798"/>
      <c r="O158" s="798"/>
      <c r="P158" s="798"/>
      <c r="Q158" s="798"/>
      <c r="R158" s="798"/>
      <c r="S158" s="798"/>
      <c r="T158" s="798"/>
      <c r="U158" s="798"/>
      <c r="V158" s="798"/>
      <c r="W158" s="798"/>
      <c r="X158" s="798"/>
      <c r="Y158" s="798"/>
      <c r="Z158" s="798"/>
      <c r="AA158" s="798"/>
      <c r="AB158" s="798"/>
      <c r="AC158" s="798"/>
      <c r="AD158" s="798"/>
      <c r="AE158" s="798"/>
      <c r="AF158" s="798"/>
      <c r="AG158" s="798"/>
      <c r="AH158" s="798"/>
      <c r="AI158" s="798"/>
      <c r="AJ158" s="798"/>
      <c r="AK158" s="798"/>
      <c r="AL158" s="412"/>
      <c r="AM158" s="412"/>
      <c r="AX158" s="1205"/>
      <c r="AY158" s="1206"/>
      <c r="AZ158" s="1207"/>
      <c r="BA158" s="1492" t="s">
        <v>1360</v>
      </c>
      <c r="BB158" s="1493"/>
      <c r="BC158" s="1493"/>
      <c r="BD158" s="1487"/>
      <c r="BE158" s="1487"/>
      <c r="BF158" s="1487"/>
      <c r="BG158" s="1487"/>
      <c r="BH158" s="1488"/>
    </row>
    <row r="159" spans="2:60" ht="18" customHeight="1">
      <c r="B159" s="796"/>
      <c r="C159" s="797"/>
      <c r="D159" s="797"/>
      <c r="E159" s="797"/>
      <c r="F159" s="798"/>
      <c r="G159" s="798"/>
      <c r="H159" s="798"/>
      <c r="I159" s="798"/>
      <c r="J159" s="798"/>
      <c r="K159" s="798"/>
      <c r="L159" s="798"/>
      <c r="M159" s="798"/>
      <c r="N159" s="798"/>
      <c r="O159" s="798"/>
      <c r="P159" s="798"/>
      <c r="Q159" s="798"/>
      <c r="R159" s="798"/>
      <c r="S159" s="798"/>
      <c r="T159" s="798"/>
      <c r="U159" s="798"/>
      <c r="V159" s="798"/>
      <c r="W159" s="798"/>
      <c r="X159" s="798"/>
      <c r="Y159" s="798"/>
      <c r="Z159" s="798"/>
      <c r="AA159" s="798"/>
      <c r="AB159" s="798"/>
      <c r="AC159" s="798"/>
      <c r="AD159" s="798"/>
      <c r="AE159" s="798"/>
      <c r="AF159" s="798"/>
      <c r="AG159" s="798"/>
      <c r="AH159" s="798"/>
      <c r="AI159" s="798"/>
      <c r="AJ159" s="798"/>
      <c r="AK159" s="798"/>
      <c r="AL159" s="412"/>
    </row>
    <row r="160" spans="2:60" ht="18" customHeight="1">
      <c r="B160" s="799"/>
      <c r="C160" s="799"/>
      <c r="D160" s="799"/>
      <c r="E160" s="799"/>
      <c r="F160" s="799"/>
      <c r="G160" s="799"/>
      <c r="H160" s="799"/>
      <c r="I160" s="799"/>
      <c r="J160" s="799"/>
      <c r="K160" s="799"/>
      <c r="L160" s="799"/>
      <c r="M160" s="799"/>
      <c r="N160" s="799"/>
      <c r="O160" s="799"/>
      <c r="P160" s="799"/>
      <c r="Q160" s="799"/>
      <c r="R160" s="799"/>
      <c r="S160" s="799"/>
      <c r="T160" s="3789" t="s">
        <v>1333</v>
      </c>
      <c r="U160" s="3789"/>
      <c r="V160" s="3789"/>
      <c r="W160" s="3789"/>
      <c r="X160" s="3789"/>
      <c r="Y160" s="3790" t="s">
        <v>2775</v>
      </c>
      <c r="Z160" s="3790"/>
      <c r="AA160" s="3790"/>
      <c r="AB160" s="3790"/>
      <c r="AC160" s="3790"/>
      <c r="AD160" s="3790"/>
      <c r="AE160" s="3790"/>
      <c r="AF160" s="1500"/>
      <c r="AG160" s="1500"/>
      <c r="AH160" s="1500"/>
      <c r="AI160" s="1500"/>
      <c r="AJ160" s="1500"/>
      <c r="AK160" s="1500"/>
      <c r="AL160" s="185"/>
    </row>
    <row r="161" spans="2:50" ht="18" customHeight="1">
      <c r="B161" s="799"/>
      <c r="C161" s="799"/>
      <c r="D161" s="799"/>
      <c r="E161" s="799"/>
      <c r="F161" s="799"/>
      <c r="G161" s="799"/>
      <c r="H161" s="799"/>
      <c r="I161" s="799"/>
      <c r="J161" s="799"/>
      <c r="K161" s="799"/>
      <c r="L161" s="799"/>
      <c r="M161" s="799"/>
      <c r="N161" s="799"/>
      <c r="O161" s="799"/>
      <c r="P161" s="799"/>
      <c r="Q161" s="799"/>
      <c r="R161" s="799"/>
      <c r="S161" s="799"/>
      <c r="T161" s="3789"/>
      <c r="U161" s="3789"/>
      <c r="V161" s="3789"/>
      <c r="W161" s="3789"/>
      <c r="X161" s="3789"/>
      <c r="Y161" s="3790"/>
      <c r="Z161" s="3790"/>
      <c r="AA161" s="3790"/>
      <c r="AB161" s="3790"/>
      <c r="AC161" s="3790"/>
      <c r="AD161" s="3790"/>
      <c r="AE161" s="3790"/>
      <c r="AF161" s="1501"/>
      <c r="AG161" s="1501"/>
      <c r="AH161" s="1501"/>
      <c r="AI161" s="1501"/>
      <c r="AJ161" s="1501"/>
      <c r="AK161" s="799"/>
      <c r="AL161" s="185"/>
    </row>
    <row r="162" spans="2:50" ht="20.25" customHeight="1">
      <c r="B162" s="185"/>
      <c r="C162" s="185"/>
      <c r="D162" s="185"/>
      <c r="E162" s="185"/>
      <c r="F162" s="185"/>
      <c r="G162" s="185"/>
      <c r="H162" s="185"/>
      <c r="I162" s="185"/>
      <c r="J162" s="185"/>
      <c r="K162" s="185"/>
      <c r="L162" s="185"/>
      <c r="M162" s="185"/>
      <c r="N162" s="185"/>
      <c r="O162" s="185"/>
      <c r="P162" s="185"/>
      <c r="Q162" s="185"/>
      <c r="R162" s="185"/>
      <c r="S162" s="185"/>
      <c r="T162" s="186"/>
      <c r="U162" s="186"/>
      <c r="V162" s="186"/>
      <c r="W162" s="186"/>
      <c r="X162" s="186"/>
      <c r="Y162" s="186"/>
      <c r="Z162" s="186"/>
      <c r="AA162" s="186"/>
      <c r="AB162" s="186"/>
      <c r="AC162" s="186"/>
      <c r="AD162" s="186"/>
      <c r="AE162" s="186"/>
      <c r="AF162" s="186"/>
      <c r="AG162" s="186"/>
      <c r="AH162" s="186"/>
      <c r="AI162" s="186"/>
      <c r="AJ162" s="186"/>
      <c r="AK162" s="185"/>
      <c r="AL162" s="185"/>
    </row>
    <row r="163" spans="2:50" ht="20.25" customHeight="1">
      <c r="B163" s="185"/>
      <c r="C163" s="185"/>
      <c r="D163" s="185"/>
      <c r="E163" s="185"/>
      <c r="F163" s="185"/>
      <c r="G163" s="185"/>
      <c r="H163" s="185"/>
      <c r="I163" s="185"/>
      <c r="J163" s="185"/>
      <c r="K163" s="185"/>
      <c r="L163" s="185"/>
      <c r="M163" s="185"/>
      <c r="N163" s="185"/>
      <c r="O163" s="185"/>
      <c r="Q163" s="185"/>
      <c r="R163" s="185"/>
      <c r="S163" s="185"/>
      <c r="T163" s="3812" t="s">
        <v>1334</v>
      </c>
      <c r="U163" s="3812"/>
      <c r="V163" s="3812"/>
      <c r="W163" s="3812"/>
      <c r="X163" s="3812"/>
      <c r="Y163" s="3812"/>
      <c r="Z163" s="3812"/>
      <c r="AA163" s="186"/>
      <c r="AB163" s="3788" t="s">
        <v>1335</v>
      </c>
      <c r="AC163" s="3788"/>
      <c r="AD163" s="3788"/>
      <c r="AE163" s="3788"/>
      <c r="AF163" s="3788"/>
      <c r="AG163" s="3788"/>
      <c r="AH163" s="3788"/>
      <c r="AI163" s="3788"/>
      <c r="AJ163" s="186"/>
      <c r="AK163" s="186"/>
      <c r="AL163" s="185"/>
    </row>
    <row r="164" spans="2:50" ht="15.75" customHeight="1">
      <c r="B164" s="187"/>
      <c r="C164" s="413"/>
      <c r="D164" s="413"/>
      <c r="E164" s="413"/>
      <c r="F164" s="413"/>
      <c r="G164" s="413"/>
      <c r="H164" s="413"/>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c r="AJ164" s="413"/>
      <c r="AK164" s="413"/>
      <c r="AL164" s="413"/>
    </row>
    <row r="165" spans="2:50" ht="21.75" customHeight="1">
      <c r="B165" s="2938"/>
      <c r="C165" s="3335" t="s">
        <v>1703</v>
      </c>
      <c r="D165" s="3335"/>
      <c r="E165" s="3335"/>
      <c r="F165" s="3335"/>
      <c r="G165" s="3335"/>
      <c r="H165" s="3335"/>
      <c r="I165" s="3335"/>
      <c r="J165" s="3335"/>
      <c r="K165" s="3335"/>
      <c r="L165" s="3335"/>
      <c r="M165" s="3335"/>
      <c r="N165" s="3335"/>
      <c r="O165" s="3335"/>
      <c r="P165" s="3335"/>
      <c r="Q165" s="3335"/>
      <c r="R165" s="3335"/>
      <c r="S165" s="3335"/>
      <c r="T165" s="3335"/>
      <c r="U165" s="3335"/>
      <c r="V165" s="3335"/>
      <c r="W165" s="3335"/>
      <c r="X165" s="3335"/>
      <c r="Y165" s="3335"/>
      <c r="Z165" s="3335"/>
      <c r="AA165" s="3335"/>
      <c r="AB165" s="3335"/>
      <c r="AC165" s="3335"/>
      <c r="AD165" s="3335"/>
      <c r="AE165" s="3335"/>
      <c r="AF165" s="3335"/>
      <c r="AG165" s="3335"/>
      <c r="AH165" s="3335"/>
      <c r="AI165" s="3335"/>
      <c r="AJ165" s="3335"/>
      <c r="AK165" s="3335"/>
      <c r="AL165" s="2938"/>
    </row>
    <row r="166" spans="2:50" ht="12.65" customHeight="1">
      <c r="B166" s="2938"/>
      <c r="C166" s="3335"/>
      <c r="D166" s="3335"/>
      <c r="E166" s="3335"/>
      <c r="F166" s="3335"/>
      <c r="G166" s="3335"/>
      <c r="H166" s="3335"/>
      <c r="I166" s="3335"/>
      <c r="J166" s="3335"/>
      <c r="K166" s="3335"/>
      <c r="L166" s="3335"/>
      <c r="M166" s="3335"/>
      <c r="N166" s="3335"/>
      <c r="O166" s="3335"/>
      <c r="P166" s="3335"/>
      <c r="Q166" s="3335"/>
      <c r="R166" s="3335"/>
      <c r="S166" s="3335"/>
      <c r="T166" s="3335"/>
      <c r="U166" s="3335"/>
      <c r="V166" s="3335"/>
      <c r="W166" s="3335"/>
      <c r="X166" s="3335"/>
      <c r="Y166" s="3335"/>
      <c r="Z166" s="3335"/>
      <c r="AA166" s="3335"/>
      <c r="AB166" s="3335"/>
      <c r="AC166" s="3335"/>
      <c r="AD166" s="3335"/>
      <c r="AE166" s="3335"/>
      <c r="AF166" s="3335"/>
      <c r="AG166" s="3335"/>
      <c r="AH166" s="3335"/>
      <c r="AI166" s="3335"/>
      <c r="AJ166" s="3335"/>
      <c r="AK166" s="3335"/>
      <c r="AL166" s="2938"/>
    </row>
    <row r="167" spans="2:50" ht="14">
      <c r="B167" s="1502" t="s">
        <v>658</v>
      </c>
      <c r="C167" s="1208" t="s">
        <v>372</v>
      </c>
      <c r="AM167" s="1479" t="s">
        <v>807</v>
      </c>
      <c r="AN167" s="1325" t="s">
        <v>1686</v>
      </c>
    </row>
    <row r="168" spans="2:50" ht="14">
      <c r="B168" s="1502"/>
      <c r="C168" s="1208" t="str">
        <f>+トップ!B1</f>
        <v>ABC建設株式会社</v>
      </c>
      <c r="AM168" s="1479"/>
      <c r="AN168" s="1325"/>
    </row>
    <row r="169" spans="2:50" ht="13.5" customHeight="1">
      <c r="B169" s="1502"/>
      <c r="C169" s="1208" t="s">
        <v>1305</v>
      </c>
      <c r="AN169" s="3608" t="s">
        <v>1729</v>
      </c>
      <c r="AO169" s="3566"/>
      <c r="AP169" s="3566"/>
      <c r="AQ169" s="3566"/>
      <c r="AR169" s="3566"/>
      <c r="AS169" s="3566"/>
      <c r="AT169" s="3566"/>
      <c r="AU169" s="3566"/>
      <c r="AV169" s="3566"/>
      <c r="AW169" s="3566"/>
      <c r="AX169" s="3566"/>
    </row>
    <row r="170" spans="2:50">
      <c r="B170" s="1502"/>
      <c r="AN170" s="3566"/>
      <c r="AO170" s="3566"/>
      <c r="AP170" s="3566"/>
      <c r="AQ170" s="3566"/>
      <c r="AR170" s="3566"/>
      <c r="AS170" s="3566"/>
      <c r="AT170" s="3566"/>
      <c r="AU170" s="3566"/>
      <c r="AV170" s="3566"/>
      <c r="AW170" s="3566"/>
      <c r="AX170" s="3566"/>
    </row>
    <row r="171" spans="2:50" ht="13.5" customHeight="1">
      <c r="B171" s="1502" t="s">
        <v>659</v>
      </c>
      <c r="C171" s="1208" t="s">
        <v>660</v>
      </c>
      <c r="AN171" s="3566"/>
      <c r="AO171" s="3566"/>
      <c r="AP171" s="3566"/>
      <c r="AQ171" s="3566"/>
      <c r="AR171" s="3566"/>
      <c r="AS171" s="3566"/>
      <c r="AT171" s="3566"/>
      <c r="AU171" s="3566"/>
      <c r="AV171" s="3566"/>
      <c r="AW171" s="3566"/>
      <c r="AX171" s="3566"/>
    </row>
    <row r="172" spans="2:50" ht="13.5" customHeight="1">
      <c r="B172" s="1502"/>
      <c r="C172" s="1208" t="s">
        <v>1306</v>
      </c>
      <c r="I172" s="1208" t="s">
        <v>1307</v>
      </c>
      <c r="AN172" s="3566"/>
      <c r="AO172" s="3566"/>
      <c r="AP172" s="3566"/>
      <c r="AQ172" s="3566"/>
      <c r="AR172" s="3566"/>
      <c r="AS172" s="3566"/>
      <c r="AT172" s="3566"/>
      <c r="AU172" s="3566"/>
      <c r="AV172" s="3566"/>
      <c r="AW172" s="3566"/>
      <c r="AX172" s="3566"/>
    </row>
    <row r="173" spans="2:50">
      <c r="B173" s="1502"/>
      <c r="C173" s="1208" t="s">
        <v>1308</v>
      </c>
      <c r="I173" s="1208" t="s">
        <v>1307</v>
      </c>
      <c r="AN173" s="3566"/>
      <c r="AO173" s="3566"/>
      <c r="AP173" s="3566"/>
      <c r="AQ173" s="3566"/>
      <c r="AR173" s="3566"/>
      <c r="AS173" s="3566"/>
      <c r="AT173" s="3566"/>
      <c r="AU173" s="3566"/>
      <c r="AV173" s="3566"/>
      <c r="AW173" s="3566"/>
      <c r="AX173" s="3566"/>
    </row>
    <row r="174" spans="2:50" ht="13.5" customHeight="1">
      <c r="B174" s="1502"/>
      <c r="C174" s="1208" t="s">
        <v>1465</v>
      </c>
      <c r="I174" s="1208" t="s">
        <v>1307</v>
      </c>
      <c r="AN174" s="1503"/>
      <c r="AO174" s="1503"/>
      <c r="AP174" s="1503"/>
      <c r="AQ174" s="1503"/>
      <c r="AR174" s="1503"/>
      <c r="AS174" s="1503"/>
      <c r="AT174" s="1503"/>
      <c r="AU174" s="1503"/>
      <c r="AV174" s="1503"/>
      <c r="AW174" s="1503"/>
      <c r="AX174" s="1503"/>
    </row>
    <row r="175" spans="2:50" ht="14.5" thickBot="1">
      <c r="B175" s="1502"/>
      <c r="AN175" s="1326" t="s">
        <v>1537</v>
      </c>
      <c r="AO175" s="1503"/>
      <c r="AP175" s="1503"/>
      <c r="AQ175" s="1503"/>
      <c r="AR175" s="1503"/>
      <c r="AS175" s="1503"/>
      <c r="AT175" s="1503"/>
      <c r="AU175" s="1503"/>
      <c r="AV175" s="1503"/>
      <c r="AW175" s="1503"/>
      <c r="AX175" s="1503"/>
    </row>
    <row r="176" spans="2:50">
      <c r="B176" s="1502"/>
      <c r="C176" s="1818"/>
      <c r="AN176" s="3599" t="s">
        <v>1728</v>
      </c>
      <c r="AO176" s="3609"/>
      <c r="AP176" s="3609"/>
      <c r="AQ176" s="3609"/>
      <c r="AR176" s="3609"/>
      <c r="AS176" s="3609"/>
      <c r="AT176" s="3609"/>
      <c r="AU176" s="3609"/>
      <c r="AV176" s="3609"/>
      <c r="AW176" s="3609"/>
      <c r="AX176" s="3610"/>
    </row>
    <row r="177" spans="2:50">
      <c r="B177" s="1502"/>
      <c r="AN177" s="3611"/>
      <c r="AO177" s="3612"/>
      <c r="AP177" s="3612"/>
      <c r="AQ177" s="3612"/>
      <c r="AR177" s="3612"/>
      <c r="AS177" s="3612"/>
      <c r="AT177" s="3612"/>
      <c r="AU177" s="3612"/>
      <c r="AV177" s="3612"/>
      <c r="AW177" s="3612"/>
      <c r="AX177" s="3613"/>
    </row>
    <row r="178" spans="2:50">
      <c r="B178" s="1502" t="s">
        <v>661</v>
      </c>
      <c r="C178" s="1208" t="s">
        <v>662</v>
      </c>
      <c r="AN178" s="3611"/>
      <c r="AO178" s="3612"/>
      <c r="AP178" s="3612"/>
      <c r="AQ178" s="3612"/>
      <c r="AR178" s="3612"/>
      <c r="AS178" s="3612"/>
      <c r="AT178" s="3612"/>
      <c r="AU178" s="3612"/>
      <c r="AV178" s="3612"/>
      <c r="AW178" s="3612"/>
      <c r="AX178" s="3613"/>
    </row>
    <row r="179" spans="2:50">
      <c r="B179" s="1502"/>
      <c r="C179" s="390" t="s">
        <v>1309</v>
      </c>
      <c r="D179" s="390"/>
      <c r="E179" s="390"/>
      <c r="F179" s="390"/>
      <c r="G179" s="390"/>
      <c r="H179" s="390"/>
      <c r="I179" s="390" t="s">
        <v>1310</v>
      </c>
      <c r="J179" s="390"/>
      <c r="K179" s="390"/>
      <c r="L179" s="390"/>
      <c r="M179" s="390"/>
      <c r="N179" s="390" t="s">
        <v>1311</v>
      </c>
      <c r="O179" s="390"/>
      <c r="P179" s="390"/>
      <c r="Q179" s="390"/>
      <c r="R179" s="390"/>
      <c r="S179" s="390"/>
      <c r="T179" s="390"/>
      <c r="U179" s="390" t="s">
        <v>1312</v>
      </c>
      <c r="V179" s="390"/>
      <c r="W179" s="390"/>
      <c r="X179" s="390"/>
      <c r="Y179" s="390"/>
      <c r="Z179" s="390"/>
      <c r="AA179" s="390"/>
      <c r="AB179" s="390"/>
      <c r="AC179" s="390"/>
      <c r="AD179" s="390"/>
      <c r="AE179" s="390"/>
      <c r="AF179" s="390"/>
      <c r="AG179" s="390"/>
      <c r="AH179" s="390"/>
      <c r="AI179" s="390"/>
      <c r="AJ179" s="390"/>
      <c r="AK179" s="390"/>
      <c r="AL179" s="390"/>
      <c r="AN179" s="3611"/>
      <c r="AO179" s="3612"/>
      <c r="AP179" s="3612"/>
      <c r="AQ179" s="3612"/>
      <c r="AR179" s="3612"/>
      <c r="AS179" s="3612"/>
      <c r="AT179" s="3612"/>
      <c r="AU179" s="3612"/>
      <c r="AV179" s="3612"/>
      <c r="AW179" s="3612"/>
      <c r="AX179" s="3613"/>
    </row>
    <row r="180" spans="2:50" ht="13.5" thickBot="1">
      <c r="B180" s="1502"/>
      <c r="C180" s="390" t="s">
        <v>1313</v>
      </c>
      <c r="D180" s="390"/>
      <c r="E180" s="390"/>
      <c r="F180" s="390"/>
      <c r="G180" s="390"/>
      <c r="H180" s="390"/>
      <c r="I180" s="390" t="s">
        <v>1314</v>
      </c>
      <c r="J180" s="390"/>
      <c r="K180" s="390"/>
      <c r="L180" s="390"/>
      <c r="M180" s="390"/>
      <c r="N180" s="390" t="s">
        <v>1311</v>
      </c>
      <c r="O180" s="390"/>
      <c r="P180" s="390"/>
      <c r="Q180" s="390"/>
      <c r="R180" s="390"/>
      <c r="S180" s="390"/>
      <c r="T180" s="390"/>
      <c r="U180" s="390" t="s">
        <v>1312</v>
      </c>
      <c r="V180" s="390"/>
      <c r="W180" s="390"/>
      <c r="X180" s="390"/>
      <c r="Y180" s="390"/>
      <c r="Z180" s="390"/>
      <c r="AA180" s="390"/>
      <c r="AB180" s="390"/>
      <c r="AC180" s="390"/>
      <c r="AD180" s="390"/>
      <c r="AE180" s="390"/>
      <c r="AF180" s="390"/>
      <c r="AG180" s="390"/>
      <c r="AH180" s="390"/>
      <c r="AI180" s="390"/>
      <c r="AJ180" s="390"/>
      <c r="AK180" s="390"/>
      <c r="AL180" s="390"/>
      <c r="AN180" s="3614"/>
      <c r="AO180" s="3615"/>
      <c r="AP180" s="3615"/>
      <c r="AQ180" s="3615"/>
      <c r="AR180" s="3615"/>
      <c r="AS180" s="3615"/>
      <c r="AT180" s="3615"/>
      <c r="AU180" s="3615"/>
      <c r="AV180" s="3615"/>
      <c r="AW180" s="3615"/>
      <c r="AX180" s="3616"/>
    </row>
    <row r="181" spans="2:50">
      <c r="B181" s="1502"/>
      <c r="C181" s="390"/>
      <c r="D181" s="390"/>
      <c r="E181" s="390"/>
      <c r="F181" s="390"/>
      <c r="G181" s="390"/>
      <c r="H181" s="390"/>
      <c r="I181" s="390"/>
      <c r="J181" s="390"/>
      <c r="K181" s="390"/>
      <c r="L181" s="390"/>
      <c r="M181" s="390"/>
      <c r="N181" s="390"/>
      <c r="O181" s="390"/>
      <c r="P181" s="390"/>
      <c r="Q181" s="390"/>
      <c r="R181" s="390"/>
      <c r="S181" s="390"/>
      <c r="T181" s="390"/>
      <c r="U181" s="390"/>
      <c r="V181" s="390"/>
      <c r="W181" s="390"/>
      <c r="X181" s="390"/>
      <c r="Y181" s="390"/>
      <c r="Z181" s="390"/>
      <c r="AA181" s="390"/>
      <c r="AB181" s="390"/>
      <c r="AC181" s="390"/>
      <c r="AD181" s="390"/>
      <c r="AE181" s="390"/>
      <c r="AF181" s="390"/>
      <c r="AG181" s="390"/>
      <c r="AH181" s="390"/>
      <c r="AI181" s="390"/>
      <c r="AJ181" s="390"/>
      <c r="AK181" s="390"/>
      <c r="AL181" s="390"/>
      <c r="AM181" s="390"/>
      <c r="AN181" s="1503"/>
      <c r="AO181" s="1503"/>
      <c r="AP181" s="1503"/>
      <c r="AQ181" s="1503"/>
      <c r="AR181" s="1503"/>
      <c r="AS181" s="1503"/>
      <c r="AT181" s="1503"/>
      <c r="AU181" s="1503"/>
      <c r="AV181" s="1503"/>
      <c r="AW181" s="1503"/>
      <c r="AX181" s="1503"/>
    </row>
    <row r="182" spans="2:50" ht="14">
      <c r="B182" s="1502" t="s">
        <v>663</v>
      </c>
      <c r="C182" s="390" t="s">
        <v>664</v>
      </c>
      <c r="D182" s="390"/>
      <c r="E182" s="390"/>
      <c r="F182" s="390"/>
      <c r="G182" s="390"/>
      <c r="H182" s="390"/>
      <c r="I182" s="390"/>
      <c r="J182" s="390"/>
      <c r="K182" s="390"/>
      <c r="L182" s="390"/>
      <c r="M182" s="390"/>
      <c r="N182" s="390"/>
      <c r="O182" s="390"/>
      <c r="P182" s="390"/>
      <c r="Q182" s="390"/>
      <c r="R182" s="390"/>
      <c r="S182" s="390"/>
      <c r="T182" s="390"/>
      <c r="U182" s="390"/>
      <c r="V182" s="390"/>
      <c r="W182" s="390"/>
      <c r="X182" s="390"/>
      <c r="Y182" s="390"/>
      <c r="Z182" s="390"/>
      <c r="AA182" s="390"/>
      <c r="AB182" s="390"/>
      <c r="AC182" s="390"/>
      <c r="AD182" s="390"/>
      <c r="AE182" s="390"/>
      <c r="AF182" s="390"/>
      <c r="AG182" s="390"/>
      <c r="AH182" s="390"/>
      <c r="AI182" s="390"/>
      <c r="AJ182" s="390"/>
      <c r="AK182" s="390"/>
      <c r="AL182" s="390"/>
      <c r="AM182" s="390"/>
      <c r="AN182" s="298" t="s">
        <v>1539</v>
      </c>
      <c r="AO182" s="1503"/>
      <c r="AP182" s="1503"/>
      <c r="AQ182" s="1503"/>
      <c r="AR182" s="1503"/>
      <c r="AS182" s="1503"/>
      <c r="AT182" s="1503"/>
      <c r="AU182" s="1503"/>
      <c r="AV182" s="1503"/>
      <c r="AW182" s="1503"/>
      <c r="AX182" s="1503"/>
    </row>
    <row r="183" spans="2:50" ht="14">
      <c r="B183" s="1502"/>
      <c r="C183" s="390" t="s">
        <v>1994</v>
      </c>
      <c r="D183" s="390"/>
      <c r="E183" s="390"/>
      <c r="F183" s="390"/>
      <c r="G183" s="390"/>
      <c r="H183" s="390"/>
      <c r="I183" s="390"/>
      <c r="J183" s="390"/>
      <c r="K183" s="390"/>
      <c r="L183" s="390"/>
      <c r="M183" s="390"/>
      <c r="N183" s="390"/>
      <c r="O183" s="390"/>
      <c r="P183" s="390"/>
      <c r="Q183" s="390"/>
      <c r="R183" s="390"/>
      <c r="S183" s="390"/>
      <c r="T183" s="390"/>
      <c r="U183" s="390"/>
      <c r="V183" s="390"/>
      <c r="W183" s="390"/>
      <c r="X183" s="390"/>
      <c r="Y183" s="390"/>
      <c r="Z183" s="390"/>
      <c r="AA183" s="390"/>
      <c r="AB183" s="390"/>
      <c r="AC183" s="390"/>
      <c r="AD183" s="390"/>
      <c r="AE183" s="390"/>
      <c r="AF183" s="390"/>
      <c r="AG183" s="390"/>
      <c r="AH183" s="390"/>
      <c r="AI183" s="390"/>
      <c r="AJ183" s="390"/>
      <c r="AK183" s="390"/>
      <c r="AL183" s="390"/>
      <c r="AM183" s="390"/>
      <c r="AN183" s="298"/>
      <c r="AO183" s="1503"/>
      <c r="AP183" s="1503"/>
      <c r="AQ183" s="1503"/>
      <c r="AR183" s="1503"/>
      <c r="AS183" s="1503"/>
      <c r="AT183" s="1503"/>
      <c r="AU183" s="1503"/>
      <c r="AV183" s="1503"/>
      <c r="AW183" s="1503"/>
      <c r="AX183" s="1503"/>
    </row>
    <row r="184" spans="2:50" s="1503" customFormat="1" ht="13.5" customHeight="1">
      <c r="B184" s="1502"/>
      <c r="C184" s="390"/>
      <c r="D184" s="390"/>
      <c r="E184" s="390"/>
      <c r="F184" s="390"/>
      <c r="G184" s="390"/>
      <c r="H184" s="390"/>
      <c r="I184" s="390"/>
      <c r="J184" s="390"/>
      <c r="K184" s="390"/>
      <c r="L184" s="390"/>
      <c r="M184" s="390"/>
      <c r="N184" s="390"/>
      <c r="O184" s="390"/>
      <c r="P184" s="390"/>
      <c r="Q184" s="390"/>
      <c r="R184" s="390"/>
      <c r="S184" s="390"/>
      <c r="T184" s="390"/>
      <c r="U184" s="390"/>
      <c r="V184" s="390"/>
      <c r="W184" s="390"/>
      <c r="X184" s="390"/>
      <c r="Y184" s="390"/>
      <c r="Z184" s="390"/>
      <c r="AA184" s="390"/>
      <c r="AB184" s="390"/>
      <c r="AC184" s="390"/>
      <c r="AD184" s="390"/>
      <c r="AE184" s="390"/>
      <c r="AF184" s="390"/>
      <c r="AG184" s="390"/>
      <c r="AH184" s="390"/>
      <c r="AI184" s="390"/>
      <c r="AJ184" s="390"/>
      <c r="AK184" s="390"/>
      <c r="AL184" s="390"/>
      <c r="AN184" s="3563" t="s">
        <v>1730</v>
      </c>
      <c r="AO184" s="3617"/>
      <c r="AP184" s="3617"/>
      <c r="AQ184" s="3617"/>
      <c r="AR184" s="3617"/>
      <c r="AS184" s="3617"/>
      <c r="AT184" s="3617"/>
      <c r="AU184" s="3617"/>
      <c r="AV184" s="3617"/>
      <c r="AW184" s="3617"/>
      <c r="AX184" s="3618"/>
    </row>
    <row r="185" spans="2:50" s="1503" customFormat="1">
      <c r="B185" s="1502" t="s">
        <v>665</v>
      </c>
      <c r="C185" s="390" t="s">
        <v>666</v>
      </c>
      <c r="D185" s="390"/>
      <c r="E185" s="390"/>
      <c r="F185" s="390"/>
      <c r="G185" s="390"/>
      <c r="H185" s="390"/>
      <c r="I185" s="390"/>
      <c r="J185" s="390"/>
      <c r="K185" s="390"/>
      <c r="L185" s="390"/>
      <c r="M185" s="390"/>
      <c r="N185" s="390"/>
      <c r="O185" s="390"/>
      <c r="P185" s="390"/>
      <c r="Q185" s="390"/>
      <c r="R185" s="390"/>
      <c r="S185" s="390"/>
      <c r="T185" s="390"/>
      <c r="U185" s="390"/>
      <c r="V185" s="390"/>
      <c r="W185" s="390"/>
      <c r="X185" s="390"/>
      <c r="Y185" s="390"/>
      <c r="Z185" s="390"/>
      <c r="AA185" s="390"/>
      <c r="AB185" s="390"/>
      <c r="AC185" s="390"/>
      <c r="AD185" s="390"/>
      <c r="AE185" s="390"/>
      <c r="AF185" s="390"/>
      <c r="AG185" s="390"/>
      <c r="AH185" s="390"/>
      <c r="AI185" s="390"/>
      <c r="AJ185" s="390"/>
      <c r="AK185" s="390"/>
      <c r="AL185" s="390"/>
      <c r="AN185" s="3619"/>
      <c r="AO185" s="3608"/>
      <c r="AP185" s="3608"/>
      <c r="AQ185" s="3608"/>
      <c r="AR185" s="3608"/>
      <c r="AS185" s="3608"/>
      <c r="AT185" s="3608"/>
      <c r="AU185" s="3608"/>
      <c r="AV185" s="3608"/>
      <c r="AW185" s="3608"/>
      <c r="AX185" s="3620"/>
    </row>
    <row r="186" spans="2:50" s="1503" customFormat="1">
      <c r="B186" s="1504"/>
      <c r="C186" s="390" t="s">
        <v>1472</v>
      </c>
      <c r="D186" s="390"/>
      <c r="E186" s="390"/>
      <c r="F186" s="390"/>
      <c r="G186" s="390"/>
      <c r="H186" s="390"/>
      <c r="I186" s="390"/>
      <c r="J186" s="3813">
        <v>0</v>
      </c>
      <c r="K186" s="3813"/>
      <c r="L186" s="3813"/>
      <c r="M186" s="786" t="s">
        <v>1315</v>
      </c>
      <c r="N186" s="786"/>
      <c r="O186" s="786"/>
      <c r="Z186" s="390"/>
      <c r="AA186" s="390"/>
      <c r="AB186" s="390"/>
      <c r="AC186" s="390"/>
      <c r="AD186" s="390"/>
      <c r="AE186" s="390"/>
      <c r="AF186" s="390"/>
      <c r="AG186" s="390"/>
      <c r="AH186" s="390"/>
      <c r="AI186" s="390"/>
      <c r="AJ186" s="390"/>
      <c r="AK186" s="390"/>
      <c r="AL186" s="390"/>
      <c r="AN186" s="3619"/>
      <c r="AO186" s="3608"/>
      <c r="AP186" s="3608"/>
      <c r="AQ186" s="3608"/>
      <c r="AR186" s="3608"/>
      <c r="AS186" s="3608"/>
      <c r="AT186" s="3608"/>
      <c r="AU186" s="3608"/>
      <c r="AV186" s="3608"/>
      <c r="AW186" s="3608"/>
      <c r="AX186" s="3620"/>
    </row>
    <row r="187" spans="2:50" s="1503" customFormat="1">
      <c r="B187" s="1504"/>
      <c r="C187" s="3791"/>
      <c r="D187" s="3792"/>
      <c r="E187" s="3792"/>
      <c r="F187" s="3792"/>
      <c r="G187" s="3792"/>
      <c r="H187" s="3792"/>
      <c r="I187" s="3793"/>
      <c r="J187" s="3791" t="str">
        <f>+C172</f>
        <v>本　　　社</v>
      </c>
      <c r="K187" s="3792"/>
      <c r="L187" s="3792"/>
      <c r="M187" s="3792"/>
      <c r="N187" s="3793"/>
      <c r="O187" s="3794" t="str">
        <f>+C173</f>
        <v>○○支店</v>
      </c>
      <c r="P187" s="3795"/>
      <c r="Q187" s="3795"/>
      <c r="R187" s="3795"/>
      <c r="S187" s="3795"/>
      <c r="T187" s="3796"/>
      <c r="U187" s="3791" t="str">
        <f>+C174</f>
        <v>倉庫</v>
      </c>
      <c r="V187" s="3792"/>
      <c r="W187" s="3792"/>
      <c r="X187" s="3792"/>
      <c r="Y187" s="3792"/>
      <c r="Z187" s="3793"/>
      <c r="AA187" s="3794"/>
      <c r="AB187" s="3795"/>
      <c r="AC187" s="3795"/>
      <c r="AD187" s="3795"/>
      <c r="AE187" s="3795"/>
      <c r="AF187" s="3796"/>
      <c r="AG187" s="3807" t="s">
        <v>1787</v>
      </c>
      <c r="AH187" s="3808"/>
      <c r="AI187" s="3808"/>
      <c r="AJ187" s="3808"/>
      <c r="AN187" s="3619"/>
      <c r="AO187" s="3608"/>
      <c r="AP187" s="3608"/>
      <c r="AQ187" s="3608"/>
      <c r="AR187" s="3608"/>
      <c r="AS187" s="3608"/>
      <c r="AT187" s="3608"/>
      <c r="AU187" s="3608"/>
      <c r="AV187" s="3608"/>
      <c r="AW187" s="3608"/>
      <c r="AX187" s="3620"/>
    </row>
    <row r="188" spans="2:50" s="1503" customFormat="1" ht="13.5" customHeight="1">
      <c r="B188" s="1504"/>
      <c r="C188" s="1814" t="s">
        <v>1316</v>
      </c>
      <c r="D188" s="1815"/>
      <c r="E188" s="1815"/>
      <c r="F188" s="1815"/>
      <c r="G188" s="1815"/>
      <c r="H188" s="1815"/>
      <c r="I188" s="1816" t="s">
        <v>1788</v>
      </c>
      <c r="J188" s="3778"/>
      <c r="K188" s="3779"/>
      <c r="L188" s="3779"/>
      <c r="M188" s="3779"/>
      <c r="N188" s="1505" t="s">
        <v>1131</v>
      </c>
      <c r="O188" s="3778"/>
      <c r="P188" s="3779"/>
      <c r="Q188" s="3779"/>
      <c r="R188" s="3779"/>
      <c r="S188" s="3779"/>
      <c r="T188" s="1505" t="s">
        <v>1131</v>
      </c>
      <c r="U188" s="3778"/>
      <c r="V188" s="3779"/>
      <c r="W188" s="3779"/>
      <c r="X188" s="3779"/>
      <c r="Y188" s="3779"/>
      <c r="Z188" s="1505" t="s">
        <v>1131</v>
      </c>
      <c r="AA188" s="3778"/>
      <c r="AB188" s="3779"/>
      <c r="AC188" s="3779"/>
      <c r="AD188" s="3779"/>
      <c r="AE188" s="3779"/>
      <c r="AF188" s="1505"/>
      <c r="AG188" s="3807">
        <f>SUM(J188:AF188)</f>
        <v>0</v>
      </c>
      <c r="AH188" s="3808"/>
      <c r="AI188" s="3808"/>
      <c r="AJ188" s="3808"/>
      <c r="AN188" s="3619"/>
      <c r="AO188" s="3608"/>
      <c r="AP188" s="3608"/>
      <c r="AQ188" s="3608"/>
      <c r="AR188" s="3608"/>
      <c r="AS188" s="3608"/>
      <c r="AT188" s="3608"/>
      <c r="AU188" s="3608"/>
      <c r="AV188" s="3608"/>
      <c r="AW188" s="3608"/>
      <c r="AX188" s="3620"/>
    </row>
    <row r="189" spans="2:50" s="1503" customFormat="1">
      <c r="B189" s="1504"/>
      <c r="C189" s="1814" t="s">
        <v>1317</v>
      </c>
      <c r="D189" s="1815"/>
      <c r="E189" s="1815"/>
      <c r="F189" s="1815"/>
      <c r="G189" s="1815"/>
      <c r="H189" s="1815"/>
      <c r="I189" s="1816" t="s">
        <v>1789</v>
      </c>
      <c r="J189" s="3778"/>
      <c r="K189" s="3779"/>
      <c r="L189" s="3779"/>
      <c r="M189" s="3779"/>
      <c r="N189" s="1505" t="s">
        <v>1132</v>
      </c>
      <c r="O189" s="3778"/>
      <c r="P189" s="3779"/>
      <c r="Q189" s="3779"/>
      <c r="R189" s="3779"/>
      <c r="S189" s="3779"/>
      <c r="T189" s="1505" t="s">
        <v>1132</v>
      </c>
      <c r="U189" s="3778"/>
      <c r="V189" s="3779"/>
      <c r="W189" s="3779"/>
      <c r="X189" s="3779"/>
      <c r="Y189" s="3779"/>
      <c r="Z189" s="1505" t="s">
        <v>1132</v>
      </c>
      <c r="AA189" s="3778"/>
      <c r="AB189" s="3779"/>
      <c r="AC189" s="3779"/>
      <c r="AD189" s="3779"/>
      <c r="AE189" s="3779"/>
      <c r="AF189" s="1505"/>
      <c r="AG189" s="3807">
        <f>SUM(J189:AF189)</f>
        <v>0</v>
      </c>
      <c r="AH189" s="3808"/>
      <c r="AI189" s="3808"/>
      <c r="AJ189" s="3808"/>
      <c r="AN189" s="3619"/>
      <c r="AO189" s="3608"/>
      <c r="AP189" s="3608"/>
      <c r="AQ189" s="3608"/>
      <c r="AR189" s="3608"/>
      <c r="AS189" s="3608"/>
      <c r="AT189" s="3608"/>
      <c r="AU189" s="3608"/>
      <c r="AV189" s="3608"/>
      <c r="AW189" s="3608"/>
      <c r="AX189" s="3620"/>
    </row>
    <row r="190" spans="2:50" s="1503" customFormat="1" ht="13.5" customHeight="1">
      <c r="B190" s="1504"/>
      <c r="C190" s="1896"/>
      <c r="D190" s="1896"/>
      <c r="E190" s="1896"/>
      <c r="F190" s="1896"/>
      <c r="G190" s="1896"/>
      <c r="H190" s="1896"/>
      <c r="I190" s="1896"/>
      <c r="J190" s="391"/>
      <c r="K190" s="391"/>
      <c r="L190" s="391"/>
      <c r="M190" s="391"/>
      <c r="N190" s="391"/>
      <c r="O190" s="391"/>
      <c r="P190" s="391"/>
      <c r="Q190" s="391"/>
      <c r="R190" s="391"/>
      <c r="S190" s="391"/>
      <c r="T190" s="391"/>
      <c r="U190" s="391"/>
      <c r="V190" s="391"/>
      <c r="W190" s="391"/>
      <c r="X190" s="391"/>
      <c r="Y190" s="391"/>
      <c r="Z190" s="391"/>
      <c r="AA190" s="391"/>
      <c r="AB190" s="391"/>
      <c r="AC190" s="391"/>
      <c r="AD190" s="391"/>
      <c r="AE190" s="391"/>
      <c r="AF190" s="391"/>
      <c r="AG190" s="1954"/>
      <c r="AH190" s="1507"/>
      <c r="AI190" s="1507"/>
      <c r="AJ190" s="1507"/>
      <c r="AN190" s="3619"/>
      <c r="AO190" s="3608"/>
      <c r="AP190" s="3608"/>
      <c r="AQ190" s="3608"/>
      <c r="AR190" s="3608"/>
      <c r="AS190" s="3608"/>
      <c r="AT190" s="3608"/>
      <c r="AU190" s="3608"/>
      <c r="AV190" s="3608"/>
      <c r="AW190" s="3608"/>
      <c r="AX190" s="3620"/>
    </row>
    <row r="191" spans="2:50" s="1503" customFormat="1">
      <c r="B191" s="1885"/>
      <c r="C191" s="3814" t="s">
        <v>1978</v>
      </c>
      <c r="D191" s="3814"/>
      <c r="E191" s="3814"/>
      <c r="F191" s="3814"/>
      <c r="G191" s="3814"/>
      <c r="H191" s="3814"/>
      <c r="I191" s="1955"/>
      <c r="J191" s="1956"/>
      <c r="K191" s="1956"/>
      <c r="L191" s="1956"/>
      <c r="M191" s="1957"/>
      <c r="N191" s="1957"/>
      <c r="O191" s="1957"/>
      <c r="P191" s="1957"/>
      <c r="Q191" s="1957"/>
      <c r="R191" s="1957"/>
      <c r="S191" s="1957"/>
      <c r="T191" s="1957"/>
      <c r="U191" s="1957"/>
      <c r="V191" s="1957"/>
      <c r="W191" s="1957"/>
      <c r="X191" s="1957"/>
      <c r="Y191" s="1957"/>
      <c r="Z191" s="1957"/>
      <c r="AA191" s="1957"/>
      <c r="AB191" s="1957"/>
      <c r="AC191" s="1957"/>
      <c r="AD191" s="1957"/>
      <c r="AE191" s="1957"/>
      <c r="AF191" s="1975"/>
      <c r="AG191" s="1889"/>
      <c r="AH191" s="1451"/>
      <c r="AI191" s="1451"/>
      <c r="AJ191" s="1451"/>
      <c r="AK191" s="1450"/>
      <c r="AL191" s="1450"/>
      <c r="AN191" s="3619"/>
      <c r="AO191" s="3608"/>
      <c r="AP191" s="3608"/>
      <c r="AQ191" s="3608"/>
      <c r="AR191" s="3608"/>
      <c r="AS191" s="3608"/>
      <c r="AT191" s="3608"/>
      <c r="AU191" s="3608"/>
      <c r="AV191" s="3608"/>
      <c r="AW191" s="3608"/>
      <c r="AX191" s="3620"/>
    </row>
    <row r="192" spans="2:50" s="1503" customFormat="1">
      <c r="B192" s="1958"/>
      <c r="C192" s="3414" t="s">
        <v>1979</v>
      </c>
      <c r="D192" s="3415"/>
      <c r="E192" s="3415"/>
      <c r="F192" s="3415"/>
      <c r="G192" s="3415"/>
      <c r="H192" s="3415"/>
      <c r="I192" s="3415"/>
      <c r="J192" s="3415"/>
      <c r="K192" s="3415"/>
      <c r="L192" s="3416"/>
      <c r="M192" s="3413">
        <v>5.7000000000000002E-2</v>
      </c>
      <c r="N192" s="3400"/>
      <c r="O192" s="3400"/>
      <c r="P192" s="1959" t="s">
        <v>1116</v>
      </c>
      <c r="Q192" s="1957"/>
      <c r="R192" s="1957"/>
      <c r="S192" s="1957"/>
      <c r="T192" s="1957"/>
      <c r="U192" s="1957"/>
      <c r="V192" s="1957"/>
      <c r="W192" s="1957"/>
      <c r="X192" s="1957"/>
      <c r="Y192" s="1957"/>
      <c r="Z192" s="1957"/>
      <c r="AA192" s="1957"/>
      <c r="AB192" s="1957"/>
      <c r="AC192" s="1957"/>
      <c r="AD192" s="1957"/>
      <c r="AE192" s="1957"/>
      <c r="AF192" s="1961"/>
      <c r="AG192" s="1961"/>
      <c r="AH192" s="1961"/>
      <c r="AI192" s="1961"/>
      <c r="AJ192" s="1961"/>
      <c r="AK192" s="1961"/>
      <c r="AL192" s="1961"/>
      <c r="AN192" s="3619"/>
      <c r="AO192" s="3608"/>
      <c r="AP192" s="3608"/>
      <c r="AQ192" s="3608"/>
      <c r="AR192" s="3608"/>
      <c r="AS192" s="3608"/>
      <c r="AT192" s="3608"/>
      <c r="AU192" s="3608"/>
      <c r="AV192" s="3608"/>
      <c r="AW192" s="3608"/>
      <c r="AX192" s="3620"/>
    </row>
    <row r="193" spans="2:50" s="1450" customFormat="1">
      <c r="B193" s="1958"/>
      <c r="C193" s="3414" t="s">
        <v>1980</v>
      </c>
      <c r="D193" s="3415"/>
      <c r="E193" s="3415"/>
      <c r="F193" s="3415"/>
      <c r="G193" s="3415"/>
      <c r="H193" s="3415"/>
      <c r="I193" s="3415"/>
      <c r="J193" s="3415"/>
      <c r="K193" s="3415"/>
      <c r="L193" s="3416"/>
      <c r="M193" s="3413">
        <v>0</v>
      </c>
      <c r="N193" s="3400"/>
      <c r="O193" s="3400"/>
      <c r="P193" s="1959" t="s">
        <v>1116</v>
      </c>
      <c r="Q193" s="1962"/>
      <c r="R193" s="1963" t="s">
        <v>1133</v>
      </c>
      <c r="S193" s="1964"/>
      <c r="T193" s="1963"/>
      <c r="U193" s="1963"/>
      <c r="V193" s="1963"/>
      <c r="W193" s="1963"/>
      <c r="X193" s="1963"/>
      <c r="Y193" s="1959"/>
      <c r="Z193" s="3413">
        <v>0</v>
      </c>
      <c r="AA193" s="3400"/>
      <c r="AB193" s="3400"/>
      <c r="AC193" s="3400"/>
      <c r="AD193" s="3400"/>
      <c r="AE193" s="1962" t="s">
        <v>1116</v>
      </c>
      <c r="AF193" s="1960"/>
      <c r="AG193" s="1961"/>
      <c r="AH193" s="1961"/>
      <c r="AI193" s="1961"/>
      <c r="AJ193" s="1961"/>
      <c r="AK193" s="1961"/>
      <c r="AL193" s="1961"/>
      <c r="AN193" s="3619"/>
      <c r="AO193" s="3608"/>
      <c r="AP193" s="3608"/>
      <c r="AQ193" s="3608"/>
      <c r="AR193" s="3608"/>
      <c r="AS193" s="3608"/>
      <c r="AT193" s="3608"/>
      <c r="AU193" s="3608"/>
      <c r="AV193" s="3608"/>
      <c r="AW193" s="3608"/>
      <c r="AX193" s="3620"/>
    </row>
    <row r="194" spans="2:50" s="1450" customFormat="1" ht="14">
      <c r="B194" s="1883"/>
      <c r="C194" s="3414" t="s">
        <v>1981</v>
      </c>
      <c r="D194" s="3415"/>
      <c r="E194" s="3415"/>
      <c r="F194" s="3415"/>
      <c r="G194" s="3415"/>
      <c r="H194" s="3415"/>
      <c r="I194" s="3415"/>
      <c r="J194" s="3415"/>
      <c r="K194" s="3415"/>
      <c r="L194" s="3416"/>
      <c r="M194" s="3413">
        <v>0</v>
      </c>
      <c r="N194" s="3400"/>
      <c r="O194" s="3400"/>
      <c r="P194" s="1959" t="s">
        <v>1116</v>
      </c>
      <c r="Q194" s="1957"/>
      <c r="R194" s="1957"/>
      <c r="T194" s="1957"/>
      <c r="U194" s="1957"/>
      <c r="V194" s="1957"/>
      <c r="W194" s="1957"/>
      <c r="X194" s="1957"/>
      <c r="Y194" s="1957"/>
      <c r="Z194" s="1957"/>
      <c r="AA194" s="1957"/>
      <c r="AB194" s="1957"/>
      <c r="AC194" s="1957"/>
      <c r="AD194" s="1962"/>
      <c r="AE194" s="1962"/>
      <c r="AF194" s="1960"/>
      <c r="AG194" s="1961"/>
      <c r="AH194" s="1961"/>
      <c r="AI194" s="1961"/>
      <c r="AJ194" s="1961"/>
      <c r="AK194" s="1961"/>
      <c r="AL194" s="1961"/>
      <c r="AN194" s="3619"/>
      <c r="AO194" s="3608"/>
      <c r="AP194" s="3608"/>
      <c r="AQ194" s="3608"/>
      <c r="AR194" s="3608"/>
      <c r="AS194" s="3608"/>
      <c r="AT194" s="3608"/>
      <c r="AU194" s="3608"/>
      <c r="AV194" s="3608"/>
      <c r="AW194" s="3608"/>
      <c r="AX194" s="3620"/>
    </row>
    <row r="195" spans="2:50" s="1450" customFormat="1">
      <c r="C195" s="3414" t="s">
        <v>1982</v>
      </c>
      <c r="D195" s="3415"/>
      <c r="E195" s="3415"/>
      <c r="F195" s="3415"/>
      <c r="G195" s="3415"/>
      <c r="H195" s="3415"/>
      <c r="I195" s="3415"/>
      <c r="J195" s="3415"/>
      <c r="K195" s="3415"/>
      <c r="L195" s="3416"/>
      <c r="M195" s="3413">
        <v>2900</v>
      </c>
      <c r="N195" s="3400"/>
      <c r="O195" s="3400"/>
      <c r="P195" s="1959" t="s">
        <v>1116</v>
      </c>
      <c r="Q195" s="1962"/>
      <c r="R195" s="1963" t="s">
        <v>1133</v>
      </c>
      <c r="S195" s="1964"/>
      <c r="T195" s="1963"/>
      <c r="U195" s="1963"/>
      <c r="V195" s="1963"/>
      <c r="W195" s="1963"/>
      <c r="X195" s="1963"/>
      <c r="Y195" s="1959"/>
      <c r="Z195" s="3413">
        <v>2600</v>
      </c>
      <c r="AA195" s="3400"/>
      <c r="AB195" s="3400"/>
      <c r="AC195" s="3400"/>
      <c r="AD195" s="3400"/>
      <c r="AE195" s="1962" t="s">
        <v>1116</v>
      </c>
      <c r="AF195" s="1960"/>
      <c r="AG195" s="1961"/>
      <c r="AH195" s="1961"/>
      <c r="AI195" s="1961"/>
      <c r="AJ195" s="1961"/>
      <c r="AK195" s="1961"/>
      <c r="AL195" s="1961"/>
      <c r="AN195" s="3619"/>
      <c r="AO195" s="3608"/>
      <c r="AP195" s="3608"/>
      <c r="AQ195" s="3608"/>
      <c r="AR195" s="3608"/>
      <c r="AS195" s="3608"/>
      <c r="AT195" s="3608"/>
      <c r="AU195" s="3608"/>
      <c r="AV195" s="3608"/>
      <c r="AW195" s="3608"/>
      <c r="AX195" s="3620"/>
    </row>
    <row r="196" spans="2:50" s="1450" customFormat="1" ht="14.25" customHeight="1">
      <c r="C196" s="3407"/>
      <c r="D196" s="3408"/>
      <c r="E196" s="3408"/>
      <c r="F196" s="3408"/>
      <c r="G196" s="3408"/>
      <c r="H196" s="3409"/>
      <c r="I196" s="1961"/>
      <c r="J196" s="1957"/>
      <c r="K196" s="1957"/>
      <c r="L196" s="1957"/>
      <c r="M196" s="1957"/>
      <c r="N196" s="1957"/>
      <c r="O196" s="1957"/>
      <c r="P196" s="1957"/>
      <c r="Q196" s="1957"/>
      <c r="R196" s="1957"/>
      <c r="S196" s="1957"/>
      <c r="T196" s="1957"/>
      <c r="U196" s="1957"/>
      <c r="V196" s="1957"/>
      <c r="W196" s="1957"/>
      <c r="X196" s="1957"/>
      <c r="Y196" s="1957"/>
      <c r="Z196" s="1957"/>
      <c r="AA196" s="1957"/>
      <c r="AB196" s="1957"/>
      <c r="AC196" s="1957"/>
      <c r="AD196" s="1957"/>
      <c r="AE196" s="1957"/>
      <c r="AF196" s="1960"/>
      <c r="AG196" s="1961"/>
      <c r="AH196" s="1961"/>
      <c r="AI196" s="1961"/>
      <c r="AJ196" s="1961"/>
      <c r="AK196" s="1961"/>
      <c r="AL196" s="1961"/>
      <c r="AN196" s="3563" t="s">
        <v>1731</v>
      </c>
      <c r="AO196" s="3564"/>
      <c r="AP196" s="3564"/>
      <c r="AQ196" s="3564"/>
      <c r="AR196" s="3564"/>
      <c r="AS196" s="3564"/>
      <c r="AT196" s="3564"/>
      <c r="AU196" s="3564"/>
      <c r="AV196" s="3564"/>
      <c r="AW196" s="3564"/>
      <c r="AX196" s="3565"/>
    </row>
    <row r="197" spans="2:50" s="1450" customFormat="1" ht="14.25" customHeight="1">
      <c r="B197" s="1883"/>
      <c r="C197" s="3401" t="s">
        <v>1983</v>
      </c>
      <c r="D197" s="3402"/>
      <c r="E197" s="3402"/>
      <c r="F197" s="3402"/>
      <c r="G197" s="3402"/>
      <c r="H197" s="3402"/>
      <c r="I197" s="3402"/>
      <c r="J197" s="3403"/>
      <c r="K197" s="3404" t="s">
        <v>1134</v>
      </c>
      <c r="L197" s="3405"/>
      <c r="M197" s="3405"/>
      <c r="N197" s="3406"/>
      <c r="O197" s="3404" t="s">
        <v>1135</v>
      </c>
      <c r="P197" s="3405"/>
      <c r="Q197" s="3405"/>
      <c r="R197" s="3405"/>
      <c r="S197" s="3405"/>
      <c r="T197" s="3405"/>
      <c r="U197" s="3405"/>
      <c r="V197" s="3405"/>
      <c r="W197" s="3405"/>
      <c r="X197" s="3405"/>
      <c r="Y197" s="3405"/>
      <c r="Z197" s="3405"/>
      <c r="AA197" s="3405"/>
      <c r="AB197" s="3405"/>
      <c r="AC197" s="3405"/>
      <c r="AD197" s="3405"/>
      <c r="AE197" s="3405"/>
      <c r="AF197" s="1960"/>
      <c r="AG197" s="1961"/>
      <c r="AH197" s="1961"/>
      <c r="AI197" s="1961"/>
      <c r="AJ197" s="1961"/>
      <c r="AK197" s="1961"/>
      <c r="AL197" s="1961"/>
      <c r="AN197" s="3524"/>
      <c r="AO197" s="3566"/>
      <c r="AP197" s="3566"/>
      <c r="AQ197" s="3566"/>
      <c r="AR197" s="3566"/>
      <c r="AS197" s="3566"/>
      <c r="AT197" s="3566"/>
      <c r="AU197" s="3566"/>
      <c r="AV197" s="3566"/>
      <c r="AW197" s="3566"/>
      <c r="AX197" s="3567"/>
    </row>
    <row r="198" spans="2:50" s="1450" customFormat="1" ht="14">
      <c r="B198" s="1883"/>
      <c r="C198" s="1965" t="s">
        <v>1984</v>
      </c>
      <c r="D198" s="1966"/>
      <c r="E198" s="1966"/>
      <c r="F198" s="1966"/>
      <c r="G198" s="1966"/>
      <c r="H198" s="1966"/>
      <c r="I198" s="1966"/>
      <c r="J198" s="1967"/>
      <c r="K198" s="3399"/>
      <c r="L198" s="3400"/>
      <c r="M198" s="3400"/>
      <c r="N198" s="1959" t="s">
        <v>1136</v>
      </c>
      <c r="O198" s="3410"/>
      <c r="P198" s="3411"/>
      <c r="Q198" s="3411"/>
      <c r="R198" s="3411"/>
      <c r="S198" s="3411"/>
      <c r="T198" s="3411"/>
      <c r="U198" s="3411"/>
      <c r="V198" s="3411"/>
      <c r="W198" s="3411"/>
      <c r="X198" s="3411"/>
      <c r="Y198" s="3411"/>
      <c r="Z198" s="3411"/>
      <c r="AA198" s="3411"/>
      <c r="AB198" s="3411"/>
      <c r="AC198" s="3411"/>
      <c r="AD198" s="3411"/>
      <c r="AE198" s="3411"/>
      <c r="AF198" s="1960"/>
      <c r="AG198" s="1961"/>
      <c r="AH198" s="1961"/>
      <c r="AI198" s="1961"/>
      <c r="AJ198" s="1961"/>
      <c r="AK198" s="1961"/>
      <c r="AL198" s="1961"/>
      <c r="AN198" s="3524"/>
      <c r="AO198" s="3566"/>
      <c r="AP198" s="3566"/>
      <c r="AQ198" s="3566"/>
      <c r="AR198" s="3566"/>
      <c r="AS198" s="3566"/>
      <c r="AT198" s="3566"/>
      <c r="AU198" s="3566"/>
      <c r="AV198" s="3566"/>
      <c r="AW198" s="3566"/>
      <c r="AX198" s="3567"/>
    </row>
    <row r="199" spans="2:50" s="1450" customFormat="1" ht="14">
      <c r="B199" s="1883"/>
      <c r="C199" s="1965" t="s">
        <v>1985</v>
      </c>
      <c r="D199" s="1966"/>
      <c r="E199" s="1966"/>
      <c r="F199" s="1966"/>
      <c r="G199" s="1966"/>
      <c r="H199" s="1966"/>
      <c r="I199" s="1966"/>
      <c r="J199" s="1967"/>
      <c r="K199" s="3399"/>
      <c r="L199" s="3400"/>
      <c r="M199" s="3400"/>
      <c r="N199" s="1959" t="s">
        <v>1136</v>
      </c>
      <c r="O199" s="3410"/>
      <c r="P199" s="3411"/>
      <c r="Q199" s="3411"/>
      <c r="R199" s="3411"/>
      <c r="S199" s="3411"/>
      <c r="T199" s="3411"/>
      <c r="U199" s="3411"/>
      <c r="V199" s="3411"/>
      <c r="W199" s="3411"/>
      <c r="X199" s="3411"/>
      <c r="Y199" s="3411"/>
      <c r="Z199" s="3411"/>
      <c r="AA199" s="3411"/>
      <c r="AB199" s="3411"/>
      <c r="AC199" s="3411"/>
      <c r="AD199" s="3411"/>
      <c r="AE199" s="3411"/>
      <c r="AF199" s="1960"/>
      <c r="AG199" s="1961"/>
      <c r="AH199" s="1961"/>
      <c r="AI199" s="1961"/>
      <c r="AJ199" s="1961"/>
      <c r="AK199" s="1961"/>
      <c r="AL199" s="1961"/>
      <c r="AN199" s="3524"/>
      <c r="AO199" s="3566"/>
      <c r="AP199" s="3566"/>
      <c r="AQ199" s="3566"/>
      <c r="AR199" s="3566"/>
      <c r="AS199" s="3566"/>
      <c r="AT199" s="3566"/>
      <c r="AU199" s="3566"/>
      <c r="AV199" s="3566"/>
      <c r="AW199" s="3566"/>
      <c r="AX199" s="3567"/>
    </row>
    <row r="200" spans="2:50" s="1450" customFormat="1" ht="14">
      <c r="B200" s="1883"/>
      <c r="C200" s="1965" t="s">
        <v>1986</v>
      </c>
      <c r="D200" s="1966"/>
      <c r="E200" s="1966"/>
      <c r="F200" s="1966"/>
      <c r="G200" s="1966"/>
      <c r="H200" s="1966"/>
      <c r="I200" s="1966"/>
      <c r="J200" s="1967"/>
      <c r="K200" s="3399"/>
      <c r="L200" s="3400"/>
      <c r="M200" s="3400"/>
      <c r="N200" s="1959" t="s">
        <v>1136</v>
      </c>
      <c r="O200" s="3410"/>
      <c r="P200" s="3411"/>
      <c r="Q200" s="3411"/>
      <c r="R200" s="3411"/>
      <c r="S200" s="3411"/>
      <c r="T200" s="3411"/>
      <c r="U200" s="3411"/>
      <c r="V200" s="3411"/>
      <c r="W200" s="3411"/>
      <c r="X200" s="3411"/>
      <c r="Y200" s="3411"/>
      <c r="Z200" s="3411"/>
      <c r="AA200" s="3411"/>
      <c r="AB200" s="3411"/>
      <c r="AC200" s="3411"/>
      <c r="AD200" s="3411"/>
      <c r="AE200" s="3411"/>
      <c r="AF200" s="1960"/>
      <c r="AG200" s="1961"/>
      <c r="AH200" s="1961"/>
      <c r="AI200" s="1961"/>
      <c r="AJ200" s="1961"/>
      <c r="AK200" s="1961"/>
      <c r="AL200" s="1961"/>
      <c r="AN200" s="3524"/>
      <c r="AO200" s="3566"/>
      <c r="AP200" s="3566"/>
      <c r="AQ200" s="3566"/>
      <c r="AR200" s="3566"/>
      <c r="AS200" s="3566"/>
      <c r="AT200" s="3566"/>
      <c r="AU200" s="3566"/>
      <c r="AV200" s="3566"/>
      <c r="AW200" s="3566"/>
      <c r="AX200" s="3567"/>
    </row>
    <row r="201" spans="2:50" s="1450" customFormat="1" ht="14">
      <c r="B201" s="1883"/>
      <c r="C201" s="1965" t="s">
        <v>1987</v>
      </c>
      <c r="D201" s="1966"/>
      <c r="E201" s="1966"/>
      <c r="F201" s="1966"/>
      <c r="G201" s="1966"/>
      <c r="H201" s="1966"/>
      <c r="I201" s="1966"/>
      <c r="J201" s="1967"/>
      <c r="K201" s="3399"/>
      <c r="L201" s="3400"/>
      <c r="M201" s="3400"/>
      <c r="N201" s="1959" t="s">
        <v>1136</v>
      </c>
      <c r="O201" s="3410"/>
      <c r="P201" s="3411"/>
      <c r="Q201" s="3411"/>
      <c r="R201" s="3411"/>
      <c r="S201" s="3411"/>
      <c r="T201" s="3411"/>
      <c r="U201" s="3411"/>
      <c r="V201" s="3411"/>
      <c r="W201" s="3411"/>
      <c r="X201" s="3411"/>
      <c r="Y201" s="3411"/>
      <c r="Z201" s="3411"/>
      <c r="AA201" s="3411"/>
      <c r="AB201" s="3411"/>
      <c r="AC201" s="3411"/>
      <c r="AD201" s="3411"/>
      <c r="AE201" s="3411"/>
      <c r="AF201" s="1960"/>
      <c r="AG201" s="1961"/>
      <c r="AH201" s="1961"/>
      <c r="AI201" s="1961"/>
      <c r="AJ201" s="1961"/>
      <c r="AK201" s="1961"/>
      <c r="AL201" s="1961"/>
      <c r="AN201" s="3524"/>
      <c r="AO201" s="3566"/>
      <c r="AP201" s="3566"/>
      <c r="AQ201" s="3566"/>
      <c r="AR201" s="3566"/>
      <c r="AS201" s="3566"/>
      <c r="AT201" s="3566"/>
      <c r="AU201" s="3566"/>
      <c r="AV201" s="3566"/>
      <c r="AW201" s="3566"/>
      <c r="AX201" s="3567"/>
    </row>
    <row r="202" spans="2:50" s="1450" customFormat="1" ht="14">
      <c r="B202" s="1883"/>
      <c r="C202" s="1965"/>
      <c r="D202" s="1966"/>
      <c r="E202" s="1966"/>
      <c r="F202" s="1966"/>
      <c r="G202" s="1966"/>
      <c r="H202" s="1967" t="s">
        <v>201</v>
      </c>
      <c r="I202" s="1966"/>
      <c r="J202" s="1967"/>
      <c r="K202" s="3399"/>
      <c r="L202" s="3400"/>
      <c r="M202" s="3400"/>
      <c r="N202" s="1959" t="s">
        <v>1136</v>
      </c>
      <c r="O202" s="1968"/>
      <c r="P202" s="1969"/>
      <c r="Q202" s="1957"/>
      <c r="R202" s="1969"/>
      <c r="S202" s="1957"/>
      <c r="T202" s="1957"/>
      <c r="U202" s="1957"/>
      <c r="V202" s="1957"/>
      <c r="W202" s="1957"/>
      <c r="X202" s="1957"/>
      <c r="Y202" s="1957"/>
      <c r="Z202" s="1957"/>
      <c r="AA202" s="1957"/>
      <c r="AB202" s="1957"/>
      <c r="AC202" s="1957"/>
      <c r="AD202" s="1957"/>
      <c r="AE202" s="1957"/>
      <c r="AF202" s="1961"/>
      <c r="AG202" s="1961"/>
      <c r="AH202" s="1961"/>
      <c r="AI202" s="1961"/>
      <c r="AJ202" s="1961"/>
      <c r="AK202" s="1961"/>
      <c r="AL202" s="1961"/>
      <c r="AN202" s="3524"/>
      <c r="AO202" s="3566"/>
      <c r="AP202" s="3566"/>
      <c r="AQ202" s="3566"/>
      <c r="AR202" s="3566"/>
      <c r="AS202" s="3566"/>
      <c r="AT202" s="3566"/>
      <c r="AU202" s="3566"/>
      <c r="AV202" s="3566"/>
      <c r="AW202" s="3566"/>
      <c r="AX202" s="3567"/>
    </row>
    <row r="203" spans="2:50" s="1450" customFormat="1" ht="14">
      <c r="B203" s="1883"/>
      <c r="C203" s="1961" t="s">
        <v>1988</v>
      </c>
      <c r="D203" s="1961"/>
      <c r="E203" s="1961"/>
      <c r="F203" s="1961"/>
      <c r="G203" s="1961"/>
      <c r="H203" s="1961"/>
      <c r="I203" s="1961"/>
      <c r="J203" s="1957"/>
      <c r="K203" s="1957"/>
      <c r="L203" s="1957"/>
      <c r="M203" s="1957"/>
      <c r="N203" s="1957"/>
      <c r="O203" s="1957"/>
      <c r="P203" s="1957"/>
      <c r="Q203" s="1957"/>
      <c r="R203" s="1957"/>
      <c r="S203" s="1957"/>
      <c r="T203" s="1957"/>
      <c r="U203" s="1957"/>
      <c r="V203" s="1957"/>
      <c r="W203" s="1957"/>
      <c r="X203" s="1957"/>
      <c r="Y203" s="1957"/>
      <c r="Z203" s="1957"/>
      <c r="AA203" s="1957"/>
      <c r="AB203" s="1957"/>
      <c r="AC203" s="1957"/>
      <c r="AD203" s="1957"/>
      <c r="AE203" s="1957"/>
      <c r="AF203" s="1961"/>
      <c r="AG203" s="1961"/>
      <c r="AH203" s="1961"/>
      <c r="AI203" s="1961"/>
      <c r="AJ203" s="1961"/>
      <c r="AK203" s="1961"/>
      <c r="AL203" s="1961"/>
      <c r="AN203" s="3524"/>
      <c r="AO203" s="3566"/>
      <c r="AP203" s="3566"/>
      <c r="AQ203" s="3566"/>
      <c r="AR203" s="3566"/>
      <c r="AS203" s="3566"/>
      <c r="AT203" s="3566"/>
      <c r="AU203" s="3566"/>
      <c r="AV203" s="3566"/>
      <c r="AW203" s="3566"/>
      <c r="AX203" s="3567"/>
    </row>
    <row r="204" spans="2:50" s="1450" customFormat="1" ht="14">
      <c r="B204" s="1883"/>
      <c r="C204" s="3401" t="s">
        <v>1989</v>
      </c>
      <c r="D204" s="3402"/>
      <c r="E204" s="3402"/>
      <c r="F204" s="3402"/>
      <c r="G204" s="3402"/>
      <c r="H204" s="3402"/>
      <c r="I204" s="3402"/>
      <c r="J204" s="3403"/>
      <c r="K204" s="1962"/>
      <c r="L204" s="1962"/>
      <c r="M204" s="1962"/>
      <c r="N204" s="1970" t="s">
        <v>1134</v>
      </c>
      <c r="O204" s="1962"/>
      <c r="P204" s="1959"/>
      <c r="Q204" s="1962"/>
      <c r="R204" s="1962"/>
      <c r="S204" s="1962"/>
      <c r="T204" s="1962"/>
      <c r="U204" s="1962"/>
      <c r="V204" s="1962"/>
      <c r="W204" s="1962"/>
      <c r="X204" s="1970" t="s">
        <v>172</v>
      </c>
      <c r="Y204" s="1962"/>
      <c r="Z204" s="1962"/>
      <c r="AA204" s="1962"/>
      <c r="AB204" s="1962"/>
      <c r="AC204" s="1962"/>
      <c r="AD204" s="1962"/>
      <c r="AE204" s="1959"/>
      <c r="AF204" s="1961"/>
      <c r="AG204" s="1961"/>
      <c r="AH204" s="1961"/>
      <c r="AI204" s="1961"/>
      <c r="AJ204" s="1961"/>
      <c r="AK204" s="1961"/>
      <c r="AL204" s="1961"/>
      <c r="AN204" s="3524"/>
      <c r="AO204" s="3566"/>
      <c r="AP204" s="3566"/>
      <c r="AQ204" s="3566"/>
      <c r="AR204" s="3566"/>
      <c r="AS204" s="3566"/>
      <c r="AT204" s="3566"/>
      <c r="AU204" s="3566"/>
      <c r="AV204" s="3566"/>
      <c r="AW204" s="3566"/>
      <c r="AX204" s="3567"/>
    </row>
    <row r="205" spans="2:50" s="1450" customFormat="1" ht="14">
      <c r="B205" s="1883"/>
      <c r="C205" s="1971"/>
      <c r="D205" s="1972"/>
      <c r="E205" s="1972"/>
      <c r="F205" s="1972"/>
      <c r="G205" s="1972"/>
      <c r="H205" s="1972"/>
      <c r="I205" s="1972"/>
      <c r="J205" s="1973"/>
      <c r="K205" s="3399"/>
      <c r="L205" s="3400"/>
      <c r="M205" s="3400"/>
      <c r="N205" s="3400"/>
      <c r="O205" s="3400"/>
      <c r="P205" s="1959" t="s">
        <v>1137</v>
      </c>
      <c r="Q205" s="3410"/>
      <c r="R205" s="3411"/>
      <c r="S205" s="3411"/>
      <c r="T205" s="3411"/>
      <c r="U205" s="3411"/>
      <c r="V205" s="3411"/>
      <c r="W205" s="3411"/>
      <c r="X205" s="3411"/>
      <c r="Y205" s="3411"/>
      <c r="Z205" s="3411"/>
      <c r="AA205" s="3411"/>
      <c r="AB205" s="3411"/>
      <c r="AC205" s="3411"/>
      <c r="AD205" s="3411"/>
      <c r="AE205" s="3412"/>
      <c r="AF205" s="1961"/>
      <c r="AG205" s="1961"/>
      <c r="AH205" s="1961"/>
      <c r="AI205" s="1961"/>
      <c r="AJ205" s="1961"/>
      <c r="AK205" s="1961"/>
      <c r="AL205" s="1961"/>
      <c r="AN205" s="3524"/>
      <c r="AO205" s="3566"/>
      <c r="AP205" s="3566"/>
      <c r="AQ205" s="3566"/>
      <c r="AR205" s="3566"/>
      <c r="AS205" s="3566"/>
      <c r="AT205" s="3566"/>
      <c r="AU205" s="3566"/>
      <c r="AV205" s="3566"/>
      <c r="AW205" s="3566"/>
      <c r="AX205" s="3567"/>
    </row>
    <row r="206" spans="2:50" s="1450" customFormat="1" ht="14">
      <c r="B206" s="1883"/>
      <c r="C206" s="1971"/>
      <c r="D206" s="1972"/>
      <c r="E206" s="1972"/>
      <c r="F206" s="1972"/>
      <c r="G206" s="1972"/>
      <c r="H206" s="1972"/>
      <c r="I206" s="1972"/>
      <c r="J206" s="1973"/>
      <c r="K206" s="3399"/>
      <c r="L206" s="3400"/>
      <c r="M206" s="3400"/>
      <c r="N206" s="3400"/>
      <c r="O206" s="3400"/>
      <c r="P206" s="1959" t="s">
        <v>1137</v>
      </c>
      <c r="Q206" s="3410"/>
      <c r="R206" s="3411"/>
      <c r="S206" s="3411"/>
      <c r="T206" s="3411"/>
      <c r="U206" s="3411"/>
      <c r="V206" s="3411"/>
      <c r="W206" s="3411"/>
      <c r="X206" s="3411"/>
      <c r="Y206" s="3411"/>
      <c r="Z206" s="3411"/>
      <c r="AA206" s="3411"/>
      <c r="AB206" s="3411"/>
      <c r="AC206" s="3411"/>
      <c r="AD206" s="3411"/>
      <c r="AE206" s="3412"/>
      <c r="AF206" s="1961"/>
      <c r="AG206" s="1961"/>
      <c r="AH206" s="1961"/>
      <c r="AI206" s="1961"/>
      <c r="AJ206" s="1961"/>
      <c r="AK206" s="1961"/>
      <c r="AL206" s="1961"/>
      <c r="AN206" s="3524"/>
      <c r="AO206" s="3566"/>
      <c r="AP206" s="3566"/>
      <c r="AQ206" s="3566"/>
      <c r="AR206" s="3566"/>
      <c r="AS206" s="3566"/>
      <c r="AT206" s="3566"/>
      <c r="AU206" s="3566"/>
      <c r="AV206" s="3566"/>
      <c r="AW206" s="3566"/>
      <c r="AX206" s="3567"/>
    </row>
    <row r="207" spans="2:50" s="1450" customFormat="1" ht="14">
      <c r="B207" s="1883"/>
      <c r="C207" s="1971"/>
      <c r="D207" s="1966"/>
      <c r="E207" s="1966"/>
      <c r="F207" s="1966"/>
      <c r="G207" s="1966"/>
      <c r="H207" s="1966"/>
      <c r="I207" s="1966"/>
      <c r="J207" s="1967"/>
      <c r="K207" s="3399"/>
      <c r="L207" s="3400"/>
      <c r="M207" s="3400"/>
      <c r="N207" s="3400"/>
      <c r="O207" s="3400"/>
      <c r="P207" s="1959" t="s">
        <v>1137</v>
      </c>
      <c r="Q207" s="3410"/>
      <c r="R207" s="3411"/>
      <c r="S207" s="3411"/>
      <c r="T207" s="3411"/>
      <c r="U207" s="3411"/>
      <c r="V207" s="3411"/>
      <c r="W207" s="3411"/>
      <c r="X207" s="3411"/>
      <c r="Y207" s="3411"/>
      <c r="Z207" s="3411"/>
      <c r="AA207" s="3411"/>
      <c r="AB207" s="3411"/>
      <c r="AC207" s="3411"/>
      <c r="AD207" s="3411"/>
      <c r="AE207" s="3412"/>
      <c r="AF207" s="1961"/>
      <c r="AG207" s="1961"/>
      <c r="AH207" s="1961"/>
      <c r="AI207" s="1961"/>
      <c r="AJ207" s="1961"/>
      <c r="AK207" s="1961"/>
      <c r="AL207" s="1961"/>
      <c r="AN207" s="3524"/>
      <c r="AO207" s="3566"/>
      <c r="AP207" s="3566"/>
      <c r="AQ207" s="3566"/>
      <c r="AR207" s="3566"/>
      <c r="AS207" s="3566"/>
      <c r="AT207" s="3566"/>
      <c r="AU207" s="3566"/>
      <c r="AV207" s="3566"/>
      <c r="AW207" s="3566"/>
      <c r="AX207" s="3567"/>
    </row>
    <row r="208" spans="2:50" s="1450" customFormat="1" ht="14">
      <c r="B208" s="1883"/>
      <c r="C208" s="1961" t="s">
        <v>1990</v>
      </c>
      <c r="D208" s="1961"/>
      <c r="E208" s="1961"/>
      <c r="F208" s="1961"/>
      <c r="G208" s="1961"/>
      <c r="H208" s="1961"/>
      <c r="I208" s="1961"/>
      <c r="J208" s="1957"/>
      <c r="K208" s="1957"/>
      <c r="L208" s="1957"/>
      <c r="M208" s="1957"/>
      <c r="N208" s="1957"/>
      <c r="O208" s="1957"/>
      <c r="P208" s="1957"/>
      <c r="Q208" s="1957"/>
      <c r="R208" s="1957"/>
      <c r="S208" s="1957"/>
      <c r="T208" s="1957"/>
      <c r="U208" s="1957"/>
      <c r="V208" s="1957"/>
      <c r="W208" s="1957"/>
      <c r="X208" s="1957"/>
      <c r="Y208" s="1957"/>
      <c r="Z208" s="1957"/>
      <c r="AA208" s="1957"/>
      <c r="AB208" s="1957"/>
      <c r="AC208" s="1957"/>
      <c r="AD208" s="1957"/>
      <c r="AE208" s="1957"/>
      <c r="AF208" s="1961"/>
      <c r="AG208" s="1961"/>
      <c r="AH208" s="1961"/>
      <c r="AI208" s="1961"/>
      <c r="AJ208" s="1961"/>
      <c r="AK208" s="1961"/>
      <c r="AL208" s="1961"/>
      <c r="AN208" s="3524"/>
      <c r="AO208" s="3566"/>
      <c r="AP208" s="3566"/>
      <c r="AQ208" s="3566"/>
      <c r="AR208" s="3566"/>
      <c r="AS208" s="3566"/>
      <c r="AT208" s="3566"/>
      <c r="AU208" s="3566"/>
      <c r="AV208" s="3566"/>
      <c r="AW208" s="3566"/>
      <c r="AX208" s="3567"/>
    </row>
    <row r="209" spans="2:50" s="1450" customFormat="1" ht="14">
      <c r="B209" s="1883"/>
      <c r="C209" s="3401" t="s">
        <v>1991</v>
      </c>
      <c r="D209" s="3402"/>
      <c r="E209" s="3402"/>
      <c r="F209" s="3402"/>
      <c r="G209" s="3402"/>
      <c r="H209" s="3402"/>
      <c r="I209" s="3402"/>
      <c r="J209" s="3403"/>
      <c r="K209" s="3404" t="s">
        <v>1138</v>
      </c>
      <c r="L209" s="3405"/>
      <c r="M209" s="3405"/>
      <c r="N209" s="3405"/>
      <c r="O209" s="3405"/>
      <c r="P209" s="3406"/>
      <c r="Q209" s="3404" t="s">
        <v>1139</v>
      </c>
      <c r="R209" s="3405"/>
      <c r="S209" s="3405"/>
      <c r="T209" s="3405"/>
      <c r="U209" s="3405"/>
      <c r="V209" s="3406"/>
      <c r="W209" s="3404" t="s">
        <v>172</v>
      </c>
      <c r="X209" s="3405"/>
      <c r="Y209" s="3405"/>
      <c r="Z209" s="3405"/>
      <c r="AA209" s="3405"/>
      <c r="AB209" s="3405"/>
      <c r="AC209" s="3405"/>
      <c r="AD209" s="3405"/>
      <c r="AE209" s="3406"/>
      <c r="AF209" s="1961"/>
      <c r="AG209" s="1961"/>
      <c r="AH209" s="1961"/>
      <c r="AI209" s="1961"/>
      <c r="AJ209" s="1961"/>
      <c r="AK209" s="1961"/>
      <c r="AL209" s="1961"/>
      <c r="AN209" s="3524"/>
      <c r="AO209" s="3566"/>
      <c r="AP209" s="3566"/>
      <c r="AQ209" s="3566"/>
      <c r="AR209" s="3566"/>
      <c r="AS209" s="3566"/>
      <c r="AT209" s="3566"/>
      <c r="AU209" s="3566"/>
      <c r="AV209" s="3566"/>
      <c r="AW209" s="3566"/>
      <c r="AX209" s="3567"/>
    </row>
    <row r="210" spans="2:50" s="1450" customFormat="1" ht="14">
      <c r="B210" s="1883"/>
      <c r="C210" s="3407"/>
      <c r="D210" s="3408"/>
      <c r="E210" s="3408"/>
      <c r="F210" s="3408"/>
      <c r="G210" s="3408"/>
      <c r="H210" s="3408"/>
      <c r="I210" s="3408"/>
      <c r="J210" s="3409"/>
      <c r="K210" s="3399"/>
      <c r="L210" s="3400"/>
      <c r="M210" s="3400"/>
      <c r="N210" s="3400"/>
      <c r="O210" s="3400"/>
      <c r="P210" s="1959" t="s">
        <v>1992</v>
      </c>
      <c r="Q210" s="3399"/>
      <c r="R210" s="3400"/>
      <c r="S210" s="3400"/>
      <c r="T210" s="3400"/>
      <c r="U210" s="3400"/>
      <c r="V210" s="1959" t="s">
        <v>1993</v>
      </c>
      <c r="W210" s="3410"/>
      <c r="X210" s="3411"/>
      <c r="Y210" s="3411"/>
      <c r="Z210" s="3411"/>
      <c r="AA210" s="3411"/>
      <c r="AB210" s="3411"/>
      <c r="AC210" s="3411"/>
      <c r="AD210" s="3411"/>
      <c r="AE210" s="3412"/>
      <c r="AF210" s="1961"/>
      <c r="AG210" s="1961"/>
      <c r="AH210" s="1961"/>
      <c r="AI210" s="1961"/>
      <c r="AJ210" s="1961"/>
      <c r="AK210" s="1961"/>
      <c r="AL210" s="1961"/>
      <c r="AN210" s="3524"/>
      <c r="AO210" s="3566"/>
      <c r="AP210" s="3566"/>
      <c r="AQ210" s="3566"/>
      <c r="AR210" s="3566"/>
      <c r="AS210" s="3566"/>
      <c r="AT210" s="3566"/>
      <c r="AU210" s="3566"/>
      <c r="AV210" s="3566"/>
      <c r="AW210" s="3566"/>
      <c r="AX210" s="3567"/>
    </row>
    <row r="211" spans="2:50" s="1450" customFormat="1" ht="14">
      <c r="B211" s="1883"/>
      <c r="C211" s="3407"/>
      <c r="D211" s="3408"/>
      <c r="E211" s="3408"/>
      <c r="F211" s="3408"/>
      <c r="G211" s="3408"/>
      <c r="H211" s="3408"/>
      <c r="I211" s="3408"/>
      <c r="J211" s="3409"/>
      <c r="K211" s="3399"/>
      <c r="L211" s="3400"/>
      <c r="M211" s="3400"/>
      <c r="N211" s="3400"/>
      <c r="O211" s="3400"/>
      <c r="P211" s="1959" t="s">
        <v>1992</v>
      </c>
      <c r="Q211" s="3399"/>
      <c r="R211" s="3400"/>
      <c r="S211" s="3400"/>
      <c r="T211" s="3400"/>
      <c r="U211" s="3400"/>
      <c r="V211" s="1959" t="s">
        <v>1993</v>
      </c>
      <c r="W211" s="3410"/>
      <c r="X211" s="3411"/>
      <c r="Y211" s="3411"/>
      <c r="Z211" s="3411"/>
      <c r="AA211" s="3411"/>
      <c r="AB211" s="3411"/>
      <c r="AC211" s="3411"/>
      <c r="AD211" s="3411"/>
      <c r="AE211" s="3412"/>
      <c r="AF211" s="1961"/>
      <c r="AG211" s="1961"/>
      <c r="AH211" s="1961"/>
      <c r="AI211" s="1961"/>
      <c r="AJ211" s="1961"/>
      <c r="AK211" s="1961"/>
      <c r="AL211" s="1961"/>
      <c r="AN211" s="3524"/>
      <c r="AO211" s="3566"/>
      <c r="AP211" s="3566"/>
      <c r="AQ211" s="3566"/>
      <c r="AR211" s="3566"/>
      <c r="AS211" s="3566"/>
      <c r="AT211" s="3566"/>
      <c r="AU211" s="3566"/>
      <c r="AV211" s="3566"/>
      <c r="AW211" s="3566"/>
      <c r="AX211" s="3567"/>
    </row>
    <row r="212" spans="2:50" s="1450" customFormat="1" ht="14">
      <c r="B212" s="1883"/>
      <c r="C212" s="3407"/>
      <c r="D212" s="3408"/>
      <c r="E212" s="3408"/>
      <c r="F212" s="3408"/>
      <c r="G212" s="3408"/>
      <c r="H212" s="3408"/>
      <c r="I212" s="3408"/>
      <c r="J212" s="3409"/>
      <c r="K212" s="3399"/>
      <c r="L212" s="3400"/>
      <c r="M212" s="3400"/>
      <c r="N212" s="3400"/>
      <c r="O212" s="3400"/>
      <c r="P212" s="1959" t="s">
        <v>1992</v>
      </c>
      <c r="Q212" s="3399"/>
      <c r="R212" s="3400"/>
      <c r="S212" s="3400"/>
      <c r="T212" s="3400"/>
      <c r="U212" s="3400"/>
      <c r="V212" s="1959" t="s">
        <v>1993</v>
      </c>
      <c r="W212" s="3410"/>
      <c r="X212" s="3411"/>
      <c r="Y212" s="3411"/>
      <c r="Z212" s="3411"/>
      <c r="AA212" s="3411"/>
      <c r="AB212" s="3411"/>
      <c r="AC212" s="3411"/>
      <c r="AD212" s="3411"/>
      <c r="AE212" s="3412"/>
      <c r="AF212" s="1961"/>
      <c r="AG212" s="1961"/>
      <c r="AH212" s="1961"/>
      <c r="AI212" s="1961"/>
      <c r="AJ212" s="1961"/>
      <c r="AK212" s="1961"/>
      <c r="AL212" s="1961"/>
      <c r="AN212" s="3568"/>
      <c r="AO212" s="3569"/>
      <c r="AP212" s="3569"/>
      <c r="AQ212" s="3569"/>
      <c r="AR212" s="3569"/>
      <c r="AS212" s="3569"/>
      <c r="AT212" s="3569"/>
      <c r="AU212" s="3569"/>
      <c r="AV212" s="3569"/>
      <c r="AW212" s="3569"/>
      <c r="AX212" s="3570"/>
    </row>
    <row r="213" spans="2:50" s="1450" customFormat="1" ht="14">
      <c r="B213" s="1883"/>
      <c r="C213" s="1961"/>
      <c r="D213" s="1961"/>
      <c r="E213" s="1961"/>
      <c r="F213" s="1961"/>
      <c r="G213" s="1961"/>
      <c r="H213" s="1961"/>
      <c r="I213" s="1961"/>
      <c r="J213" s="1961"/>
      <c r="K213" s="1957"/>
      <c r="L213" s="1957"/>
      <c r="M213" s="1957"/>
      <c r="N213" s="1957"/>
      <c r="O213" s="1957"/>
      <c r="P213" s="1957"/>
      <c r="Q213" s="1957"/>
      <c r="R213" s="1957"/>
      <c r="S213" s="1957"/>
      <c r="T213" s="1957"/>
      <c r="U213" s="1957"/>
      <c r="V213" s="1957"/>
      <c r="W213" s="1974"/>
      <c r="X213" s="1974"/>
      <c r="Y213" s="1974"/>
      <c r="Z213" s="1974"/>
      <c r="AA213" s="1974"/>
      <c r="AB213" s="1974"/>
      <c r="AC213" s="1974"/>
      <c r="AD213" s="1974"/>
      <c r="AE213" s="1974"/>
      <c r="AF213" s="1961"/>
      <c r="AG213" s="1961"/>
      <c r="AH213" s="1961"/>
      <c r="AI213" s="1961"/>
      <c r="AJ213" s="1961"/>
      <c r="AK213" s="1961"/>
      <c r="AL213" s="1961"/>
      <c r="AN213" s="1215"/>
      <c r="AO213" s="1215"/>
      <c r="AP213" s="1215"/>
      <c r="AQ213" s="1215"/>
      <c r="AR213" s="1215"/>
      <c r="AS213" s="1215"/>
      <c r="AT213" s="1215"/>
      <c r="AU213" s="1215"/>
      <c r="AV213" s="1215"/>
      <c r="AW213" s="1215"/>
      <c r="AX213" s="1215"/>
    </row>
    <row r="214" spans="2:50" s="1450" customFormat="1">
      <c r="B214" s="1502" t="s">
        <v>667</v>
      </c>
      <c r="C214" s="1208" t="s">
        <v>1318</v>
      </c>
      <c r="D214" s="390"/>
      <c r="E214" s="390"/>
      <c r="F214" s="390"/>
      <c r="G214" s="390"/>
      <c r="H214" s="390"/>
      <c r="I214" s="390"/>
      <c r="J214" s="390"/>
      <c r="K214" s="1208">
        <f>+トップ!X3</f>
        <v>4</v>
      </c>
      <c r="L214" s="1208" t="str">
        <f>+トップ!Y3</f>
        <v>月</v>
      </c>
      <c r="M214" s="1208">
        <f>+トップ!Z3</f>
        <v>1</v>
      </c>
      <c r="N214" s="1208" t="str">
        <f>+トップ!AA3</f>
        <v>日</v>
      </c>
      <c r="O214" s="1208" t="str">
        <f>+トップ!AB3</f>
        <v>～</v>
      </c>
      <c r="P214" s="1208">
        <f>+トップ!AF3</f>
        <v>3</v>
      </c>
      <c r="Q214" s="1208" t="str">
        <f>+トップ!AG3</f>
        <v>月</v>
      </c>
      <c r="R214" s="1208">
        <f>+トップ!AH3</f>
        <v>31</v>
      </c>
      <c r="S214" s="1208" t="str">
        <f>+トップ!AI3</f>
        <v>日</v>
      </c>
      <c r="T214" s="1208"/>
      <c r="U214" s="1503"/>
      <c r="V214" s="1503"/>
      <c r="W214" s="1503"/>
      <c r="X214" s="1208"/>
      <c r="Y214" s="390"/>
      <c r="Z214" s="390"/>
      <c r="AA214" s="390"/>
      <c r="AB214" s="390"/>
      <c r="AC214" s="390"/>
      <c r="AD214" s="390"/>
      <c r="AE214" s="390"/>
      <c r="AF214" s="390"/>
      <c r="AG214" s="390"/>
      <c r="AH214" s="390"/>
      <c r="AI214" s="390"/>
      <c r="AJ214" s="390"/>
      <c r="AK214" s="390"/>
      <c r="AL214" s="390"/>
      <c r="AN214" s="1215"/>
      <c r="AO214" s="1215"/>
      <c r="AP214" s="1215"/>
      <c r="AQ214" s="1215"/>
      <c r="AR214" s="1215"/>
      <c r="AS214" s="1215"/>
      <c r="AT214" s="1215"/>
      <c r="AU214" s="1215"/>
      <c r="AV214" s="1215"/>
      <c r="AW214" s="1215"/>
      <c r="AX214" s="1215"/>
    </row>
    <row r="215" spans="2:50" s="1450" customFormat="1">
      <c r="B215" s="1502"/>
      <c r="C215" s="390"/>
      <c r="D215" s="390"/>
      <c r="E215" s="390"/>
      <c r="F215" s="390"/>
      <c r="G215" s="390"/>
      <c r="H215" s="390"/>
      <c r="I215" s="390"/>
      <c r="J215" s="390"/>
      <c r="K215" s="1208"/>
      <c r="L215" s="1208"/>
      <c r="M215" s="1208"/>
      <c r="N215" s="391"/>
      <c r="O215" s="391"/>
      <c r="P215" s="391"/>
      <c r="Q215" s="391"/>
      <c r="R215" s="391"/>
      <c r="S215" s="391"/>
      <c r="T215" s="390"/>
      <c r="U215" s="390"/>
      <c r="V215" s="390"/>
      <c r="W215" s="390"/>
      <c r="X215" s="390"/>
      <c r="Y215" s="390"/>
      <c r="Z215" s="390"/>
      <c r="AA215" s="390"/>
      <c r="AB215" s="390"/>
      <c r="AC215" s="390"/>
      <c r="AD215" s="390"/>
      <c r="AE215" s="390"/>
      <c r="AF215" s="390"/>
      <c r="AG215" s="390"/>
      <c r="AH215" s="390"/>
      <c r="AI215" s="390"/>
      <c r="AJ215" s="390"/>
      <c r="AK215" s="390"/>
      <c r="AL215" s="390"/>
      <c r="AN215" s="1215"/>
      <c r="AO215" s="1215"/>
      <c r="AP215" s="1215"/>
      <c r="AQ215" s="1215"/>
      <c r="AR215" s="1215"/>
      <c r="AS215" s="1215"/>
      <c r="AT215" s="1215"/>
      <c r="AU215" s="1215"/>
      <c r="AV215" s="1215"/>
      <c r="AW215" s="1215"/>
      <c r="AX215" s="1215"/>
    </row>
    <row r="216" spans="2:50" s="1503" customFormat="1" ht="16.5">
      <c r="B216" s="2679" t="s">
        <v>371</v>
      </c>
      <c r="C216" s="390"/>
      <c r="D216" s="390"/>
      <c r="E216" s="390"/>
      <c r="F216" s="390"/>
      <c r="G216" s="390"/>
      <c r="H216" s="390"/>
      <c r="I216" s="390"/>
      <c r="J216" s="390"/>
      <c r="K216" s="1208"/>
      <c r="L216" s="1208"/>
      <c r="M216" s="1208"/>
      <c r="N216" s="391"/>
      <c r="O216" s="391"/>
      <c r="P216" s="391"/>
      <c r="Q216" s="391"/>
      <c r="R216" s="391"/>
      <c r="S216" s="391"/>
      <c r="T216" s="390"/>
      <c r="U216" s="390"/>
      <c r="V216" s="390"/>
      <c r="W216" s="390"/>
      <c r="X216" s="390"/>
      <c r="Y216" s="390"/>
      <c r="Z216" s="390"/>
      <c r="AA216" s="390"/>
      <c r="AB216" s="390"/>
      <c r="AC216" s="390"/>
      <c r="AD216" s="390"/>
      <c r="AE216" s="390"/>
      <c r="AF216" s="390"/>
      <c r="AG216" s="390"/>
      <c r="AH216" s="390"/>
      <c r="AI216" s="390"/>
      <c r="AJ216" s="390"/>
      <c r="AK216" s="390"/>
      <c r="AL216" s="390"/>
      <c r="AN216" s="1215"/>
      <c r="AO216" s="1215"/>
      <c r="AP216" s="1215"/>
      <c r="AQ216" s="1215"/>
      <c r="AR216" s="1215"/>
      <c r="AS216" s="1215"/>
      <c r="AT216" s="1215"/>
      <c r="AU216" s="1215"/>
      <c r="AV216" s="1215"/>
      <c r="AW216" s="1215"/>
      <c r="AX216" s="1215"/>
    </row>
    <row r="217" spans="2:50" s="1503" customFormat="1" ht="14">
      <c r="B217" s="389"/>
      <c r="C217" s="390"/>
      <c r="D217" s="390"/>
      <c r="E217" s="390"/>
      <c r="F217" s="390"/>
      <c r="G217" s="390"/>
      <c r="H217" s="390"/>
      <c r="I217" s="390"/>
      <c r="J217" s="390"/>
      <c r="K217" s="1208"/>
      <c r="L217" s="1208"/>
      <c r="M217" s="1208"/>
      <c r="N217" s="391"/>
      <c r="O217" s="391"/>
      <c r="P217" s="391"/>
      <c r="Q217" s="391"/>
      <c r="R217" s="391"/>
      <c r="S217" s="391"/>
      <c r="T217" s="390"/>
      <c r="U217" s="390"/>
      <c r="V217" s="390"/>
      <c r="W217" s="390"/>
      <c r="X217" s="390"/>
      <c r="Y217" s="390"/>
      <c r="Z217" s="390"/>
      <c r="AA217" s="390"/>
      <c r="AB217" s="390"/>
      <c r="AC217" s="390"/>
      <c r="AD217" s="390"/>
      <c r="AE217" s="390"/>
      <c r="AF217" s="390"/>
      <c r="AG217" s="390"/>
      <c r="AH217" s="390"/>
      <c r="AI217" s="390"/>
      <c r="AJ217" s="390"/>
      <c r="AK217" s="390"/>
      <c r="AL217" s="390"/>
      <c r="AN217" s="1215"/>
      <c r="AO217" s="1215"/>
      <c r="AP217" s="1215"/>
      <c r="AQ217" s="1215"/>
      <c r="AR217" s="1215"/>
      <c r="AS217" s="1215"/>
      <c r="AT217" s="1215"/>
      <c r="AU217" s="1215"/>
      <c r="AV217" s="1215"/>
      <c r="AW217" s="1215"/>
      <c r="AX217" s="1215"/>
    </row>
    <row r="218" spans="2:50" s="1503" customFormat="1" ht="14.25" customHeight="1">
      <c r="C218" s="390" t="s">
        <v>1319</v>
      </c>
      <c r="D218" s="390"/>
      <c r="E218" s="390"/>
      <c r="F218" s="390"/>
      <c r="G218" s="390"/>
      <c r="H218" s="390"/>
      <c r="K218" s="390" t="str">
        <f>+C168</f>
        <v>ABC建設株式会社</v>
      </c>
      <c r="L218" s="1208"/>
      <c r="M218" s="1208"/>
      <c r="N218" s="391"/>
      <c r="O218" s="391"/>
      <c r="P218" s="391"/>
      <c r="Q218" s="391"/>
      <c r="R218" s="391"/>
      <c r="S218" s="391"/>
      <c r="T218" s="390"/>
      <c r="U218" s="390"/>
      <c r="V218" s="390"/>
      <c r="W218" s="390"/>
      <c r="X218" s="390"/>
      <c r="Y218" s="390"/>
      <c r="Z218" s="390"/>
      <c r="AA218" s="390"/>
      <c r="AB218" s="390"/>
      <c r="AC218" s="390"/>
      <c r="AD218" s="390"/>
      <c r="AE218" s="390"/>
      <c r="AF218" s="390"/>
      <c r="AG218" s="390"/>
      <c r="AH218" s="390"/>
      <c r="AI218" s="390"/>
      <c r="AJ218" s="390"/>
      <c r="AK218" s="390"/>
      <c r="AL218" s="390"/>
      <c r="AM218" s="1479" t="s">
        <v>807</v>
      </c>
      <c r="AN218" s="1215"/>
      <c r="AO218" s="1215"/>
      <c r="AP218" s="1215"/>
      <c r="AQ218" s="1215"/>
      <c r="AR218" s="1215"/>
      <c r="AS218" s="1215"/>
      <c r="AT218" s="1215"/>
      <c r="AU218" s="1215"/>
      <c r="AV218" s="1215"/>
      <c r="AW218" s="1215"/>
      <c r="AX218" s="1215"/>
    </row>
    <row r="219" spans="2:50" s="1503" customFormat="1" ht="14.25" customHeight="1">
      <c r="C219" s="390" t="s">
        <v>1320</v>
      </c>
      <c r="D219" s="390"/>
      <c r="E219" s="390"/>
      <c r="F219" s="390"/>
      <c r="G219" s="390"/>
      <c r="H219" s="390"/>
      <c r="K219" s="390" t="str">
        <f>+C172</f>
        <v>本　　　社</v>
      </c>
      <c r="L219" s="1208"/>
      <c r="M219" s="1208"/>
      <c r="N219" s="391"/>
      <c r="O219" s="391"/>
      <c r="P219" s="391"/>
      <c r="Q219" s="391"/>
      <c r="R219" s="391"/>
      <c r="S219" s="391"/>
      <c r="T219" s="390"/>
      <c r="U219" s="390"/>
      <c r="V219" s="390"/>
      <c r="W219" s="390"/>
      <c r="X219" s="390"/>
      <c r="Y219" s="390"/>
      <c r="Z219" s="390"/>
      <c r="AA219" s="390"/>
      <c r="AB219" s="390"/>
      <c r="AC219" s="390"/>
      <c r="AD219" s="390"/>
      <c r="AE219" s="390"/>
      <c r="AF219" s="390"/>
      <c r="AG219" s="390"/>
      <c r="AH219" s="390"/>
      <c r="AI219" s="390"/>
      <c r="AJ219" s="390"/>
      <c r="AK219" s="390"/>
      <c r="AL219" s="390"/>
      <c r="AM219" s="1479"/>
      <c r="AN219" s="1215"/>
      <c r="AO219" s="1215"/>
      <c r="AP219" s="1215"/>
      <c r="AQ219" s="1215"/>
      <c r="AR219" s="1215"/>
      <c r="AS219" s="1215"/>
      <c r="AT219" s="1215"/>
      <c r="AU219" s="1215"/>
      <c r="AV219" s="1215"/>
      <c r="AW219" s="1215"/>
      <c r="AX219" s="1215"/>
    </row>
    <row r="220" spans="2:50" s="1503" customFormat="1" ht="14">
      <c r="B220" s="389"/>
      <c r="C220" s="390"/>
      <c r="D220" s="391"/>
      <c r="E220" s="391"/>
      <c r="F220" s="391"/>
      <c r="G220" s="391"/>
      <c r="H220" s="391"/>
      <c r="K220" s="390" t="str">
        <f>+C173</f>
        <v>○○支店</v>
      </c>
      <c r="L220" s="1208"/>
      <c r="M220" s="1208"/>
      <c r="N220" s="391"/>
      <c r="O220" s="391"/>
      <c r="P220" s="391"/>
      <c r="Q220" s="391"/>
      <c r="R220" s="391"/>
      <c r="S220" s="391"/>
      <c r="T220" s="390"/>
      <c r="U220" s="390"/>
      <c r="V220" s="390"/>
      <c r="W220" s="390"/>
      <c r="X220" s="390"/>
      <c r="Y220" s="390"/>
      <c r="Z220" s="390"/>
      <c r="AA220" s="390"/>
      <c r="AB220" s="390"/>
      <c r="AC220" s="390"/>
      <c r="AD220" s="390"/>
      <c r="AE220" s="390"/>
      <c r="AF220" s="390"/>
      <c r="AG220" s="390"/>
      <c r="AH220" s="390"/>
      <c r="AI220" s="390"/>
      <c r="AJ220" s="390"/>
      <c r="AK220" s="390"/>
      <c r="AL220" s="390"/>
      <c r="AN220" s="1215"/>
      <c r="AO220" s="1215"/>
      <c r="AP220" s="1215"/>
      <c r="AQ220" s="1215"/>
      <c r="AR220" s="1215"/>
      <c r="AS220" s="1215"/>
      <c r="AT220" s="1215"/>
      <c r="AU220" s="1215"/>
      <c r="AV220" s="1215"/>
      <c r="AW220" s="1215"/>
      <c r="AX220" s="1215"/>
    </row>
    <row r="221" spans="2:50" s="1503" customFormat="1" ht="14">
      <c r="B221" s="389"/>
      <c r="C221" s="390"/>
      <c r="D221" s="390"/>
      <c r="E221" s="390"/>
      <c r="F221" s="390"/>
      <c r="G221" s="390"/>
      <c r="H221" s="390"/>
      <c r="K221" s="390" t="str">
        <f>+C174</f>
        <v>倉庫</v>
      </c>
      <c r="L221" s="390"/>
      <c r="M221" s="390"/>
      <c r="N221" s="391"/>
      <c r="O221" s="391"/>
      <c r="P221" s="391"/>
      <c r="Q221" s="391"/>
      <c r="R221" s="391"/>
      <c r="S221" s="391"/>
      <c r="T221" s="390"/>
      <c r="U221" s="390"/>
      <c r="V221" s="390"/>
      <c r="W221" s="390"/>
      <c r="X221" s="390"/>
      <c r="Y221" s="390"/>
      <c r="Z221" s="390"/>
      <c r="AA221" s="390"/>
      <c r="AB221" s="390"/>
      <c r="AC221" s="390"/>
      <c r="AD221" s="390"/>
      <c r="AE221" s="390"/>
      <c r="AF221" s="390"/>
      <c r="AG221" s="390"/>
      <c r="AH221" s="390"/>
      <c r="AI221" s="390"/>
      <c r="AJ221" s="390"/>
      <c r="AK221" s="390"/>
      <c r="AL221" s="390"/>
      <c r="AN221" s="1215"/>
      <c r="AO221" s="1215"/>
      <c r="AP221" s="1215"/>
      <c r="AQ221" s="1215"/>
      <c r="AR221" s="1215"/>
      <c r="AS221" s="1215"/>
      <c r="AT221" s="1215"/>
      <c r="AU221" s="1215"/>
      <c r="AV221" s="1215"/>
      <c r="AW221" s="1215"/>
      <c r="AX221" s="1215"/>
    </row>
    <row r="222" spans="2:50" s="1503" customFormat="1" ht="14">
      <c r="B222" s="389"/>
      <c r="C222" s="390"/>
      <c r="D222" s="390"/>
      <c r="E222" s="390"/>
      <c r="F222" s="390"/>
      <c r="G222" s="390"/>
      <c r="H222" s="390"/>
      <c r="K222" s="390"/>
      <c r="L222" s="390"/>
      <c r="M222" s="390"/>
      <c r="N222" s="391"/>
      <c r="O222" s="391"/>
      <c r="P222" s="391"/>
      <c r="Q222" s="391"/>
      <c r="R222" s="391"/>
      <c r="S222" s="391"/>
      <c r="T222" s="390"/>
      <c r="U222" s="390"/>
      <c r="V222" s="390"/>
      <c r="W222" s="390"/>
      <c r="X222" s="390"/>
      <c r="Y222" s="390"/>
      <c r="Z222" s="390"/>
      <c r="AA222" s="390"/>
      <c r="AB222" s="390"/>
      <c r="AC222" s="390"/>
      <c r="AD222" s="390"/>
      <c r="AE222" s="390"/>
      <c r="AF222" s="390"/>
      <c r="AG222" s="390"/>
      <c r="AH222" s="390"/>
      <c r="AI222" s="390"/>
      <c r="AJ222" s="390"/>
      <c r="AK222" s="390"/>
      <c r="AL222" s="390"/>
      <c r="AN222" s="1215"/>
      <c r="AO222" s="1215"/>
      <c r="AP222" s="1215"/>
      <c r="AQ222" s="1215"/>
      <c r="AR222" s="1215"/>
      <c r="AS222" s="1215"/>
      <c r="AT222" s="1215"/>
      <c r="AU222" s="1215"/>
      <c r="AV222" s="1215"/>
      <c r="AW222" s="1215"/>
      <c r="AX222" s="1215"/>
    </row>
    <row r="223" spans="2:50" s="1503" customFormat="1" ht="14.25" customHeight="1">
      <c r="B223" s="389"/>
      <c r="C223" s="390" t="s">
        <v>1321</v>
      </c>
      <c r="D223" s="390"/>
      <c r="E223" s="390"/>
      <c r="F223" s="390"/>
      <c r="G223" s="390"/>
      <c r="H223" s="390"/>
      <c r="K223" s="390" t="s">
        <v>1922</v>
      </c>
      <c r="L223" s="390"/>
      <c r="M223" s="390"/>
      <c r="N223" s="391"/>
      <c r="O223" s="391"/>
      <c r="P223" s="391"/>
      <c r="Q223" s="391"/>
      <c r="R223" s="391"/>
      <c r="S223" s="391"/>
      <c r="T223" s="390"/>
      <c r="U223" s="390"/>
      <c r="V223" s="390"/>
      <c r="W223" s="390"/>
      <c r="X223" s="390"/>
      <c r="Y223" s="390"/>
      <c r="Z223" s="390"/>
      <c r="AA223" s="390"/>
      <c r="AB223" s="390"/>
      <c r="AC223" s="390"/>
      <c r="AD223" s="390"/>
      <c r="AE223" s="390"/>
      <c r="AF223" s="390"/>
      <c r="AG223" s="390"/>
      <c r="AH223" s="390"/>
      <c r="AI223" s="390"/>
      <c r="AJ223" s="390"/>
      <c r="AK223" s="390"/>
      <c r="AL223" s="390"/>
      <c r="AN223" s="1215"/>
      <c r="AO223" s="1215"/>
      <c r="AP223" s="1215"/>
      <c r="AQ223" s="1215"/>
      <c r="AR223" s="1215"/>
      <c r="AS223" s="1215"/>
      <c r="AT223" s="1215"/>
      <c r="AU223" s="1215"/>
      <c r="AV223" s="1215"/>
      <c r="AW223" s="1215"/>
      <c r="AX223" s="1215"/>
    </row>
    <row r="224" spans="2:50" s="1503" customFormat="1" ht="14.25" customHeight="1">
      <c r="B224" s="389"/>
      <c r="C224" s="390" t="s">
        <v>1322</v>
      </c>
      <c r="D224" s="390"/>
      <c r="E224" s="390"/>
      <c r="F224" s="390"/>
      <c r="G224" s="390"/>
      <c r="H224" s="390"/>
      <c r="K224" s="390" t="str">
        <f>+C183</f>
        <v>一般建築業及び産業廃棄物収集運搬業</v>
      </c>
      <c r="L224" s="390"/>
      <c r="M224" s="390"/>
      <c r="N224" s="391"/>
      <c r="O224" s="391"/>
      <c r="P224" s="391"/>
      <c r="Q224" s="391"/>
      <c r="R224" s="391"/>
      <c r="S224" s="391"/>
      <c r="T224" s="390"/>
      <c r="U224" s="390"/>
      <c r="V224" s="390"/>
      <c r="W224" s="390"/>
      <c r="X224" s="390"/>
      <c r="Y224" s="390"/>
      <c r="Z224" s="390"/>
      <c r="AA224" s="390"/>
      <c r="AB224" s="390"/>
      <c r="AC224" s="390"/>
      <c r="AD224" s="390"/>
      <c r="AE224" s="390"/>
      <c r="AF224" s="390"/>
      <c r="AG224" s="390"/>
      <c r="AH224" s="390"/>
      <c r="AI224" s="390"/>
      <c r="AJ224" s="390"/>
      <c r="AK224" s="390"/>
      <c r="AL224" s="390"/>
      <c r="AN224" s="1215"/>
      <c r="AO224" s="1215"/>
      <c r="AP224" s="1215"/>
      <c r="AQ224" s="1215"/>
      <c r="AR224" s="1215"/>
      <c r="AS224" s="1215"/>
      <c r="AT224" s="1215"/>
      <c r="AU224" s="1215"/>
      <c r="AV224" s="1215"/>
      <c r="AW224" s="1215"/>
      <c r="AX224" s="1215"/>
    </row>
    <row r="225" spans="2:50" s="1503" customFormat="1" ht="14">
      <c r="B225" s="389"/>
      <c r="C225" s="390"/>
      <c r="D225" s="390"/>
      <c r="E225" s="390"/>
      <c r="F225" s="390"/>
      <c r="G225" s="390"/>
      <c r="H225" s="390"/>
      <c r="K225" s="390"/>
      <c r="L225" s="390"/>
      <c r="M225" s="390"/>
      <c r="N225" s="391"/>
      <c r="O225" s="391"/>
      <c r="P225" s="391"/>
      <c r="Q225" s="391"/>
      <c r="R225" s="391"/>
      <c r="S225" s="391"/>
      <c r="T225" s="390"/>
      <c r="U225" s="390"/>
      <c r="V225" s="390"/>
      <c r="W225" s="390"/>
      <c r="X225" s="390"/>
      <c r="Y225" s="390"/>
      <c r="Z225" s="390"/>
      <c r="AA225" s="390"/>
      <c r="AB225" s="390"/>
      <c r="AC225" s="390"/>
      <c r="AD225" s="390"/>
      <c r="AE225" s="390"/>
      <c r="AF225" s="390"/>
      <c r="AG225" s="390"/>
      <c r="AH225" s="390"/>
      <c r="AI225" s="390"/>
      <c r="AJ225" s="390"/>
      <c r="AK225" s="390"/>
      <c r="AL225" s="390"/>
      <c r="AN225" s="1215"/>
      <c r="AO225" s="1215"/>
      <c r="AP225" s="1215"/>
      <c r="AQ225" s="1215"/>
      <c r="AR225" s="1215"/>
      <c r="AS225" s="1215"/>
      <c r="AT225" s="1215"/>
      <c r="AU225" s="1215"/>
      <c r="AV225" s="1215"/>
      <c r="AW225" s="1215"/>
      <c r="AX225" s="1215"/>
    </row>
    <row r="226" spans="2:50" s="1503" customFormat="1" ht="16.5">
      <c r="B226" s="2940" t="s">
        <v>3338</v>
      </c>
      <c r="C226" s="390"/>
      <c r="D226" s="390"/>
      <c r="E226" s="390"/>
      <c r="F226" s="390"/>
      <c r="G226" s="390"/>
      <c r="H226" s="390"/>
      <c r="K226" s="390"/>
      <c r="L226" s="390"/>
      <c r="M226" s="390"/>
      <c r="N226" s="391"/>
      <c r="O226" s="391"/>
      <c r="P226" s="391"/>
      <c r="Q226" s="391"/>
      <c r="R226" s="391"/>
      <c r="S226" s="391"/>
      <c r="T226" s="390"/>
      <c r="U226" s="390"/>
      <c r="V226" s="390"/>
      <c r="W226" s="390"/>
      <c r="X226" s="390"/>
      <c r="Y226" s="390"/>
      <c r="Z226" s="390"/>
      <c r="AA226" s="390"/>
      <c r="AB226" s="390"/>
      <c r="AC226" s="390"/>
      <c r="AD226" s="390"/>
      <c r="AE226" s="390"/>
      <c r="AF226" s="390"/>
      <c r="AG226" s="390"/>
      <c r="AH226" s="390"/>
      <c r="AI226" s="390"/>
      <c r="AJ226" s="390"/>
      <c r="AK226" s="390"/>
      <c r="AL226" s="390"/>
      <c r="AN226" s="1215"/>
      <c r="AO226" s="1215"/>
      <c r="AP226" s="1215"/>
      <c r="AQ226" s="1215"/>
      <c r="AR226" s="1215"/>
      <c r="AS226" s="1215"/>
      <c r="AT226" s="1215"/>
      <c r="AU226" s="1215"/>
      <c r="AV226" s="1215"/>
      <c r="AW226" s="1215"/>
      <c r="AX226" s="1215"/>
    </row>
    <row r="227" spans="2:50" s="1503" customFormat="1" ht="14">
      <c r="B227" s="389"/>
      <c r="C227" s="390"/>
      <c r="D227" s="390"/>
      <c r="E227" s="390"/>
      <c r="F227" s="390"/>
      <c r="G227" s="390"/>
      <c r="H227" s="390"/>
      <c r="K227" s="390"/>
      <c r="L227" s="390"/>
      <c r="M227" s="390"/>
      <c r="N227" s="391"/>
      <c r="O227" s="391"/>
      <c r="P227" s="391"/>
      <c r="Q227" s="391"/>
      <c r="R227" s="391"/>
      <c r="S227" s="391"/>
      <c r="T227" s="390"/>
      <c r="U227" s="390"/>
      <c r="V227" s="390"/>
      <c r="W227" s="390"/>
      <c r="X227" s="390"/>
      <c r="Y227" s="390"/>
      <c r="Z227" s="390"/>
      <c r="AA227" s="390"/>
      <c r="AB227" s="390"/>
      <c r="AC227" s="390"/>
      <c r="AD227" s="390"/>
      <c r="AE227" s="390"/>
      <c r="AF227" s="390"/>
      <c r="AG227" s="390"/>
      <c r="AH227" s="390"/>
      <c r="AI227" s="390"/>
      <c r="AJ227" s="390"/>
      <c r="AK227" s="390"/>
      <c r="AL227" s="390"/>
      <c r="AN227" s="1215"/>
      <c r="AO227" s="1215"/>
      <c r="AP227" s="1215"/>
      <c r="AQ227" s="1215"/>
      <c r="AR227" s="1215"/>
      <c r="AS227" s="1215"/>
      <c r="AT227" s="1215"/>
      <c r="AU227" s="1215"/>
      <c r="AV227" s="1215"/>
      <c r="AW227" s="1215"/>
      <c r="AX227" s="1215"/>
    </row>
    <row r="228" spans="2:50" s="1503" customFormat="1" ht="14">
      <c r="B228" s="389"/>
      <c r="C228" s="390"/>
      <c r="D228" s="390"/>
      <c r="E228" s="390"/>
      <c r="F228" s="390"/>
      <c r="G228" s="390"/>
      <c r="H228" s="390"/>
      <c r="K228" s="390"/>
      <c r="L228" s="390"/>
      <c r="M228" s="390"/>
      <c r="N228" s="391"/>
      <c r="O228" s="391"/>
      <c r="P228" s="391"/>
      <c r="Q228" s="391"/>
      <c r="R228" s="391"/>
      <c r="S228" s="391"/>
      <c r="T228" s="390"/>
      <c r="U228" s="390"/>
      <c r="V228" s="390"/>
      <c r="W228" s="390"/>
      <c r="X228" s="390"/>
      <c r="Y228" s="390"/>
      <c r="Z228" s="390"/>
      <c r="AA228" s="390"/>
      <c r="AB228" s="390"/>
      <c r="AC228" s="390"/>
      <c r="AD228" s="390"/>
      <c r="AE228" s="390"/>
      <c r="AF228" s="390"/>
      <c r="AG228" s="390"/>
      <c r="AH228" s="390"/>
      <c r="AI228" s="390"/>
      <c r="AJ228" s="390"/>
      <c r="AK228" s="390"/>
      <c r="AL228" s="390"/>
      <c r="AN228" s="1215"/>
      <c r="AO228" s="1215"/>
      <c r="AP228" s="1215"/>
      <c r="AQ228" s="1215"/>
      <c r="AR228" s="1215"/>
      <c r="AS228" s="1215"/>
      <c r="AT228" s="1215"/>
      <c r="AU228" s="1215"/>
      <c r="AV228" s="1215"/>
      <c r="AW228" s="1215"/>
      <c r="AX228" s="1215"/>
    </row>
    <row r="229" spans="2:50" s="1503" customFormat="1" ht="14">
      <c r="B229" s="389"/>
      <c r="C229" s="390"/>
      <c r="D229" s="390"/>
      <c r="E229" s="390"/>
      <c r="F229" s="390"/>
      <c r="G229" s="390"/>
      <c r="H229" s="390"/>
      <c r="K229" s="390"/>
      <c r="L229" s="390"/>
      <c r="M229" s="390"/>
      <c r="N229" s="391"/>
      <c r="O229" s="391"/>
      <c r="P229" s="391"/>
      <c r="Q229" s="391"/>
      <c r="R229" s="391"/>
      <c r="S229" s="391"/>
      <c r="T229" s="390"/>
      <c r="U229" s="390"/>
      <c r="V229" s="390"/>
      <c r="W229" s="390"/>
      <c r="X229" s="390"/>
      <c r="Y229" s="390"/>
      <c r="Z229" s="390"/>
      <c r="AA229" s="390"/>
      <c r="AB229" s="390"/>
      <c r="AC229" s="390"/>
      <c r="AD229" s="390"/>
      <c r="AE229" s="390"/>
      <c r="AF229" s="390"/>
      <c r="AG229" s="390"/>
      <c r="AH229" s="390"/>
      <c r="AI229" s="390"/>
      <c r="AJ229" s="390"/>
      <c r="AK229" s="390"/>
      <c r="AL229" s="390"/>
      <c r="AN229" s="1215"/>
      <c r="AO229" s="1215"/>
      <c r="AP229" s="1215"/>
      <c r="AQ229" s="1215"/>
      <c r="AR229" s="1215"/>
      <c r="AS229" s="1215"/>
      <c r="AT229" s="1215"/>
      <c r="AU229" s="1215"/>
      <c r="AV229" s="1215"/>
      <c r="AW229" s="1215"/>
      <c r="AX229" s="1215"/>
    </row>
    <row r="230" spans="2:50" s="1503" customFormat="1" ht="14">
      <c r="B230" s="389"/>
      <c r="C230" s="390"/>
      <c r="D230" s="390"/>
      <c r="E230" s="390"/>
      <c r="F230" s="390"/>
      <c r="G230" s="390"/>
      <c r="H230" s="390"/>
      <c r="K230" s="390"/>
      <c r="L230" s="390"/>
      <c r="M230" s="390"/>
      <c r="N230" s="391"/>
      <c r="O230" s="391"/>
      <c r="P230" s="391"/>
      <c r="Q230" s="391"/>
      <c r="R230" s="391"/>
      <c r="S230" s="391"/>
      <c r="T230" s="390"/>
      <c r="U230" s="390"/>
      <c r="V230" s="390"/>
      <c r="W230" s="390"/>
      <c r="X230" s="390"/>
      <c r="Y230" s="390"/>
      <c r="Z230" s="390"/>
      <c r="AA230" s="390"/>
      <c r="AB230" s="390"/>
      <c r="AC230" s="390"/>
      <c r="AD230" s="390"/>
      <c r="AE230" s="390"/>
      <c r="AF230" s="390"/>
      <c r="AG230" s="390"/>
      <c r="AH230" s="390"/>
      <c r="AI230" s="390"/>
      <c r="AJ230" s="390"/>
      <c r="AK230" s="390"/>
      <c r="AL230" s="390"/>
      <c r="AN230" s="1215"/>
      <c r="AO230" s="1215"/>
      <c r="AP230" s="1215"/>
      <c r="AQ230" s="1215"/>
      <c r="AR230" s="1215"/>
      <c r="AS230" s="1215"/>
      <c r="AT230" s="1215"/>
      <c r="AU230" s="1215"/>
      <c r="AV230" s="1215"/>
      <c r="AW230" s="1215"/>
      <c r="AX230" s="1215"/>
    </row>
    <row r="231" spans="2:50" s="1503" customFormat="1" ht="14">
      <c r="B231" s="389"/>
      <c r="C231" s="390"/>
      <c r="D231" s="390"/>
      <c r="E231" s="390"/>
      <c r="F231" s="390"/>
      <c r="G231" s="390"/>
      <c r="H231" s="390"/>
      <c r="K231" s="390"/>
      <c r="L231" s="390"/>
      <c r="M231" s="390"/>
      <c r="N231" s="391"/>
      <c r="O231" s="391"/>
      <c r="P231" s="391"/>
      <c r="Q231" s="391"/>
      <c r="R231" s="391"/>
      <c r="S231" s="391"/>
      <c r="T231" s="390"/>
      <c r="U231" s="390"/>
      <c r="V231" s="390"/>
      <c r="W231" s="390"/>
      <c r="X231" s="390"/>
      <c r="Y231" s="390"/>
      <c r="Z231" s="390"/>
      <c r="AA231" s="390"/>
      <c r="AB231" s="390"/>
      <c r="AC231" s="390"/>
      <c r="AD231" s="390"/>
      <c r="AE231" s="390"/>
      <c r="AF231" s="390"/>
      <c r="AG231" s="390"/>
      <c r="AH231" s="390"/>
      <c r="AI231" s="390"/>
      <c r="AJ231" s="390"/>
      <c r="AK231" s="390"/>
      <c r="AL231" s="390"/>
      <c r="AN231" s="1215"/>
      <c r="AO231" s="1215"/>
      <c r="AP231" s="1215"/>
      <c r="AQ231" s="1215"/>
      <c r="AR231" s="1215"/>
      <c r="AS231" s="1215"/>
      <c r="AT231" s="1215"/>
      <c r="AU231" s="1215"/>
      <c r="AV231" s="1215"/>
      <c r="AW231" s="1215"/>
      <c r="AX231" s="1215"/>
    </row>
    <row r="232" spans="2:50" s="1503" customFormat="1" ht="14">
      <c r="B232" s="389"/>
      <c r="C232" s="390"/>
      <c r="D232" s="390"/>
      <c r="E232" s="390"/>
      <c r="F232" s="390"/>
      <c r="G232" s="390"/>
      <c r="H232" s="390"/>
      <c r="K232" s="390"/>
      <c r="L232" s="390"/>
      <c r="M232" s="390"/>
      <c r="N232" s="391"/>
      <c r="O232" s="391"/>
      <c r="P232" s="391"/>
      <c r="Q232" s="391"/>
      <c r="R232" s="391"/>
      <c r="S232" s="391"/>
      <c r="T232" s="390"/>
      <c r="U232" s="390"/>
      <c r="V232" s="390"/>
      <c r="W232" s="390"/>
      <c r="X232" s="390"/>
      <c r="Y232" s="390"/>
      <c r="Z232" s="390"/>
      <c r="AA232" s="390"/>
      <c r="AB232" s="390"/>
      <c r="AC232" s="390"/>
      <c r="AD232" s="390"/>
      <c r="AE232" s="390"/>
      <c r="AF232" s="390"/>
      <c r="AG232" s="390"/>
      <c r="AH232" s="390"/>
      <c r="AI232" s="390"/>
      <c r="AJ232" s="390"/>
      <c r="AK232" s="390"/>
      <c r="AL232" s="390"/>
      <c r="AN232" s="1215"/>
      <c r="AO232" s="1215"/>
      <c r="AP232" s="1215"/>
      <c r="AQ232" s="1215"/>
      <c r="AR232" s="1215"/>
      <c r="AS232" s="1215"/>
      <c r="AT232" s="1215"/>
      <c r="AU232" s="1215"/>
      <c r="AV232" s="1215"/>
      <c r="AW232" s="1215"/>
      <c r="AX232" s="1215"/>
    </row>
    <row r="233" spans="2:50" s="1503" customFormat="1" ht="14">
      <c r="B233" s="389"/>
      <c r="C233" s="390"/>
      <c r="D233" s="390"/>
      <c r="E233" s="390"/>
      <c r="F233" s="390"/>
      <c r="G233" s="390"/>
      <c r="H233" s="390"/>
      <c r="K233" s="390"/>
      <c r="L233" s="390"/>
      <c r="M233" s="390"/>
      <c r="N233" s="391"/>
      <c r="O233" s="391"/>
      <c r="P233" s="391"/>
      <c r="Q233" s="391"/>
      <c r="R233" s="391"/>
      <c r="S233" s="391"/>
      <c r="T233" s="390"/>
      <c r="U233" s="390"/>
      <c r="V233" s="390"/>
      <c r="W233" s="390"/>
      <c r="X233" s="390"/>
      <c r="Y233" s="390"/>
      <c r="Z233" s="390"/>
      <c r="AA233" s="390"/>
      <c r="AB233" s="390"/>
      <c r="AC233" s="390"/>
      <c r="AD233" s="390"/>
      <c r="AE233" s="390"/>
      <c r="AF233" s="390"/>
      <c r="AG233" s="390"/>
      <c r="AH233" s="390"/>
      <c r="AI233" s="390"/>
      <c r="AJ233" s="390"/>
      <c r="AK233" s="390"/>
      <c r="AL233" s="390"/>
      <c r="AN233" s="1215"/>
      <c r="AO233" s="1215"/>
      <c r="AP233" s="1215"/>
      <c r="AQ233" s="1215"/>
      <c r="AR233" s="1215"/>
      <c r="AS233" s="1215"/>
      <c r="AT233" s="1215"/>
      <c r="AU233" s="1215"/>
      <c r="AV233" s="1215"/>
      <c r="AW233" s="1215"/>
      <c r="AX233" s="1215"/>
    </row>
    <row r="234" spans="2:50" s="1503" customFormat="1" ht="14">
      <c r="B234" s="389"/>
      <c r="C234" s="390"/>
      <c r="D234" s="390"/>
      <c r="E234" s="390"/>
      <c r="F234" s="390"/>
      <c r="G234" s="390"/>
      <c r="H234" s="390"/>
      <c r="K234" s="390"/>
      <c r="L234" s="390"/>
      <c r="M234" s="390"/>
      <c r="N234" s="391"/>
      <c r="O234" s="391"/>
      <c r="P234" s="391"/>
      <c r="Q234" s="391"/>
      <c r="R234" s="391"/>
      <c r="S234" s="391"/>
      <c r="T234" s="390"/>
      <c r="U234" s="390"/>
      <c r="V234" s="390"/>
      <c r="W234" s="390"/>
      <c r="X234" s="390"/>
      <c r="Y234" s="390"/>
      <c r="Z234" s="390"/>
      <c r="AA234" s="390"/>
      <c r="AB234" s="390"/>
      <c r="AC234" s="390"/>
      <c r="AD234" s="390"/>
      <c r="AE234" s="390"/>
      <c r="AF234" s="390"/>
      <c r="AG234" s="390"/>
      <c r="AH234" s="390"/>
      <c r="AI234" s="390"/>
      <c r="AJ234" s="390"/>
      <c r="AK234" s="390"/>
      <c r="AL234" s="390"/>
      <c r="AN234" s="1215"/>
      <c r="AO234" s="1215"/>
      <c r="AP234" s="1215"/>
      <c r="AQ234" s="1215"/>
      <c r="AR234" s="1215"/>
      <c r="AS234" s="1215"/>
      <c r="AT234" s="1215"/>
      <c r="AU234" s="1215"/>
      <c r="AV234" s="1215"/>
      <c r="AW234" s="1215"/>
      <c r="AX234" s="1215"/>
    </row>
    <row r="235" spans="2:50" s="1503" customFormat="1" ht="14">
      <c r="B235" s="389"/>
      <c r="C235" s="390"/>
      <c r="D235" s="390"/>
      <c r="E235" s="390"/>
      <c r="F235" s="390"/>
      <c r="G235" s="390"/>
      <c r="H235" s="390"/>
      <c r="K235" s="390"/>
      <c r="L235" s="390"/>
      <c r="M235" s="390"/>
      <c r="N235" s="391"/>
      <c r="O235" s="391"/>
      <c r="P235" s="391"/>
      <c r="Q235" s="391"/>
      <c r="R235" s="391"/>
      <c r="S235" s="391"/>
      <c r="T235" s="390"/>
      <c r="U235" s="390"/>
      <c r="V235" s="390"/>
      <c r="W235" s="390"/>
      <c r="X235" s="390"/>
      <c r="Y235" s="390"/>
      <c r="Z235" s="390"/>
      <c r="AA235" s="390"/>
      <c r="AB235" s="390"/>
      <c r="AC235" s="390"/>
      <c r="AD235" s="390"/>
      <c r="AE235" s="390"/>
      <c r="AF235" s="390"/>
      <c r="AG235" s="390"/>
      <c r="AH235" s="390"/>
      <c r="AI235" s="390"/>
      <c r="AJ235" s="390"/>
      <c r="AK235" s="390"/>
      <c r="AL235" s="390"/>
      <c r="AN235" s="1215"/>
      <c r="AO235" s="1215"/>
      <c r="AP235" s="1215"/>
      <c r="AQ235" s="1215"/>
      <c r="AR235" s="1215"/>
      <c r="AS235" s="1215"/>
      <c r="AT235" s="1215"/>
      <c r="AU235" s="1215"/>
      <c r="AV235" s="1215"/>
      <c r="AW235" s="1215"/>
      <c r="AX235" s="1215"/>
    </row>
    <row r="236" spans="2:50" s="1503" customFormat="1" ht="14">
      <c r="B236" s="389"/>
      <c r="C236" s="390"/>
      <c r="D236" s="390"/>
      <c r="E236" s="390"/>
      <c r="F236" s="390"/>
      <c r="G236" s="390"/>
      <c r="H236" s="390"/>
      <c r="K236" s="390"/>
      <c r="L236" s="390"/>
      <c r="M236" s="390"/>
      <c r="N236" s="391"/>
      <c r="O236" s="391"/>
      <c r="P236" s="391"/>
      <c r="Q236" s="391"/>
      <c r="R236" s="391"/>
      <c r="S236" s="391"/>
      <c r="T236" s="390"/>
      <c r="U236" s="390"/>
      <c r="V236" s="390"/>
      <c r="W236" s="390"/>
      <c r="X236" s="390"/>
      <c r="Y236" s="390"/>
      <c r="Z236" s="390"/>
      <c r="AA236" s="390"/>
      <c r="AB236" s="390"/>
      <c r="AC236" s="390"/>
      <c r="AD236" s="390"/>
      <c r="AE236" s="390"/>
      <c r="AF236" s="390"/>
      <c r="AG236" s="390"/>
      <c r="AH236" s="390"/>
      <c r="AI236" s="390"/>
      <c r="AJ236" s="390"/>
      <c r="AK236" s="390"/>
      <c r="AL236" s="390"/>
      <c r="AN236" s="1215"/>
      <c r="AO236" s="1215"/>
      <c r="AP236" s="1215"/>
      <c r="AQ236" s="1215"/>
      <c r="AR236" s="1215"/>
      <c r="AS236" s="1215"/>
      <c r="AT236" s="1215"/>
      <c r="AU236" s="1215"/>
      <c r="AV236" s="1215"/>
      <c r="AW236" s="1215"/>
      <c r="AX236" s="1215"/>
    </row>
    <row r="237" spans="2:50" s="1503" customFormat="1" ht="14">
      <c r="B237" s="389"/>
      <c r="C237" s="390"/>
      <c r="D237" s="390"/>
      <c r="E237" s="390"/>
      <c r="F237" s="390"/>
      <c r="G237" s="390"/>
      <c r="H237" s="390"/>
      <c r="K237" s="390"/>
      <c r="L237" s="390"/>
      <c r="M237" s="390"/>
      <c r="N237" s="391"/>
      <c r="O237" s="391"/>
      <c r="P237" s="391"/>
      <c r="Q237" s="391"/>
      <c r="R237" s="391"/>
      <c r="S237" s="391"/>
      <c r="T237" s="390"/>
      <c r="U237" s="390"/>
      <c r="V237" s="390"/>
      <c r="W237" s="390"/>
      <c r="X237" s="390"/>
      <c r="Y237" s="390"/>
      <c r="Z237" s="390"/>
      <c r="AA237" s="390"/>
      <c r="AB237" s="390"/>
      <c r="AC237" s="390"/>
      <c r="AD237" s="390"/>
      <c r="AE237" s="390"/>
      <c r="AF237" s="390"/>
      <c r="AG237" s="390"/>
      <c r="AH237" s="390"/>
      <c r="AI237" s="390"/>
      <c r="AJ237" s="390"/>
      <c r="AK237" s="390"/>
      <c r="AL237" s="390"/>
      <c r="AN237" s="1215"/>
      <c r="AO237" s="1215"/>
      <c r="AP237" s="1215"/>
      <c r="AQ237" s="1215"/>
      <c r="AR237" s="1215"/>
      <c r="AS237" s="1215"/>
      <c r="AT237" s="1215"/>
      <c r="AU237" s="1215"/>
      <c r="AV237" s="1215"/>
      <c r="AW237" s="1215"/>
      <c r="AX237" s="1215"/>
    </row>
    <row r="238" spans="2:50" s="1503" customFormat="1" ht="14">
      <c r="B238" s="389"/>
      <c r="C238" s="390"/>
      <c r="D238" s="390"/>
      <c r="E238" s="390"/>
      <c r="F238" s="390"/>
      <c r="G238" s="390"/>
      <c r="H238" s="390"/>
      <c r="K238" s="390"/>
      <c r="L238" s="390"/>
      <c r="M238" s="390"/>
      <c r="N238" s="391"/>
      <c r="O238" s="391"/>
      <c r="P238" s="391"/>
      <c r="Q238" s="391"/>
      <c r="R238" s="391"/>
      <c r="S238" s="391"/>
      <c r="T238" s="390"/>
      <c r="U238" s="390"/>
      <c r="V238" s="390"/>
      <c r="W238" s="390"/>
      <c r="X238" s="390"/>
      <c r="Y238" s="390"/>
      <c r="Z238" s="390"/>
      <c r="AA238" s="390"/>
      <c r="AB238" s="390"/>
      <c r="AC238" s="390"/>
      <c r="AD238" s="390"/>
      <c r="AE238" s="390"/>
      <c r="AF238" s="390"/>
      <c r="AG238" s="390"/>
      <c r="AH238" s="390"/>
      <c r="AI238" s="390"/>
      <c r="AJ238" s="390"/>
      <c r="AK238" s="390"/>
      <c r="AL238" s="390"/>
      <c r="AN238" s="1215"/>
      <c r="AO238" s="1215"/>
      <c r="AP238" s="1215"/>
      <c r="AQ238" s="1215"/>
      <c r="AR238" s="1215"/>
      <c r="AS238" s="1215"/>
      <c r="AT238" s="1215"/>
      <c r="AU238" s="1215"/>
      <c r="AV238" s="1215"/>
      <c r="AW238" s="1215"/>
      <c r="AX238" s="1215"/>
    </row>
    <row r="239" spans="2:50" s="1503" customFormat="1" ht="14">
      <c r="B239" s="389"/>
      <c r="C239" s="390"/>
      <c r="D239" s="390"/>
      <c r="E239" s="390"/>
      <c r="F239" s="390"/>
      <c r="G239" s="390"/>
      <c r="H239" s="390"/>
      <c r="K239" s="390"/>
      <c r="L239" s="390"/>
      <c r="M239" s="390"/>
      <c r="N239" s="391"/>
      <c r="O239" s="391"/>
      <c r="P239" s="391"/>
      <c r="Q239" s="391"/>
      <c r="R239" s="391"/>
      <c r="S239" s="391"/>
      <c r="T239" s="390"/>
      <c r="U239" s="390"/>
      <c r="V239" s="390"/>
      <c r="W239" s="390"/>
      <c r="X239" s="390"/>
      <c r="Y239" s="390"/>
      <c r="Z239" s="390"/>
      <c r="AA239" s="390"/>
      <c r="AB239" s="390"/>
      <c r="AC239" s="390"/>
      <c r="AD239" s="390"/>
      <c r="AE239" s="390"/>
      <c r="AF239" s="390"/>
      <c r="AG239" s="390"/>
      <c r="AH239" s="390"/>
      <c r="AI239" s="390"/>
      <c r="AJ239" s="390"/>
      <c r="AK239" s="390"/>
      <c r="AL239" s="390"/>
      <c r="AN239" s="1215"/>
      <c r="AO239" s="1215"/>
      <c r="AP239" s="1215"/>
      <c r="AQ239" s="1215"/>
      <c r="AR239" s="1215"/>
      <c r="AS239" s="1215"/>
      <c r="AT239" s="1215"/>
      <c r="AU239" s="1215"/>
      <c r="AV239" s="1215"/>
      <c r="AW239" s="1215"/>
      <c r="AX239" s="1215"/>
    </row>
    <row r="240" spans="2:50" s="1503" customFormat="1" ht="14">
      <c r="B240" s="389"/>
      <c r="C240" s="390"/>
      <c r="D240" s="390"/>
      <c r="E240" s="390"/>
      <c r="F240" s="390"/>
      <c r="G240" s="390"/>
      <c r="H240" s="390"/>
      <c r="K240" s="390"/>
      <c r="L240" s="390"/>
      <c r="M240" s="390"/>
      <c r="N240" s="391"/>
      <c r="O240" s="391"/>
      <c r="P240" s="391"/>
      <c r="Q240" s="391"/>
      <c r="R240" s="391"/>
      <c r="S240" s="391"/>
      <c r="T240" s="390"/>
      <c r="U240" s="390"/>
      <c r="V240" s="390"/>
      <c r="W240" s="390"/>
      <c r="X240" s="390"/>
      <c r="Y240" s="390"/>
      <c r="Z240" s="390"/>
      <c r="AA240" s="390"/>
      <c r="AB240" s="390"/>
      <c r="AC240" s="390"/>
      <c r="AD240" s="390"/>
      <c r="AE240" s="390"/>
      <c r="AF240" s="390"/>
      <c r="AG240" s="390"/>
      <c r="AH240" s="390"/>
      <c r="AI240" s="390"/>
      <c r="AJ240" s="390"/>
      <c r="AK240" s="390"/>
      <c r="AL240" s="390"/>
      <c r="AN240" s="1215"/>
      <c r="AO240" s="1215"/>
      <c r="AP240" s="1215"/>
      <c r="AQ240" s="1215"/>
      <c r="AR240" s="1215"/>
      <c r="AS240" s="1215"/>
      <c r="AT240" s="1215"/>
      <c r="AU240" s="1215"/>
      <c r="AV240" s="1215"/>
      <c r="AW240" s="1215"/>
      <c r="AX240" s="1215"/>
    </row>
    <row r="241" spans="2:50" s="1503" customFormat="1" ht="14">
      <c r="B241" s="389"/>
      <c r="C241" s="390"/>
      <c r="D241" s="390"/>
      <c r="E241" s="390"/>
      <c r="F241" s="390"/>
      <c r="G241" s="390"/>
      <c r="H241" s="390"/>
      <c r="K241" s="390"/>
      <c r="L241" s="390"/>
      <c r="M241" s="390"/>
      <c r="N241" s="391"/>
      <c r="O241" s="391"/>
      <c r="P241" s="391"/>
      <c r="Q241" s="391"/>
      <c r="R241" s="391"/>
      <c r="S241" s="391"/>
      <c r="T241" s="390"/>
      <c r="U241" s="390"/>
      <c r="V241" s="390"/>
      <c r="W241" s="390"/>
      <c r="X241" s="390"/>
      <c r="Y241" s="390"/>
      <c r="Z241" s="390"/>
      <c r="AA241" s="390"/>
      <c r="AB241" s="390"/>
      <c r="AC241" s="390"/>
      <c r="AD241" s="390"/>
      <c r="AE241" s="390"/>
      <c r="AF241" s="390"/>
      <c r="AG241" s="390"/>
      <c r="AH241" s="390"/>
      <c r="AI241" s="390"/>
      <c r="AJ241" s="390"/>
      <c r="AK241" s="390"/>
      <c r="AL241" s="390"/>
    </row>
    <row r="242" spans="2:50" s="1503" customFormat="1" ht="14">
      <c r="B242" s="389"/>
      <c r="C242" s="390"/>
      <c r="D242" s="390"/>
      <c r="E242" s="390"/>
      <c r="F242" s="390"/>
      <c r="G242" s="390"/>
      <c r="H242" s="390"/>
      <c r="K242" s="390"/>
      <c r="L242" s="390"/>
      <c r="M242" s="390"/>
      <c r="N242" s="391"/>
      <c r="O242" s="391"/>
      <c r="P242" s="391"/>
      <c r="Q242" s="391"/>
      <c r="R242" s="391"/>
      <c r="S242" s="391"/>
      <c r="T242" s="390"/>
      <c r="U242" s="390"/>
      <c r="V242" s="390"/>
      <c r="W242" s="390"/>
      <c r="X242" s="390"/>
      <c r="Y242" s="390"/>
      <c r="Z242" s="390"/>
      <c r="AA242" s="390"/>
      <c r="AB242" s="390"/>
      <c r="AC242" s="390"/>
      <c r="AD242" s="390"/>
      <c r="AE242" s="390"/>
      <c r="AF242" s="390"/>
      <c r="AG242" s="390"/>
      <c r="AH242" s="390"/>
      <c r="AI242" s="390"/>
      <c r="AJ242" s="390"/>
      <c r="AK242" s="390"/>
      <c r="AL242" s="390"/>
      <c r="AN242" s="1325" t="s">
        <v>1690</v>
      </c>
    </row>
    <row r="243" spans="2:50" s="1503" customFormat="1" ht="14">
      <c r="B243" s="389"/>
      <c r="C243" s="390"/>
      <c r="D243" s="390"/>
      <c r="E243" s="390"/>
      <c r="F243" s="390"/>
      <c r="G243" s="390"/>
      <c r="H243" s="390"/>
      <c r="K243" s="390"/>
      <c r="L243" s="390"/>
      <c r="M243" s="390"/>
      <c r="N243" s="391"/>
      <c r="O243" s="391"/>
      <c r="P243" s="391"/>
      <c r="Q243" s="391"/>
      <c r="R243" s="391"/>
      <c r="S243" s="391"/>
      <c r="T243" s="390"/>
      <c r="U243" s="390"/>
      <c r="V243" s="390"/>
      <c r="W243" s="390"/>
      <c r="X243" s="390"/>
      <c r="Y243" s="390"/>
      <c r="Z243" s="390"/>
      <c r="AA243" s="390"/>
      <c r="AB243" s="390"/>
      <c r="AC243" s="390"/>
      <c r="AD243" s="390"/>
      <c r="AE243" s="390"/>
      <c r="AF243" s="390"/>
      <c r="AG243" s="390"/>
      <c r="AH243" s="390"/>
      <c r="AI243" s="390"/>
      <c r="AJ243" s="390"/>
      <c r="AK243" s="390"/>
      <c r="AL243" s="390"/>
      <c r="AN243" s="3608" t="s">
        <v>1748</v>
      </c>
      <c r="AO243" s="3525"/>
      <c r="AP243" s="3525"/>
      <c r="AQ243" s="3525"/>
      <c r="AR243" s="3525"/>
      <c r="AS243" s="3525"/>
      <c r="AT243" s="3525"/>
      <c r="AU243" s="3525"/>
      <c r="AV243" s="3525"/>
      <c r="AW243" s="3525"/>
      <c r="AX243" s="3525"/>
    </row>
    <row r="244" spans="2:50" s="1503" customFormat="1" ht="14">
      <c r="B244" s="389"/>
      <c r="C244" s="390"/>
      <c r="D244" s="390"/>
      <c r="E244" s="390"/>
      <c r="F244" s="390"/>
      <c r="G244" s="390"/>
      <c r="H244" s="390"/>
      <c r="K244" s="390"/>
      <c r="L244" s="390"/>
      <c r="M244" s="390"/>
      <c r="N244" s="391"/>
      <c r="O244" s="391"/>
      <c r="P244" s="391"/>
      <c r="Q244" s="391"/>
      <c r="R244" s="391"/>
      <c r="S244" s="391"/>
      <c r="T244" s="390"/>
      <c r="U244" s="390"/>
      <c r="V244" s="390"/>
      <c r="W244" s="390"/>
      <c r="X244" s="390"/>
      <c r="Y244" s="390"/>
      <c r="Z244" s="390"/>
      <c r="AA244" s="390"/>
      <c r="AB244" s="390"/>
      <c r="AC244" s="390"/>
      <c r="AD244" s="390"/>
      <c r="AE244" s="390"/>
      <c r="AF244" s="390"/>
      <c r="AG244" s="390"/>
      <c r="AH244" s="390"/>
      <c r="AI244" s="390"/>
      <c r="AJ244" s="390"/>
      <c r="AK244" s="390"/>
      <c r="AL244" s="390"/>
      <c r="AN244" s="3525"/>
      <c r="AO244" s="3525"/>
      <c r="AP244" s="3525"/>
      <c r="AQ244" s="3525"/>
      <c r="AR244" s="3525"/>
      <c r="AS244" s="3525"/>
      <c r="AT244" s="3525"/>
      <c r="AU244" s="3525"/>
      <c r="AV244" s="3525"/>
      <c r="AW244" s="3525"/>
      <c r="AX244" s="3525"/>
    </row>
    <row r="245" spans="2:50" s="1503" customFormat="1" ht="14">
      <c r="B245" s="389"/>
      <c r="C245" s="390"/>
      <c r="D245" s="390"/>
      <c r="E245" s="390"/>
      <c r="F245" s="390"/>
      <c r="G245" s="390"/>
      <c r="H245" s="390"/>
      <c r="K245" s="390"/>
      <c r="L245" s="390"/>
      <c r="M245" s="390"/>
      <c r="N245" s="391"/>
      <c r="O245" s="391"/>
      <c r="P245" s="391"/>
      <c r="Q245" s="391"/>
      <c r="R245" s="391"/>
      <c r="S245" s="391"/>
      <c r="T245" s="390"/>
      <c r="U245" s="390"/>
      <c r="V245" s="390"/>
      <c r="W245" s="390"/>
      <c r="X245" s="390"/>
      <c r="Y245" s="390"/>
      <c r="Z245" s="390"/>
      <c r="AA245" s="390"/>
      <c r="AB245" s="390"/>
      <c r="AC245" s="390"/>
      <c r="AD245" s="390"/>
      <c r="AE245" s="390"/>
      <c r="AF245" s="390"/>
      <c r="AG245" s="390"/>
      <c r="AH245" s="390"/>
      <c r="AI245" s="390"/>
      <c r="AJ245" s="390"/>
      <c r="AK245" s="390"/>
      <c r="AL245" s="390"/>
      <c r="AN245" s="3525"/>
      <c r="AO245" s="3525"/>
      <c r="AP245" s="3525"/>
      <c r="AQ245" s="3525"/>
      <c r="AR245" s="3525"/>
      <c r="AS245" s="3525"/>
      <c r="AT245" s="3525"/>
      <c r="AU245" s="3525"/>
      <c r="AV245" s="3525"/>
      <c r="AW245" s="3525"/>
      <c r="AX245" s="3525"/>
    </row>
    <row r="246" spans="2:50" s="1503" customFormat="1" ht="14">
      <c r="B246" s="389"/>
      <c r="C246" s="390"/>
      <c r="D246" s="390"/>
      <c r="E246" s="390"/>
      <c r="F246" s="390"/>
      <c r="G246" s="390"/>
      <c r="H246" s="390"/>
      <c r="K246" s="390"/>
      <c r="L246" s="390"/>
      <c r="M246" s="390"/>
      <c r="N246" s="391"/>
      <c r="O246" s="391"/>
      <c r="P246" s="391"/>
      <c r="Q246" s="391"/>
      <c r="R246" s="391"/>
      <c r="S246" s="391"/>
      <c r="T246" s="390"/>
      <c r="U246" s="390"/>
      <c r="V246" s="390"/>
      <c r="W246" s="390"/>
      <c r="X246" s="390"/>
      <c r="Y246" s="390"/>
      <c r="Z246" s="390"/>
      <c r="AA246" s="390"/>
      <c r="AB246" s="390"/>
      <c r="AC246" s="390"/>
      <c r="AD246" s="390"/>
      <c r="AE246" s="390"/>
      <c r="AF246" s="390"/>
      <c r="AG246" s="390"/>
      <c r="AH246" s="390"/>
      <c r="AI246" s="390"/>
      <c r="AJ246" s="390"/>
      <c r="AK246" s="390"/>
      <c r="AL246" s="390"/>
      <c r="AN246" s="3525"/>
      <c r="AO246" s="3525"/>
      <c r="AP246" s="3525"/>
      <c r="AQ246" s="3525"/>
      <c r="AR246" s="3525"/>
      <c r="AS246" s="3525"/>
      <c r="AT246" s="3525"/>
      <c r="AU246" s="3525"/>
      <c r="AV246" s="3525"/>
      <c r="AW246" s="3525"/>
      <c r="AX246" s="3525"/>
    </row>
    <row r="247" spans="2:50" s="1503" customFormat="1" ht="14">
      <c r="B247" s="389"/>
      <c r="C247" s="390"/>
      <c r="D247" s="390"/>
      <c r="E247" s="390"/>
      <c r="F247" s="390"/>
      <c r="G247" s="390"/>
      <c r="H247" s="390"/>
      <c r="K247" s="390"/>
      <c r="L247" s="390"/>
      <c r="M247" s="390"/>
      <c r="N247" s="391"/>
      <c r="O247" s="391"/>
      <c r="P247" s="391"/>
      <c r="Q247" s="391"/>
      <c r="R247" s="391"/>
      <c r="S247" s="391"/>
      <c r="T247" s="390"/>
      <c r="U247" s="390"/>
      <c r="V247" s="390"/>
      <c r="W247" s="390"/>
      <c r="X247" s="390"/>
      <c r="Y247" s="390"/>
      <c r="Z247" s="390"/>
      <c r="AA247" s="390"/>
      <c r="AB247" s="390"/>
      <c r="AC247" s="390"/>
      <c r="AD247" s="390"/>
      <c r="AE247" s="390"/>
      <c r="AF247" s="390"/>
      <c r="AG247" s="390"/>
      <c r="AH247" s="390"/>
      <c r="AI247" s="390"/>
      <c r="AJ247" s="390"/>
      <c r="AK247" s="390"/>
      <c r="AL247" s="390"/>
      <c r="AN247" s="3525"/>
      <c r="AO247" s="3525"/>
      <c r="AP247" s="3525"/>
      <c r="AQ247" s="3525"/>
      <c r="AR247" s="3525"/>
      <c r="AS247" s="3525"/>
      <c r="AT247" s="3525"/>
      <c r="AU247" s="3525"/>
      <c r="AV247" s="3525"/>
      <c r="AW247" s="3525"/>
      <c r="AX247" s="3525"/>
    </row>
    <row r="248" spans="2:50" s="1503" customFormat="1" ht="14.5" thickBot="1">
      <c r="B248" s="389"/>
      <c r="C248" s="390"/>
      <c r="D248" s="390"/>
      <c r="E248" s="390"/>
      <c r="F248" s="390"/>
      <c r="G248" s="390"/>
      <c r="H248" s="390"/>
      <c r="K248" s="390"/>
      <c r="L248" s="390"/>
      <c r="M248" s="390"/>
      <c r="N248" s="391"/>
      <c r="O248" s="391"/>
      <c r="P248" s="391"/>
      <c r="Q248" s="391"/>
      <c r="R248" s="391"/>
      <c r="S248" s="391"/>
      <c r="T248" s="390"/>
      <c r="U248" s="390"/>
      <c r="V248" s="390"/>
      <c r="W248" s="390"/>
      <c r="X248" s="390"/>
      <c r="Y248" s="390"/>
      <c r="Z248" s="390"/>
      <c r="AA248" s="390"/>
      <c r="AB248" s="390"/>
      <c r="AC248" s="390"/>
      <c r="AD248" s="390"/>
      <c r="AE248" s="390"/>
      <c r="AF248" s="390"/>
      <c r="AG248" s="390"/>
      <c r="AH248" s="390"/>
      <c r="AI248" s="390"/>
      <c r="AJ248" s="390"/>
      <c r="AK248" s="390"/>
      <c r="AL248" s="390"/>
      <c r="AN248" s="1326" t="s">
        <v>1537</v>
      </c>
    </row>
    <row r="249" spans="2:50" s="1503" customFormat="1" ht="14">
      <c r="B249" s="389"/>
      <c r="C249" s="390"/>
      <c r="D249" s="390"/>
      <c r="E249" s="390"/>
      <c r="F249" s="390"/>
      <c r="G249" s="390"/>
      <c r="H249" s="390"/>
      <c r="K249" s="390"/>
      <c r="L249" s="390"/>
      <c r="M249" s="390"/>
      <c r="N249" s="391"/>
      <c r="O249" s="391"/>
      <c r="P249" s="391"/>
      <c r="Q249" s="391"/>
      <c r="R249" s="391"/>
      <c r="S249" s="391"/>
      <c r="T249" s="390"/>
      <c r="U249" s="390"/>
      <c r="V249" s="390"/>
      <c r="W249" s="390"/>
      <c r="X249" s="390"/>
      <c r="Y249" s="390"/>
      <c r="Z249" s="390"/>
      <c r="AA249" s="390"/>
      <c r="AB249" s="390"/>
      <c r="AC249" s="390"/>
      <c r="AD249" s="390"/>
      <c r="AE249" s="390"/>
      <c r="AF249" s="390"/>
      <c r="AG249" s="390"/>
      <c r="AH249" s="390"/>
      <c r="AI249" s="390"/>
      <c r="AJ249" s="390"/>
      <c r="AK249" s="390"/>
      <c r="AL249" s="390"/>
      <c r="AN249" s="3599" t="s">
        <v>1800</v>
      </c>
      <c r="AO249" s="3600"/>
      <c r="AP249" s="3600"/>
      <c r="AQ249" s="3600"/>
      <c r="AR249" s="3600"/>
      <c r="AS249" s="3600"/>
      <c r="AT249" s="3600"/>
      <c r="AU249" s="3600"/>
      <c r="AV249" s="3600"/>
      <c r="AW249" s="3600"/>
      <c r="AX249" s="3601"/>
    </row>
    <row r="250" spans="2:50" s="1503" customFormat="1" ht="14">
      <c r="B250" s="389"/>
      <c r="C250" s="390"/>
      <c r="D250" s="390"/>
      <c r="E250" s="390"/>
      <c r="F250" s="390"/>
      <c r="G250" s="390"/>
      <c r="H250" s="390"/>
      <c r="K250" s="390"/>
      <c r="L250" s="390"/>
      <c r="M250" s="390"/>
      <c r="N250" s="391"/>
      <c r="O250" s="391"/>
      <c r="P250" s="391"/>
      <c r="Q250" s="391"/>
      <c r="R250" s="391"/>
      <c r="S250" s="391"/>
      <c r="T250" s="390"/>
      <c r="U250" s="390"/>
      <c r="V250" s="390"/>
      <c r="W250" s="390"/>
      <c r="X250" s="390"/>
      <c r="Y250" s="390"/>
      <c r="Z250" s="390"/>
      <c r="AA250" s="390"/>
      <c r="AB250" s="390"/>
      <c r="AC250" s="390"/>
      <c r="AD250" s="390"/>
      <c r="AE250" s="390"/>
      <c r="AF250" s="390"/>
      <c r="AG250" s="390"/>
      <c r="AH250" s="390"/>
      <c r="AI250" s="390"/>
      <c r="AJ250" s="390"/>
      <c r="AK250" s="390"/>
      <c r="AL250" s="390"/>
      <c r="AN250" s="3602"/>
      <c r="AO250" s="3603"/>
      <c r="AP250" s="3603"/>
      <c r="AQ250" s="3603"/>
      <c r="AR250" s="3603"/>
      <c r="AS250" s="3603"/>
      <c r="AT250" s="3603"/>
      <c r="AU250" s="3603"/>
      <c r="AV250" s="3603"/>
      <c r="AW250" s="3603"/>
      <c r="AX250" s="3604"/>
    </row>
    <row r="251" spans="2:50" s="1503" customFormat="1" ht="26.25" customHeight="1">
      <c r="B251" s="2938"/>
      <c r="C251" s="3336" t="s">
        <v>3339</v>
      </c>
      <c r="D251" s="3336"/>
      <c r="E251" s="3336"/>
      <c r="F251" s="3336"/>
      <c r="G251" s="3336"/>
      <c r="H251" s="3336"/>
      <c r="I251" s="3336"/>
      <c r="J251" s="3336"/>
      <c r="K251" s="3336"/>
      <c r="L251" s="3336"/>
      <c r="M251" s="3336"/>
      <c r="N251" s="3336"/>
      <c r="O251" s="3336"/>
      <c r="P251" s="3336"/>
      <c r="Q251" s="3336"/>
      <c r="R251" s="3336"/>
      <c r="S251" s="3336"/>
      <c r="T251" s="3336"/>
      <c r="U251" s="3336"/>
      <c r="V251" s="3336"/>
      <c r="W251" s="3336"/>
      <c r="X251" s="3336"/>
      <c r="Y251" s="3336"/>
      <c r="Z251" s="3336"/>
      <c r="AA251" s="3336"/>
      <c r="AB251" s="3336"/>
      <c r="AC251" s="3336"/>
      <c r="AD251" s="3336"/>
      <c r="AE251" s="3336"/>
      <c r="AF251" s="3336"/>
      <c r="AG251" s="3336"/>
      <c r="AH251" s="3336"/>
      <c r="AI251" s="3336"/>
      <c r="AJ251" s="3336"/>
      <c r="AK251" s="2941"/>
      <c r="AL251" s="2938"/>
      <c r="AN251" s="3602"/>
      <c r="AO251" s="3603"/>
      <c r="AP251" s="3603"/>
      <c r="AQ251" s="3603"/>
      <c r="AR251" s="3603"/>
      <c r="AS251" s="3603"/>
      <c r="AT251" s="3603"/>
      <c r="AU251" s="3603"/>
      <c r="AV251" s="3603"/>
      <c r="AW251" s="3603"/>
      <c r="AX251" s="3604"/>
    </row>
    <row r="252" spans="2:50" s="1503" customFormat="1" ht="18.75" customHeight="1">
      <c r="B252" s="2938"/>
      <c r="C252" s="3336"/>
      <c r="D252" s="3336"/>
      <c r="E252" s="3336"/>
      <c r="F252" s="3336"/>
      <c r="G252" s="3336"/>
      <c r="H252" s="3336"/>
      <c r="I252" s="3336"/>
      <c r="J252" s="3336"/>
      <c r="K252" s="3336"/>
      <c r="L252" s="3336"/>
      <c r="M252" s="3336"/>
      <c r="N252" s="3336"/>
      <c r="O252" s="3336"/>
      <c r="P252" s="3336"/>
      <c r="Q252" s="3336"/>
      <c r="R252" s="3336"/>
      <c r="S252" s="3336"/>
      <c r="T252" s="3336"/>
      <c r="U252" s="3336"/>
      <c r="V252" s="3336"/>
      <c r="W252" s="3336"/>
      <c r="X252" s="3336"/>
      <c r="Y252" s="3336"/>
      <c r="Z252" s="3336"/>
      <c r="AA252" s="3336"/>
      <c r="AB252" s="3336"/>
      <c r="AC252" s="3336"/>
      <c r="AD252" s="3336"/>
      <c r="AE252" s="3336"/>
      <c r="AF252" s="3336"/>
      <c r="AG252" s="3336"/>
      <c r="AH252" s="3336"/>
      <c r="AI252" s="3336"/>
      <c r="AJ252" s="3336"/>
      <c r="AK252" s="2941"/>
      <c r="AL252" s="2938"/>
      <c r="AN252" s="3602"/>
      <c r="AO252" s="3603"/>
      <c r="AP252" s="3603"/>
      <c r="AQ252" s="3603"/>
      <c r="AR252" s="3603"/>
      <c r="AS252" s="3603"/>
      <c r="AT252" s="3603"/>
      <c r="AU252" s="3603"/>
      <c r="AV252" s="3603"/>
      <c r="AW252" s="3603"/>
      <c r="AX252" s="3604"/>
    </row>
    <row r="253" spans="2:50" s="1503" customFormat="1" ht="17" thickBot="1">
      <c r="B253" s="2680"/>
      <c r="C253" s="390"/>
      <c r="D253" s="390"/>
      <c r="E253" s="390"/>
      <c r="F253" s="390"/>
      <c r="G253" s="390"/>
      <c r="H253" s="390"/>
      <c r="K253" s="390"/>
      <c r="L253" s="390"/>
      <c r="M253" s="390"/>
      <c r="N253" s="391"/>
      <c r="O253" s="391"/>
      <c r="P253" s="391"/>
      <c r="Q253" s="391"/>
      <c r="R253" s="391"/>
      <c r="S253" s="391"/>
      <c r="T253" s="390"/>
      <c r="U253" s="390"/>
      <c r="V253" s="390"/>
      <c r="W253" s="390"/>
      <c r="X253" s="390"/>
      <c r="Y253" s="390"/>
      <c r="Z253" s="390"/>
      <c r="AA253" s="390"/>
      <c r="AB253" s="390"/>
      <c r="AC253" s="390"/>
      <c r="AD253" s="390"/>
      <c r="AE253" s="391" t="s">
        <v>1323</v>
      </c>
      <c r="AF253" s="3809" t="s">
        <v>2775</v>
      </c>
      <c r="AG253" s="3809"/>
      <c r="AH253" s="3809"/>
      <c r="AI253" s="3809"/>
      <c r="AJ253" s="3809"/>
      <c r="AK253" s="3809"/>
      <c r="AL253" s="390"/>
      <c r="AN253" s="3605"/>
      <c r="AO253" s="3606"/>
      <c r="AP253" s="3606"/>
      <c r="AQ253" s="3606"/>
      <c r="AR253" s="3606"/>
      <c r="AS253" s="3606"/>
      <c r="AT253" s="3606"/>
      <c r="AU253" s="3606"/>
      <c r="AV253" s="3606"/>
      <c r="AW253" s="3606"/>
      <c r="AX253" s="3607"/>
    </row>
    <row r="254" spans="2:50" s="1503" customFormat="1" ht="14">
      <c r="B254" s="389"/>
      <c r="C254" s="1508"/>
      <c r="D254" s="1508"/>
      <c r="E254" s="1508"/>
      <c r="F254" s="1508"/>
      <c r="G254" s="1508"/>
      <c r="H254" s="1508"/>
      <c r="I254" s="1508"/>
      <c r="J254" s="1508"/>
      <c r="K254" s="1508"/>
      <c r="L254" s="1508"/>
      <c r="M254" s="1508"/>
      <c r="N254" s="1508"/>
      <c r="O254" s="1508"/>
      <c r="P254" s="1508"/>
      <c r="Q254" s="1508"/>
      <c r="R254" s="1508"/>
      <c r="S254" s="1508"/>
      <c r="V254" s="1508"/>
      <c r="W254" s="1508"/>
      <c r="X254" s="1508"/>
      <c r="Y254" s="390"/>
      <c r="Z254" s="390"/>
      <c r="AA254" s="390"/>
      <c r="AB254" s="390"/>
      <c r="AC254" s="390"/>
      <c r="AD254" s="390"/>
      <c r="AE254" s="390"/>
      <c r="AF254" s="390"/>
      <c r="AG254" s="390"/>
      <c r="AH254" s="390"/>
      <c r="AI254" s="390"/>
      <c r="AJ254" s="390"/>
      <c r="AK254" s="390"/>
      <c r="AL254" s="390"/>
    </row>
    <row r="255" spans="2:50" s="1503" customFormat="1" ht="14">
      <c r="B255" s="389"/>
      <c r="C255" s="1508"/>
      <c r="D255" s="787"/>
      <c r="E255" s="787"/>
      <c r="F255" s="787"/>
      <c r="G255" s="787"/>
      <c r="H255" s="787"/>
      <c r="K255" s="2341"/>
      <c r="L255" s="2342"/>
      <c r="M255" s="2343" t="s">
        <v>202</v>
      </c>
      <c r="N255" s="2343"/>
      <c r="O255" s="2343"/>
      <c r="P255" s="2344"/>
      <c r="Q255" s="787"/>
      <c r="R255" s="787"/>
      <c r="S255" s="787"/>
      <c r="T255" s="787"/>
      <c r="X255" s="787"/>
      <c r="Y255" s="787"/>
      <c r="Z255" s="787"/>
      <c r="AA255" s="787"/>
      <c r="AB255" s="787"/>
      <c r="AD255" s="787"/>
      <c r="AE255" s="787"/>
      <c r="AF255" s="390"/>
      <c r="AG255" s="390"/>
      <c r="AH255" s="390"/>
      <c r="AI255" s="390"/>
      <c r="AK255" s="390"/>
      <c r="AL255" s="390"/>
      <c r="AM255" s="1479" t="s">
        <v>807</v>
      </c>
      <c r="AN255" s="298" t="s">
        <v>1539</v>
      </c>
    </row>
    <row r="256" spans="2:50" s="1503" customFormat="1" ht="14.25" customHeight="1">
      <c r="B256" s="389"/>
      <c r="C256" s="1508"/>
      <c r="D256" s="787"/>
      <c r="E256" s="787"/>
      <c r="F256" s="787"/>
      <c r="G256" s="787"/>
      <c r="H256" s="787"/>
      <c r="K256" s="3810" t="s">
        <v>441</v>
      </c>
      <c r="L256" s="3811"/>
      <c r="M256" s="3811"/>
      <c r="N256" s="3760" t="s">
        <v>1439</v>
      </c>
      <c r="O256" s="3760"/>
      <c r="P256" s="3761"/>
      <c r="Q256" s="787"/>
      <c r="R256" s="787"/>
      <c r="S256" s="787"/>
      <c r="T256" s="787"/>
      <c r="X256" s="787"/>
      <c r="Y256" s="787"/>
      <c r="Z256" s="787"/>
      <c r="AA256" s="787"/>
      <c r="AB256" s="787"/>
      <c r="AD256" s="787"/>
      <c r="AE256" s="787"/>
      <c r="AF256" s="390"/>
      <c r="AG256" s="390"/>
      <c r="AH256" s="390"/>
      <c r="AI256" s="390"/>
      <c r="AK256" s="390"/>
      <c r="AL256" s="390"/>
      <c r="AN256" s="3563" t="s">
        <v>1749</v>
      </c>
      <c r="AO256" s="3564"/>
      <c r="AP256" s="3564"/>
      <c r="AQ256" s="3564"/>
      <c r="AR256" s="3564"/>
      <c r="AS256" s="3564"/>
      <c r="AT256" s="3564"/>
      <c r="AU256" s="3564"/>
      <c r="AV256" s="3564"/>
      <c r="AW256" s="3564"/>
      <c r="AX256" s="3565"/>
    </row>
    <row r="257" spans="2:50" s="1503" customFormat="1" ht="14.25" customHeight="1">
      <c r="B257" s="389"/>
      <c r="C257" s="1508"/>
      <c r="D257" s="787"/>
      <c r="E257" s="787"/>
      <c r="F257" s="787"/>
      <c r="G257" s="787"/>
      <c r="H257" s="787"/>
      <c r="K257" s="788"/>
      <c r="L257" s="788"/>
      <c r="M257" s="1509"/>
      <c r="N257" s="1510"/>
      <c r="P257" s="1438"/>
      <c r="Q257" s="791"/>
      <c r="R257" s="2341" t="s">
        <v>1488</v>
      </c>
      <c r="S257" s="2342"/>
      <c r="T257" s="2342"/>
      <c r="U257" s="2343"/>
      <c r="V257" s="2343"/>
      <c r="W257" s="2345"/>
      <c r="X257" s="787"/>
      <c r="Y257" s="787"/>
      <c r="Z257" s="787"/>
      <c r="AA257" s="787"/>
      <c r="AB257" s="787"/>
      <c r="AD257" s="787"/>
      <c r="AE257" s="787"/>
      <c r="AF257" s="390"/>
      <c r="AG257" s="390"/>
      <c r="AH257" s="390"/>
      <c r="AI257" s="390"/>
      <c r="AK257" s="390"/>
      <c r="AL257" s="390"/>
      <c r="AN257" s="3524"/>
      <c r="AO257" s="3566"/>
      <c r="AP257" s="3566"/>
      <c r="AQ257" s="3566"/>
      <c r="AR257" s="3566"/>
      <c r="AS257" s="3566"/>
      <c r="AT257" s="3566"/>
      <c r="AU257" s="3566"/>
      <c r="AV257" s="3566"/>
      <c r="AW257" s="3566"/>
      <c r="AX257" s="3567"/>
    </row>
    <row r="258" spans="2:50" s="1503" customFormat="1" ht="14">
      <c r="B258" s="389"/>
      <c r="C258" s="1508"/>
      <c r="D258" s="787"/>
      <c r="E258" s="787"/>
      <c r="F258" s="787"/>
      <c r="G258" s="787"/>
      <c r="H258" s="787"/>
      <c r="K258" s="788"/>
      <c r="L258" s="788"/>
      <c r="M258" s="1511"/>
      <c r="O258" s="1506"/>
      <c r="P258" s="788"/>
      <c r="Q258" s="787"/>
      <c r="R258" s="3806" t="s">
        <v>704</v>
      </c>
      <c r="S258" s="3760"/>
      <c r="T258" s="3760"/>
      <c r="U258" s="3760"/>
      <c r="V258" s="3760"/>
      <c r="W258" s="3761"/>
      <c r="X258" s="787"/>
      <c r="Y258" s="787"/>
      <c r="Z258" s="787"/>
      <c r="AA258" s="787"/>
      <c r="AB258" s="787"/>
      <c r="AD258" s="787"/>
      <c r="AE258" s="787"/>
      <c r="AF258" s="390"/>
      <c r="AG258" s="390"/>
      <c r="AH258" s="390"/>
      <c r="AI258" s="390"/>
      <c r="AK258" s="390"/>
      <c r="AL258" s="390"/>
      <c r="AN258" s="3524"/>
      <c r="AO258" s="3566"/>
      <c r="AP258" s="3566"/>
      <c r="AQ258" s="3566"/>
      <c r="AR258" s="3566"/>
      <c r="AS258" s="3566"/>
      <c r="AT258" s="3566"/>
      <c r="AU258" s="3566"/>
      <c r="AV258" s="3566"/>
      <c r="AW258" s="3566"/>
      <c r="AX258" s="3567"/>
    </row>
    <row r="259" spans="2:50" s="1503" customFormat="1" ht="14">
      <c r="B259" s="389"/>
      <c r="C259" s="1508"/>
      <c r="D259" s="787"/>
      <c r="E259" s="787"/>
      <c r="F259" s="787"/>
      <c r="G259" s="787"/>
      <c r="H259" s="787"/>
      <c r="K259" s="2341" t="s">
        <v>442</v>
      </c>
      <c r="L259" s="2342"/>
      <c r="M259" s="2343"/>
      <c r="N259" s="2343"/>
      <c r="O259" s="2343"/>
      <c r="P259" s="2344"/>
      <c r="Q259" s="787"/>
      <c r="R259" s="787"/>
      <c r="S259" s="787"/>
      <c r="T259" s="787"/>
      <c r="X259" s="787"/>
      <c r="Y259" s="787"/>
      <c r="Z259" s="787"/>
      <c r="AA259" s="787"/>
      <c r="AB259" s="787"/>
      <c r="AD259" s="787"/>
      <c r="AE259" s="787"/>
      <c r="AF259" s="390"/>
      <c r="AG259" s="390"/>
      <c r="AH259" s="390"/>
      <c r="AI259" s="390"/>
      <c r="AK259" s="390"/>
      <c r="AL259" s="390"/>
      <c r="AN259" s="3524"/>
      <c r="AO259" s="3566"/>
      <c r="AP259" s="3566"/>
      <c r="AQ259" s="3566"/>
      <c r="AR259" s="3566"/>
      <c r="AS259" s="3566"/>
      <c r="AT259" s="3566"/>
      <c r="AU259" s="3566"/>
      <c r="AV259" s="3566"/>
      <c r="AW259" s="3566"/>
      <c r="AX259" s="3567"/>
    </row>
    <row r="260" spans="2:50" s="1503" customFormat="1" ht="14">
      <c r="B260" s="389"/>
      <c r="C260" s="1508"/>
      <c r="D260" s="787"/>
      <c r="E260" s="787"/>
      <c r="F260" s="787"/>
      <c r="G260" s="787"/>
      <c r="H260" s="787"/>
      <c r="K260" s="3810"/>
      <c r="L260" s="3811"/>
      <c r="M260" s="3811"/>
      <c r="N260" s="3760" t="s">
        <v>1439</v>
      </c>
      <c r="O260" s="3760"/>
      <c r="P260" s="3761"/>
      <c r="Q260" s="787"/>
      <c r="R260" s="787"/>
      <c r="S260" s="787"/>
      <c r="T260" s="787"/>
      <c r="X260" s="787"/>
      <c r="Y260" s="787"/>
      <c r="Z260" s="787"/>
      <c r="AA260" s="787"/>
      <c r="AB260" s="787"/>
      <c r="AD260" s="787"/>
      <c r="AE260" s="787"/>
      <c r="AF260" s="390"/>
      <c r="AG260" s="390"/>
      <c r="AH260" s="390"/>
      <c r="AI260" s="390"/>
      <c r="AK260" s="390"/>
      <c r="AL260" s="390"/>
      <c r="AN260" s="3524"/>
      <c r="AO260" s="3566"/>
      <c r="AP260" s="3566"/>
      <c r="AQ260" s="3566"/>
      <c r="AR260" s="3566"/>
      <c r="AS260" s="3566"/>
      <c r="AT260" s="3566"/>
      <c r="AU260" s="3566"/>
      <c r="AV260" s="3566"/>
      <c r="AW260" s="3566"/>
      <c r="AX260" s="3567"/>
    </row>
    <row r="261" spans="2:50" s="1503" customFormat="1" ht="14.25" customHeight="1">
      <c r="B261" s="389"/>
      <c r="C261" s="1508"/>
      <c r="D261" s="787"/>
      <c r="E261" s="787"/>
      <c r="F261" s="787"/>
      <c r="G261" s="787"/>
      <c r="H261" s="787"/>
      <c r="K261" s="788"/>
      <c r="L261" s="788"/>
      <c r="M261" s="1512"/>
      <c r="N261" s="1510"/>
      <c r="P261" s="1438"/>
      <c r="Q261" s="791"/>
      <c r="R261" s="2341" t="s">
        <v>53</v>
      </c>
      <c r="S261" s="2342"/>
      <c r="T261" s="2342"/>
      <c r="U261" s="2343"/>
      <c r="V261" s="2343"/>
      <c r="W261" s="2345"/>
      <c r="X261" s="788"/>
      <c r="Y261" s="788"/>
      <c r="Z261" s="788"/>
      <c r="AA261" s="788"/>
      <c r="AB261" s="788"/>
      <c r="AD261" s="788"/>
      <c r="AE261" s="788"/>
      <c r="AF261" s="390"/>
      <c r="AG261" s="390"/>
      <c r="AH261" s="390"/>
      <c r="AI261" s="390"/>
      <c r="AK261" s="390"/>
      <c r="AL261" s="390"/>
      <c r="AN261" s="3524"/>
      <c r="AO261" s="3566"/>
      <c r="AP261" s="3566"/>
      <c r="AQ261" s="3566"/>
      <c r="AR261" s="3566"/>
      <c r="AS261" s="3566"/>
      <c r="AT261" s="3566"/>
      <c r="AU261" s="3566"/>
      <c r="AV261" s="3566"/>
      <c r="AW261" s="3566"/>
      <c r="AX261" s="3567"/>
    </row>
    <row r="262" spans="2:50" s="1503" customFormat="1" ht="14.25" customHeight="1">
      <c r="B262" s="389"/>
      <c r="C262" s="1508"/>
      <c r="D262" s="787"/>
      <c r="E262" s="787"/>
      <c r="F262" s="787"/>
      <c r="G262" s="787"/>
      <c r="H262" s="787"/>
      <c r="K262" s="788"/>
      <c r="L262" s="788"/>
      <c r="M262" s="1511"/>
      <c r="O262" s="1506"/>
      <c r="P262" s="788"/>
      <c r="Q262" s="787"/>
      <c r="R262" s="789"/>
      <c r="S262" s="790"/>
      <c r="T262" s="790"/>
      <c r="U262" s="3760" t="s">
        <v>1439</v>
      </c>
      <c r="V262" s="3760"/>
      <c r="W262" s="3761"/>
      <c r="X262" s="788"/>
      <c r="Y262" s="788"/>
      <c r="Z262" s="788"/>
      <c r="AA262" s="788"/>
      <c r="AB262" s="788"/>
      <c r="AD262" s="788"/>
      <c r="AE262" s="788"/>
      <c r="AF262" s="390"/>
      <c r="AG262" s="390"/>
      <c r="AH262" s="390"/>
      <c r="AI262" s="390"/>
      <c r="AK262" s="390"/>
      <c r="AL262" s="390"/>
      <c r="AN262" s="3524"/>
      <c r="AO262" s="3566"/>
      <c r="AP262" s="3566"/>
      <c r="AQ262" s="3566"/>
      <c r="AR262" s="3566"/>
      <c r="AS262" s="3566"/>
      <c r="AT262" s="3566"/>
      <c r="AU262" s="3566"/>
      <c r="AV262" s="3566"/>
      <c r="AW262" s="3566"/>
      <c r="AX262" s="3567"/>
    </row>
    <row r="263" spans="2:50" s="1503" customFormat="1" ht="14.25" customHeight="1">
      <c r="B263" s="389"/>
      <c r="C263" s="1508"/>
      <c r="D263" s="787"/>
      <c r="E263" s="787"/>
      <c r="F263" s="787"/>
      <c r="G263" s="787"/>
      <c r="H263" s="787"/>
      <c r="K263" s="3803" t="s">
        <v>1473</v>
      </c>
      <c r="L263" s="3804"/>
      <c r="M263" s="3804"/>
      <c r="N263" s="3804"/>
      <c r="O263" s="3804"/>
      <c r="P263" s="3805"/>
      <c r="Q263" s="787"/>
      <c r="R263" s="787"/>
      <c r="S263" s="787"/>
      <c r="T263" s="787"/>
      <c r="X263" s="787"/>
      <c r="Y263" s="787"/>
      <c r="Z263" s="787"/>
      <c r="AA263" s="787"/>
      <c r="AB263" s="787"/>
      <c r="AD263" s="787"/>
      <c r="AE263" s="787"/>
      <c r="AF263" s="390"/>
      <c r="AG263" s="390"/>
      <c r="AH263" s="390"/>
      <c r="AI263" s="390"/>
      <c r="AK263" s="390"/>
      <c r="AL263" s="390"/>
      <c r="AN263" s="3524"/>
      <c r="AO263" s="3566"/>
      <c r="AP263" s="3566"/>
      <c r="AQ263" s="3566"/>
      <c r="AR263" s="3566"/>
      <c r="AS263" s="3566"/>
      <c r="AT263" s="3566"/>
      <c r="AU263" s="3566"/>
      <c r="AV263" s="3566"/>
      <c r="AW263" s="3566"/>
      <c r="AX263" s="3567"/>
    </row>
    <row r="264" spans="2:50" s="1503" customFormat="1" ht="14">
      <c r="B264" s="389"/>
      <c r="C264" s="1508"/>
      <c r="D264" s="787"/>
      <c r="E264" s="787"/>
      <c r="F264" s="787"/>
      <c r="G264" s="787"/>
      <c r="H264" s="787"/>
      <c r="K264" s="789"/>
      <c r="L264" s="790"/>
      <c r="M264" s="1510"/>
      <c r="N264" s="3760" t="s">
        <v>1439</v>
      </c>
      <c r="O264" s="3760"/>
      <c r="P264" s="3761"/>
      <c r="Q264" s="787"/>
      <c r="R264" s="787"/>
      <c r="S264" s="787"/>
      <c r="T264" s="787"/>
      <c r="X264" s="787"/>
      <c r="Y264" s="787"/>
      <c r="Z264" s="787"/>
      <c r="AA264" s="787"/>
      <c r="AB264" s="787"/>
      <c r="AD264" s="787"/>
      <c r="AE264" s="787"/>
      <c r="AF264" s="390"/>
      <c r="AG264" s="390"/>
      <c r="AH264" s="390"/>
      <c r="AI264" s="390"/>
      <c r="AK264" s="390"/>
      <c r="AL264" s="390"/>
      <c r="AN264" s="3568"/>
      <c r="AO264" s="3569"/>
      <c r="AP264" s="3569"/>
      <c r="AQ264" s="3569"/>
      <c r="AR264" s="3569"/>
      <c r="AS264" s="3569"/>
      <c r="AT264" s="3569"/>
      <c r="AU264" s="3569"/>
      <c r="AV264" s="3569"/>
      <c r="AW264" s="3569"/>
      <c r="AX264" s="3570"/>
    </row>
    <row r="265" spans="2:50" s="1503" customFormat="1" ht="14.25" customHeight="1">
      <c r="B265" s="389"/>
      <c r="C265" s="1508"/>
      <c r="D265" s="787"/>
      <c r="E265" s="787"/>
      <c r="F265" s="787"/>
      <c r="G265" s="787"/>
      <c r="H265" s="787"/>
      <c r="K265" s="788"/>
      <c r="L265" s="788"/>
      <c r="N265" s="2681"/>
      <c r="P265" s="788"/>
      <c r="Q265" s="787"/>
      <c r="R265" s="787"/>
      <c r="S265" s="787"/>
      <c r="T265" s="787"/>
      <c r="X265" s="787"/>
      <c r="Y265" s="787"/>
      <c r="Z265" s="787"/>
      <c r="AA265" s="787"/>
      <c r="AB265" s="787"/>
      <c r="AD265" s="787"/>
      <c r="AE265" s="787"/>
      <c r="AF265" s="390"/>
      <c r="AG265" s="390"/>
      <c r="AH265" s="390"/>
      <c r="AI265" s="390"/>
      <c r="AK265" s="390"/>
      <c r="AL265" s="390"/>
    </row>
    <row r="266" spans="2:50" s="1503" customFormat="1" ht="14">
      <c r="B266" s="389"/>
      <c r="C266" s="1508"/>
      <c r="D266" s="787"/>
      <c r="E266" s="787"/>
      <c r="F266" s="787"/>
      <c r="G266" s="787"/>
      <c r="H266" s="787"/>
      <c r="K266" s="788"/>
      <c r="L266" s="788"/>
      <c r="N266" s="2682"/>
      <c r="P266" s="788"/>
      <c r="Q266" s="787"/>
      <c r="R266" s="787"/>
      <c r="S266" s="787"/>
      <c r="T266" s="787"/>
      <c r="X266" s="787"/>
      <c r="Y266" s="787"/>
      <c r="Z266" s="787"/>
      <c r="AA266" s="787"/>
      <c r="AB266" s="787"/>
      <c r="AD266" s="787"/>
      <c r="AE266" s="787"/>
      <c r="AF266" s="390"/>
      <c r="AG266" s="390"/>
      <c r="AH266" s="390"/>
      <c r="AI266" s="390"/>
      <c r="AK266" s="390"/>
      <c r="AL266" s="390"/>
      <c r="AN266" s="1325" t="s">
        <v>1536</v>
      </c>
    </row>
    <row r="267" spans="2:50" s="1503" customFormat="1" ht="14">
      <c r="B267" s="389"/>
      <c r="C267" s="1508"/>
      <c r="D267" s="787"/>
      <c r="E267" s="787"/>
      <c r="F267" s="787"/>
      <c r="G267" s="787"/>
      <c r="H267" s="787"/>
      <c r="K267" s="788"/>
      <c r="L267" s="788"/>
      <c r="N267" s="2682"/>
      <c r="P267" s="788"/>
      <c r="Q267" s="787"/>
      <c r="R267" s="787"/>
      <c r="S267" s="787"/>
      <c r="T267" s="787"/>
      <c r="X267" s="787"/>
      <c r="Y267" s="787"/>
      <c r="Z267" s="787"/>
      <c r="AA267" s="787"/>
      <c r="AB267" s="787"/>
      <c r="AD267" s="787"/>
      <c r="AE267" s="787"/>
      <c r="AF267" s="390"/>
      <c r="AG267" s="390"/>
      <c r="AH267" s="390"/>
      <c r="AI267" s="390"/>
      <c r="AK267" s="390"/>
      <c r="AL267" s="390"/>
      <c r="AN267" s="3521" t="s">
        <v>1564</v>
      </c>
      <c r="AO267" s="3522"/>
      <c r="AP267" s="3522"/>
      <c r="AQ267" s="3522"/>
      <c r="AR267" s="3522"/>
      <c r="AS267" s="3522"/>
      <c r="AT267" s="3522"/>
      <c r="AU267" s="3522"/>
      <c r="AV267" s="3522"/>
      <c r="AW267" s="3522"/>
      <c r="AX267" s="3523"/>
    </row>
    <row r="268" spans="2:50" s="1503" customFormat="1" ht="14">
      <c r="B268" s="389"/>
      <c r="C268" s="1508"/>
      <c r="D268" s="787"/>
      <c r="E268" s="787"/>
      <c r="F268" s="787"/>
      <c r="G268" s="787"/>
      <c r="H268" s="787"/>
      <c r="K268" s="788"/>
      <c r="L268" s="788"/>
      <c r="N268" s="2682"/>
      <c r="P268" s="788"/>
      <c r="Q268" s="787"/>
      <c r="R268" s="787"/>
      <c r="S268" s="787"/>
      <c r="T268" s="787"/>
      <c r="X268" s="787"/>
      <c r="Y268" s="787"/>
      <c r="Z268" s="787"/>
      <c r="AA268" s="787"/>
      <c r="AB268" s="787"/>
      <c r="AD268" s="787"/>
      <c r="AE268" s="787"/>
      <c r="AF268" s="390"/>
      <c r="AG268" s="390"/>
      <c r="AH268" s="390"/>
      <c r="AI268" s="390"/>
      <c r="AK268" s="390"/>
      <c r="AL268" s="390"/>
      <c r="AN268" s="3524"/>
      <c r="AO268" s="3525"/>
      <c r="AP268" s="3525"/>
      <c r="AQ268" s="3525"/>
      <c r="AR268" s="3525"/>
      <c r="AS268" s="3525"/>
      <c r="AT268" s="3525"/>
      <c r="AU268" s="3525"/>
      <c r="AV268" s="3525"/>
      <c r="AW268" s="3525"/>
      <c r="AX268" s="3526"/>
    </row>
    <row r="269" spans="2:50" s="1503" customFormat="1" ht="14">
      <c r="B269" s="389"/>
      <c r="C269" s="1508"/>
      <c r="D269" s="787"/>
      <c r="E269" s="787"/>
      <c r="F269" s="787"/>
      <c r="G269" s="787"/>
      <c r="H269" s="787"/>
      <c r="K269" s="788"/>
      <c r="L269" s="788"/>
      <c r="N269" s="2682"/>
      <c r="P269" s="788"/>
      <c r="Q269" s="787"/>
      <c r="R269" s="787"/>
      <c r="S269" s="787"/>
      <c r="T269" s="787"/>
      <c r="X269" s="787"/>
      <c r="Y269" s="787"/>
      <c r="Z269" s="787"/>
      <c r="AA269" s="787"/>
      <c r="AB269" s="787"/>
      <c r="AD269" s="787"/>
      <c r="AE269" s="787"/>
      <c r="AF269" s="390"/>
      <c r="AG269" s="390"/>
      <c r="AH269" s="390"/>
      <c r="AI269" s="390"/>
      <c r="AK269" s="390"/>
      <c r="AL269" s="390"/>
      <c r="AN269" s="3524"/>
      <c r="AO269" s="3525"/>
      <c r="AP269" s="3525"/>
      <c r="AQ269" s="3525"/>
      <c r="AR269" s="3525"/>
      <c r="AS269" s="3525"/>
      <c r="AT269" s="3525"/>
      <c r="AU269" s="3525"/>
      <c r="AV269" s="3525"/>
      <c r="AW269" s="3525"/>
      <c r="AX269" s="3526"/>
    </row>
    <row r="270" spans="2:50" s="1503" customFormat="1" ht="14">
      <c r="B270" s="389"/>
      <c r="C270" s="1508"/>
      <c r="D270" s="787"/>
      <c r="E270" s="787"/>
      <c r="F270" s="787"/>
      <c r="G270" s="787"/>
      <c r="H270" s="787"/>
      <c r="K270" s="788"/>
      <c r="L270" s="788"/>
      <c r="N270" s="2682"/>
      <c r="P270" s="788"/>
      <c r="Q270" s="787"/>
      <c r="R270" s="787"/>
      <c r="S270" s="787"/>
      <c r="T270" s="787"/>
      <c r="X270" s="787"/>
      <c r="Y270" s="787"/>
      <c r="Z270" s="787"/>
      <c r="AA270" s="787"/>
      <c r="AB270" s="787"/>
      <c r="AD270" s="787"/>
      <c r="AE270" s="787"/>
      <c r="AF270" s="390"/>
      <c r="AG270" s="390"/>
      <c r="AH270" s="390"/>
      <c r="AI270" s="390"/>
      <c r="AK270" s="390"/>
      <c r="AL270" s="390"/>
      <c r="AN270" s="3524"/>
      <c r="AO270" s="3525"/>
      <c r="AP270" s="3525"/>
      <c r="AQ270" s="3525"/>
      <c r="AR270" s="3525"/>
      <c r="AS270" s="3525"/>
      <c r="AT270" s="3525"/>
      <c r="AU270" s="3525"/>
      <c r="AV270" s="3525"/>
      <c r="AW270" s="3525"/>
      <c r="AX270" s="3526"/>
    </row>
    <row r="271" spans="2:50" s="1503" customFormat="1" ht="14">
      <c r="B271" s="389"/>
      <c r="C271" s="1508"/>
      <c r="D271" s="787"/>
      <c r="E271" s="787"/>
      <c r="F271" s="787"/>
      <c r="G271" s="787"/>
      <c r="H271" s="787"/>
      <c r="K271" s="788"/>
      <c r="L271" s="788"/>
      <c r="N271" s="2682"/>
      <c r="P271" s="788"/>
      <c r="Q271" s="787"/>
      <c r="R271" s="787"/>
      <c r="S271" s="787"/>
      <c r="T271" s="787"/>
      <c r="X271" s="787"/>
      <c r="Y271" s="787"/>
      <c r="Z271" s="787"/>
      <c r="AA271" s="787"/>
      <c r="AB271" s="787"/>
      <c r="AD271" s="787"/>
      <c r="AE271" s="787"/>
      <c r="AF271" s="390"/>
      <c r="AG271" s="390"/>
      <c r="AH271" s="390"/>
      <c r="AI271" s="390"/>
      <c r="AK271" s="390"/>
      <c r="AL271" s="390"/>
      <c r="AN271" s="3524"/>
      <c r="AO271" s="3525"/>
      <c r="AP271" s="3525"/>
      <c r="AQ271" s="3525"/>
      <c r="AR271" s="3525"/>
      <c r="AS271" s="3525"/>
      <c r="AT271" s="3525"/>
      <c r="AU271" s="3525"/>
      <c r="AV271" s="3525"/>
      <c r="AW271" s="3525"/>
      <c r="AX271" s="3526"/>
    </row>
    <row r="272" spans="2:50" s="1503" customFormat="1" ht="14">
      <c r="B272" s="389"/>
      <c r="C272" s="1508"/>
      <c r="D272" s="787"/>
      <c r="E272" s="787"/>
      <c r="F272" s="787"/>
      <c r="G272" s="787"/>
      <c r="K272" s="788"/>
      <c r="L272" s="788"/>
      <c r="P272" s="788"/>
      <c r="Q272" s="787"/>
      <c r="R272" s="787"/>
      <c r="S272" s="787"/>
      <c r="X272" s="787"/>
      <c r="Y272" s="787"/>
      <c r="Z272" s="787"/>
      <c r="AE272" s="787"/>
      <c r="AF272" s="787"/>
      <c r="AG272" s="787"/>
      <c r="AH272" s="787"/>
      <c r="AI272" s="390"/>
      <c r="AK272" s="390"/>
      <c r="AL272" s="390"/>
      <c r="AN272" s="3524"/>
      <c r="AO272" s="3525"/>
      <c r="AP272" s="3525"/>
      <c r="AQ272" s="3525"/>
      <c r="AR272" s="3525"/>
      <c r="AS272" s="3525"/>
      <c r="AT272" s="3525"/>
      <c r="AU272" s="3525"/>
      <c r="AV272" s="3525"/>
      <c r="AW272" s="3525"/>
      <c r="AX272" s="3526"/>
    </row>
    <row r="273" spans="2:50" s="1503" customFormat="1" ht="14">
      <c r="B273" s="389"/>
      <c r="C273" s="787"/>
      <c r="D273" s="787"/>
      <c r="E273" s="787"/>
      <c r="F273" s="787"/>
      <c r="G273" s="788"/>
      <c r="K273" s="787"/>
      <c r="L273" s="787"/>
      <c r="P273" s="787"/>
      <c r="Q273" s="788"/>
      <c r="R273" s="787"/>
      <c r="S273" s="787"/>
      <c r="T273" s="787"/>
      <c r="X273" s="787"/>
      <c r="Y273" s="787"/>
      <c r="Z273" s="787"/>
      <c r="AA273" s="787"/>
      <c r="AE273" s="787"/>
      <c r="AF273" s="787"/>
      <c r="AG273" s="787"/>
      <c r="AH273" s="787"/>
      <c r="AI273" s="390"/>
      <c r="AK273" s="390"/>
      <c r="AL273" s="390"/>
      <c r="AN273" s="3524"/>
      <c r="AO273" s="3525"/>
      <c r="AP273" s="3525"/>
      <c r="AQ273" s="3525"/>
      <c r="AR273" s="3525"/>
      <c r="AS273" s="3525"/>
      <c r="AT273" s="3525"/>
      <c r="AU273" s="3525"/>
      <c r="AV273" s="3525"/>
      <c r="AW273" s="3525"/>
      <c r="AX273" s="3526"/>
    </row>
    <row r="274" spans="2:50" s="1503" customFormat="1" ht="14">
      <c r="B274" s="389"/>
      <c r="C274" s="787"/>
      <c r="D274" s="787"/>
      <c r="E274" s="787"/>
      <c r="F274" s="787"/>
      <c r="G274" s="787"/>
      <c r="K274" s="787"/>
      <c r="L274" s="787"/>
      <c r="P274" s="787"/>
      <c r="Q274" s="787"/>
      <c r="R274" s="787"/>
      <c r="S274" s="787"/>
      <c r="T274" s="787"/>
      <c r="X274" s="787"/>
      <c r="Y274" s="787"/>
      <c r="Z274" s="787"/>
      <c r="AA274" s="787"/>
      <c r="AE274" s="787"/>
      <c r="AF274" s="787"/>
      <c r="AG274" s="787"/>
      <c r="AH274" s="787"/>
      <c r="AI274" s="390"/>
      <c r="AK274" s="390"/>
      <c r="AL274" s="390"/>
      <c r="AN274" s="3527"/>
      <c r="AO274" s="3525"/>
      <c r="AP274" s="3525"/>
      <c r="AQ274" s="3525"/>
      <c r="AR274" s="3525"/>
      <c r="AS274" s="3525"/>
      <c r="AT274" s="3525"/>
      <c r="AU274" s="3525"/>
      <c r="AV274" s="3525"/>
      <c r="AW274" s="3525"/>
      <c r="AX274" s="3526"/>
    </row>
    <row r="275" spans="2:50" s="1503" customFormat="1" ht="14">
      <c r="B275" s="389"/>
      <c r="C275" s="1508"/>
      <c r="D275" s="1508"/>
      <c r="E275" s="1508"/>
      <c r="F275" s="1508"/>
      <c r="G275" s="1508"/>
      <c r="H275" s="1508"/>
      <c r="I275" s="3759"/>
      <c r="J275" s="3759"/>
      <c r="K275" s="1508"/>
      <c r="L275" s="1508"/>
      <c r="M275" s="1508"/>
      <c r="N275" s="1508"/>
      <c r="O275" s="1508"/>
      <c r="P275" s="1508"/>
      <c r="Q275" s="1508"/>
      <c r="R275" s="1508"/>
      <c r="S275" s="1508"/>
      <c r="T275" s="1508"/>
      <c r="U275" s="1508"/>
      <c r="V275" s="390"/>
      <c r="W275" s="390"/>
      <c r="X275" s="390"/>
      <c r="Y275" s="390"/>
      <c r="Z275" s="390"/>
      <c r="AA275" s="390"/>
      <c r="AB275" s="390"/>
      <c r="AC275" s="390"/>
      <c r="AD275" s="390"/>
      <c r="AE275" s="390"/>
      <c r="AF275" s="390"/>
      <c r="AG275" s="390"/>
      <c r="AH275" s="390"/>
      <c r="AI275" s="390"/>
      <c r="AJ275" s="390"/>
      <c r="AK275" s="390"/>
      <c r="AL275" s="390"/>
      <c r="AN275" s="3527"/>
      <c r="AO275" s="3525"/>
      <c r="AP275" s="3525"/>
      <c r="AQ275" s="3525"/>
      <c r="AR275" s="3525"/>
      <c r="AS275" s="3525"/>
      <c r="AT275" s="3525"/>
      <c r="AU275" s="3525"/>
      <c r="AV275" s="3525"/>
      <c r="AW275" s="3525"/>
      <c r="AX275" s="3526"/>
    </row>
    <row r="276" spans="2:50" s="1503" customFormat="1" ht="14">
      <c r="B276" s="389"/>
      <c r="C276" s="1508"/>
      <c r="D276" s="1508"/>
      <c r="E276" s="1508"/>
      <c r="F276" s="1508"/>
      <c r="G276" s="1508"/>
      <c r="H276" s="1508"/>
      <c r="I276" s="1513"/>
      <c r="J276" s="1513"/>
      <c r="K276" s="1508"/>
      <c r="L276" s="1508"/>
      <c r="M276" s="1508"/>
      <c r="N276" s="1508"/>
      <c r="O276" s="1508"/>
      <c r="P276" s="1508"/>
      <c r="Q276" s="1508"/>
      <c r="R276" s="1508"/>
      <c r="S276" s="1508"/>
      <c r="T276" s="1508"/>
      <c r="U276" s="1508"/>
      <c r="V276" s="390"/>
      <c r="W276" s="390"/>
      <c r="X276" s="390"/>
      <c r="Y276" s="390"/>
      <c r="Z276" s="390"/>
      <c r="AA276" s="390"/>
      <c r="AB276" s="390"/>
      <c r="AC276" s="390"/>
      <c r="AD276" s="390"/>
      <c r="AE276" s="390"/>
      <c r="AF276" s="390"/>
      <c r="AG276" s="390"/>
      <c r="AH276" s="390"/>
      <c r="AI276" s="390"/>
      <c r="AJ276" s="390"/>
      <c r="AK276" s="390"/>
      <c r="AL276" s="390"/>
      <c r="AN276" s="3528"/>
      <c r="AO276" s="3529"/>
      <c r="AP276" s="3529"/>
      <c r="AQ276" s="3529"/>
      <c r="AR276" s="3529"/>
      <c r="AS276" s="3529"/>
      <c r="AT276" s="3529"/>
      <c r="AU276" s="3529"/>
      <c r="AV276" s="3529"/>
      <c r="AW276" s="3529"/>
      <c r="AX276" s="3530"/>
    </row>
    <row r="277" spans="2:50" s="1503" customFormat="1" ht="14">
      <c r="B277" s="389"/>
      <c r="C277" s="1508"/>
      <c r="D277" s="1508"/>
      <c r="E277" s="1508"/>
      <c r="F277" s="1508"/>
      <c r="G277" s="1508"/>
      <c r="H277" s="1508"/>
      <c r="I277" s="1513"/>
      <c r="J277" s="1513"/>
      <c r="K277" s="1508"/>
      <c r="L277" s="1508"/>
      <c r="M277" s="1508"/>
      <c r="N277" s="1508"/>
      <c r="O277" s="1508"/>
      <c r="P277" s="1508"/>
      <c r="Q277" s="1508"/>
      <c r="R277" s="1508"/>
      <c r="S277" s="1508"/>
      <c r="T277" s="1508"/>
      <c r="U277" s="1508"/>
      <c r="V277" s="390"/>
      <c r="W277" s="390"/>
      <c r="X277" s="390"/>
      <c r="Y277" s="390"/>
      <c r="Z277" s="390"/>
      <c r="AA277" s="390"/>
      <c r="AB277" s="390"/>
      <c r="AC277" s="390"/>
      <c r="AD277" s="390"/>
      <c r="AE277" s="390"/>
      <c r="AF277" s="390"/>
      <c r="AG277" s="390"/>
      <c r="AH277" s="390"/>
      <c r="AI277" s="390"/>
      <c r="AJ277" s="390"/>
      <c r="AK277" s="390"/>
      <c r="AL277" s="390"/>
    </row>
    <row r="278" spans="2:50" s="1503" customFormat="1" ht="14">
      <c r="B278" s="389"/>
      <c r="C278" s="1508"/>
      <c r="D278" s="1508"/>
      <c r="E278" s="1508"/>
      <c r="F278" s="1508"/>
      <c r="G278" s="1508"/>
      <c r="H278" s="1508"/>
      <c r="I278" s="1513"/>
      <c r="J278" s="1513"/>
      <c r="K278" s="1508"/>
      <c r="L278" s="1508"/>
      <c r="M278" s="1508"/>
      <c r="N278" s="1508"/>
      <c r="O278" s="1508"/>
      <c r="P278" s="1508"/>
      <c r="Q278" s="1508"/>
      <c r="R278" s="1508"/>
      <c r="S278" s="1508"/>
      <c r="T278" s="1508"/>
      <c r="U278" s="1508"/>
      <c r="V278" s="390"/>
      <c r="W278" s="390"/>
      <c r="X278" s="390"/>
      <c r="Y278" s="390"/>
      <c r="Z278" s="390"/>
      <c r="AA278" s="390"/>
      <c r="AB278" s="390"/>
      <c r="AC278" s="390"/>
      <c r="AD278" s="390"/>
      <c r="AE278" s="390"/>
      <c r="AF278" s="390"/>
      <c r="AG278" s="390"/>
      <c r="AH278" s="390"/>
      <c r="AI278" s="390"/>
      <c r="AJ278" s="390"/>
      <c r="AK278" s="390"/>
      <c r="AL278" s="390"/>
    </row>
    <row r="279" spans="2:50" s="1503" customFormat="1" ht="14">
      <c r="B279" s="389"/>
      <c r="C279" s="1508"/>
      <c r="D279" s="1508"/>
      <c r="E279" s="1508"/>
      <c r="F279" s="1508"/>
      <c r="G279" s="1508"/>
      <c r="H279" s="1508"/>
      <c r="I279" s="1513"/>
      <c r="J279" s="1513"/>
      <c r="K279" s="1508"/>
      <c r="L279" s="1508"/>
      <c r="M279" s="1508"/>
      <c r="N279" s="1508"/>
      <c r="O279" s="1508"/>
      <c r="P279" s="1508"/>
      <c r="Q279" s="1508"/>
      <c r="R279" s="1508"/>
      <c r="S279" s="1508"/>
      <c r="T279" s="1508"/>
      <c r="U279" s="1508"/>
      <c r="V279" s="390"/>
      <c r="W279" s="390"/>
      <c r="X279" s="390"/>
      <c r="Y279" s="390"/>
      <c r="Z279" s="390"/>
      <c r="AA279" s="390"/>
      <c r="AB279" s="390"/>
      <c r="AC279" s="390"/>
      <c r="AD279" s="390"/>
      <c r="AE279" s="390"/>
      <c r="AF279" s="390"/>
      <c r="AG279" s="390"/>
      <c r="AH279" s="390"/>
      <c r="AI279" s="390"/>
      <c r="AJ279" s="390"/>
      <c r="AK279" s="390"/>
      <c r="AL279" s="390"/>
    </row>
    <row r="280" spans="2:50" s="1503" customFormat="1" ht="14">
      <c r="B280" s="389"/>
      <c r="C280" s="1508"/>
      <c r="D280" s="1508"/>
      <c r="E280" s="1508"/>
      <c r="F280" s="1508"/>
      <c r="G280" s="1508"/>
      <c r="H280" s="1508"/>
      <c r="I280" s="1508"/>
      <c r="J280" s="1508"/>
      <c r="K280" s="1513"/>
      <c r="L280" s="1513"/>
      <c r="M280" s="1513"/>
      <c r="N280" s="1513"/>
      <c r="O280" s="1508"/>
      <c r="P280" s="1508"/>
      <c r="Q280" s="1508"/>
      <c r="R280" s="1508"/>
      <c r="S280" s="1508"/>
      <c r="T280" s="1508"/>
      <c r="U280" s="1508"/>
      <c r="V280" s="390"/>
      <c r="W280" s="390"/>
      <c r="X280" s="390"/>
      <c r="Y280" s="390"/>
      <c r="Z280" s="390"/>
      <c r="AA280" s="390"/>
      <c r="AB280" s="390"/>
      <c r="AC280" s="390"/>
      <c r="AD280" s="390"/>
      <c r="AE280" s="390"/>
      <c r="AF280" s="390"/>
      <c r="AG280" s="390"/>
      <c r="AH280" s="390"/>
      <c r="AI280" s="390"/>
      <c r="AJ280" s="390"/>
      <c r="AK280" s="390"/>
      <c r="AL280" s="390"/>
    </row>
    <row r="281" spans="2:50" s="1503" customFormat="1" ht="14">
      <c r="B281" s="389"/>
      <c r="C281" s="1508"/>
      <c r="D281" s="1508"/>
      <c r="E281" s="1508"/>
      <c r="F281" s="1508"/>
      <c r="G281" s="1508"/>
      <c r="H281" s="1508"/>
      <c r="I281" s="1508"/>
      <c r="J281" s="1508"/>
      <c r="K281" s="1513"/>
      <c r="L281" s="1513"/>
      <c r="M281" s="1513"/>
      <c r="N281" s="1513"/>
      <c r="O281" s="1508"/>
      <c r="P281" s="1508"/>
      <c r="Q281" s="1508"/>
      <c r="R281" s="1508"/>
      <c r="S281" s="1508"/>
      <c r="T281" s="1508"/>
      <c r="U281" s="1508"/>
      <c r="V281" s="390"/>
      <c r="W281" s="390"/>
      <c r="X281" s="390"/>
      <c r="Y281" s="390"/>
      <c r="Z281" s="390"/>
      <c r="AA281" s="390"/>
      <c r="AB281" s="390"/>
      <c r="AC281" s="390"/>
      <c r="AD281" s="390"/>
      <c r="AE281" s="390"/>
      <c r="AF281" s="390"/>
      <c r="AG281" s="390"/>
      <c r="AH281" s="390"/>
      <c r="AI281" s="390"/>
      <c r="AJ281" s="390"/>
      <c r="AK281" s="390"/>
      <c r="AL281" s="390"/>
    </row>
    <row r="282" spans="2:50" s="1503" customFormat="1" ht="14">
      <c r="B282" s="389"/>
      <c r="C282" s="1508"/>
      <c r="D282" s="1508"/>
      <c r="E282" s="1508"/>
      <c r="F282" s="1508"/>
      <c r="G282" s="1508"/>
      <c r="H282" s="1508"/>
      <c r="I282" s="1508"/>
      <c r="J282" s="1508"/>
      <c r="K282" s="1513"/>
      <c r="L282" s="1513"/>
      <c r="M282" s="1513"/>
      <c r="N282" s="1513"/>
      <c r="O282" s="1508"/>
      <c r="P282" s="1508"/>
      <c r="Q282" s="1508"/>
      <c r="R282" s="1508"/>
      <c r="S282" s="1508"/>
      <c r="T282" s="1508"/>
      <c r="U282" s="1508"/>
      <c r="V282" s="390"/>
      <c r="W282" s="390"/>
      <c r="X282" s="390"/>
      <c r="Y282" s="390"/>
      <c r="Z282" s="390"/>
      <c r="AA282" s="390"/>
      <c r="AB282" s="390"/>
      <c r="AC282" s="390"/>
      <c r="AD282" s="390"/>
      <c r="AE282" s="390"/>
      <c r="AF282" s="390"/>
      <c r="AG282" s="390"/>
      <c r="AH282" s="390"/>
      <c r="AI282" s="390"/>
      <c r="AJ282" s="390"/>
      <c r="AK282" s="390"/>
      <c r="AL282" s="390"/>
    </row>
    <row r="283" spans="2:50" s="1503" customFormat="1" ht="14">
      <c r="B283" s="389"/>
      <c r="C283" s="1508"/>
      <c r="D283" s="1508"/>
      <c r="E283" s="1508"/>
      <c r="F283" s="1508"/>
      <c r="G283" s="1508"/>
      <c r="H283" s="1508"/>
      <c r="I283" s="1508"/>
      <c r="J283" s="1508"/>
      <c r="K283" s="1513"/>
      <c r="L283" s="1513"/>
      <c r="M283" s="1513"/>
      <c r="N283" s="1513"/>
      <c r="O283" s="1508"/>
      <c r="P283" s="1508"/>
      <c r="Q283" s="1508"/>
      <c r="R283" s="1508"/>
      <c r="S283" s="1508"/>
      <c r="T283" s="1508"/>
      <c r="U283" s="1508"/>
      <c r="V283" s="390"/>
      <c r="W283" s="390"/>
      <c r="X283" s="390"/>
      <c r="Y283" s="390"/>
      <c r="Z283" s="390"/>
      <c r="AA283" s="390"/>
      <c r="AB283" s="390"/>
      <c r="AC283" s="390"/>
      <c r="AD283" s="390"/>
      <c r="AE283" s="390"/>
      <c r="AF283" s="390"/>
      <c r="AG283" s="390"/>
      <c r="AH283" s="390"/>
      <c r="AI283" s="390"/>
      <c r="AJ283" s="390"/>
      <c r="AK283" s="390"/>
      <c r="AL283" s="390"/>
    </row>
    <row r="284" spans="2:50" s="1503" customFormat="1" ht="14">
      <c r="B284" s="389"/>
      <c r="C284" s="1508"/>
      <c r="D284" s="1508"/>
      <c r="E284" s="1508"/>
      <c r="F284" s="1508"/>
      <c r="G284" s="1508"/>
      <c r="H284" s="1508"/>
      <c r="I284" s="1508"/>
      <c r="J284" s="1508"/>
      <c r="K284" s="1513"/>
      <c r="L284" s="1513"/>
      <c r="M284" s="1513"/>
      <c r="N284" s="1513"/>
      <c r="O284" s="1508"/>
      <c r="P284" s="1508"/>
      <c r="Q284" s="1508"/>
      <c r="R284" s="1508"/>
      <c r="S284" s="1508"/>
      <c r="T284" s="1508"/>
      <c r="U284" s="1508"/>
      <c r="V284" s="390"/>
      <c r="W284" s="390"/>
      <c r="X284" s="390"/>
      <c r="Y284" s="390"/>
      <c r="Z284" s="390"/>
      <c r="AA284" s="390"/>
      <c r="AB284" s="390"/>
      <c r="AC284" s="390"/>
      <c r="AD284" s="390"/>
      <c r="AE284" s="390"/>
      <c r="AF284" s="390"/>
      <c r="AG284" s="390"/>
      <c r="AH284" s="390"/>
      <c r="AI284" s="390"/>
      <c r="AJ284" s="390"/>
      <c r="AK284" s="390"/>
      <c r="AL284" s="390"/>
    </row>
    <row r="285" spans="2:50" s="1503" customFormat="1" ht="14">
      <c r="B285" s="389"/>
      <c r="C285" s="1508"/>
      <c r="D285" s="1508"/>
      <c r="E285" s="1508"/>
      <c r="F285" s="1508"/>
      <c r="G285" s="1508"/>
      <c r="H285" s="1508"/>
      <c r="I285" s="1508"/>
      <c r="J285" s="1508"/>
      <c r="K285" s="1513"/>
      <c r="L285" s="1513"/>
      <c r="M285" s="1513"/>
      <c r="N285" s="1513"/>
      <c r="O285" s="1508"/>
      <c r="P285" s="1508"/>
      <c r="Q285" s="1508"/>
      <c r="R285" s="1508"/>
      <c r="S285" s="1508"/>
      <c r="T285" s="1508"/>
      <c r="U285" s="1508"/>
      <c r="V285" s="390"/>
      <c r="W285" s="390"/>
      <c r="X285" s="390"/>
      <c r="Y285" s="390"/>
      <c r="Z285" s="390"/>
      <c r="AA285" s="390"/>
      <c r="AB285" s="390"/>
      <c r="AC285" s="390"/>
      <c r="AD285" s="390"/>
      <c r="AE285" s="390"/>
      <c r="AF285" s="390"/>
      <c r="AG285" s="390"/>
      <c r="AH285" s="390"/>
      <c r="AI285" s="390"/>
      <c r="AJ285" s="390"/>
      <c r="AK285" s="390"/>
      <c r="AL285" s="390"/>
    </row>
    <row r="286" spans="2:50" s="1503" customFormat="1" ht="14">
      <c r="B286" s="389"/>
      <c r="C286" s="1508"/>
      <c r="D286" s="1508"/>
      <c r="E286" s="1508"/>
      <c r="F286" s="1508"/>
      <c r="G286" s="1508"/>
      <c r="H286" s="1508"/>
      <c r="I286" s="1508"/>
      <c r="J286" s="1508"/>
      <c r="K286" s="1513"/>
      <c r="L286" s="1513"/>
      <c r="M286" s="1513"/>
      <c r="N286" s="1513"/>
      <c r="O286" s="1508"/>
      <c r="P286" s="1508"/>
      <c r="Q286" s="1508"/>
      <c r="R286" s="1508"/>
      <c r="S286" s="1508"/>
      <c r="T286" s="1508"/>
      <c r="U286" s="1508"/>
      <c r="V286" s="390"/>
      <c r="W286" s="390"/>
      <c r="X286" s="390"/>
      <c r="Y286" s="390"/>
      <c r="Z286" s="390"/>
      <c r="AA286" s="390"/>
      <c r="AB286" s="390"/>
      <c r="AC286" s="390"/>
      <c r="AD286" s="390"/>
      <c r="AE286" s="390"/>
      <c r="AF286" s="390"/>
      <c r="AG286" s="390"/>
      <c r="AH286" s="390"/>
      <c r="AI286" s="390"/>
      <c r="AJ286" s="390"/>
      <c r="AK286" s="390"/>
      <c r="AL286" s="390"/>
    </row>
    <row r="287" spans="2:50" s="1503" customFormat="1" ht="14">
      <c r="B287" s="389"/>
      <c r="C287" s="1508"/>
      <c r="D287" s="1508"/>
      <c r="E287" s="1508"/>
      <c r="F287" s="1508"/>
      <c r="G287" s="1508"/>
      <c r="H287" s="1508"/>
      <c r="I287" s="1508"/>
      <c r="J287" s="1508"/>
      <c r="K287" s="1513"/>
      <c r="L287" s="1513"/>
      <c r="M287" s="1513"/>
      <c r="N287" s="1513"/>
      <c r="O287" s="1508"/>
      <c r="P287" s="1508"/>
      <c r="Q287" s="1508"/>
      <c r="R287" s="1508"/>
      <c r="S287" s="1508"/>
      <c r="T287" s="1508"/>
      <c r="U287" s="1508"/>
      <c r="V287" s="390"/>
      <c r="W287" s="390"/>
      <c r="X287" s="390"/>
      <c r="Y287" s="390"/>
      <c r="Z287" s="390"/>
      <c r="AA287" s="390"/>
      <c r="AB287" s="390"/>
      <c r="AC287" s="390"/>
      <c r="AD287" s="390"/>
      <c r="AE287" s="390"/>
      <c r="AF287" s="390"/>
      <c r="AG287" s="390"/>
      <c r="AH287" s="390"/>
      <c r="AI287" s="390"/>
      <c r="AJ287" s="390"/>
      <c r="AK287" s="390"/>
      <c r="AL287" s="390"/>
    </row>
    <row r="288" spans="2:50" s="1503" customFormat="1" ht="14">
      <c r="B288" s="389"/>
      <c r="C288" s="1508"/>
      <c r="D288" s="1508"/>
      <c r="E288" s="1508"/>
      <c r="F288" s="1508"/>
      <c r="G288" s="1508"/>
      <c r="H288" s="1508"/>
      <c r="I288" s="1508"/>
      <c r="J288" s="1508"/>
      <c r="K288" s="1513"/>
      <c r="L288" s="1513"/>
      <c r="M288" s="1513"/>
      <c r="N288" s="1513"/>
      <c r="O288" s="1508"/>
      <c r="P288" s="1508"/>
      <c r="Q288" s="1508"/>
      <c r="R288" s="1508"/>
      <c r="S288" s="1508"/>
      <c r="T288" s="1508"/>
      <c r="U288" s="1508"/>
      <c r="V288" s="390"/>
      <c r="W288" s="390"/>
      <c r="X288" s="390"/>
      <c r="Y288" s="390"/>
      <c r="Z288" s="390"/>
      <c r="AA288" s="390"/>
      <c r="AB288" s="390"/>
      <c r="AC288" s="390"/>
      <c r="AD288" s="390"/>
      <c r="AE288" s="390"/>
      <c r="AF288" s="390"/>
      <c r="AG288" s="390"/>
      <c r="AH288" s="390"/>
      <c r="AI288" s="390"/>
      <c r="AJ288" s="390"/>
      <c r="AK288" s="390"/>
      <c r="AL288" s="390"/>
    </row>
    <row r="289" spans="2:50" s="1503" customFormat="1" ht="14">
      <c r="B289" s="389"/>
      <c r="C289" s="1508"/>
      <c r="D289" s="1508"/>
      <c r="E289" s="1508"/>
      <c r="F289" s="1508"/>
      <c r="G289" s="1508"/>
      <c r="H289" s="1508"/>
      <c r="I289" s="1508"/>
      <c r="J289" s="1508"/>
      <c r="K289" s="1513"/>
      <c r="L289" s="1513"/>
      <c r="M289" s="1513"/>
      <c r="N289" s="1513"/>
      <c r="O289" s="1508"/>
      <c r="P289" s="1508"/>
      <c r="Q289" s="1508"/>
      <c r="R289" s="1508"/>
      <c r="S289" s="1508"/>
      <c r="T289" s="1508"/>
      <c r="U289" s="1508"/>
      <c r="V289" s="390"/>
      <c r="W289" s="390"/>
      <c r="X289" s="390"/>
      <c r="Y289" s="390"/>
      <c r="Z289" s="390"/>
      <c r="AA289" s="390"/>
      <c r="AB289" s="390"/>
      <c r="AC289" s="390"/>
      <c r="AD289" s="390"/>
      <c r="AE289" s="390"/>
      <c r="AF289" s="390"/>
      <c r="AG289" s="390"/>
      <c r="AH289" s="390"/>
      <c r="AI289" s="390"/>
      <c r="AJ289" s="390"/>
      <c r="AK289" s="390"/>
      <c r="AL289" s="390"/>
    </row>
    <row r="290" spans="2:50" s="1503" customFormat="1" ht="14">
      <c r="B290" s="389"/>
      <c r="C290" s="1508"/>
      <c r="D290" s="1508"/>
      <c r="E290" s="1508"/>
      <c r="F290" s="1508"/>
      <c r="G290" s="1508"/>
      <c r="H290" s="1508"/>
      <c r="I290" s="1508"/>
      <c r="J290" s="1508"/>
      <c r="K290" s="1513"/>
      <c r="L290" s="1513"/>
      <c r="M290" s="1513"/>
      <c r="N290" s="1513"/>
      <c r="O290" s="1508"/>
      <c r="P290" s="1508"/>
      <c r="Q290" s="1508"/>
      <c r="R290" s="1508"/>
      <c r="S290" s="1508"/>
      <c r="T290" s="1508"/>
      <c r="U290" s="1508"/>
      <c r="V290" s="390"/>
      <c r="W290" s="390"/>
      <c r="X290" s="390"/>
      <c r="Y290" s="390"/>
      <c r="Z290" s="390"/>
      <c r="AA290" s="390"/>
      <c r="AB290" s="390"/>
      <c r="AC290" s="390"/>
      <c r="AD290" s="390"/>
      <c r="AE290" s="390"/>
      <c r="AF290" s="390"/>
      <c r="AG290" s="390"/>
      <c r="AH290" s="390"/>
      <c r="AI290" s="390"/>
      <c r="AJ290" s="390"/>
      <c r="AK290" s="390"/>
      <c r="AL290" s="390"/>
      <c r="AN290" s="1208"/>
      <c r="AO290" s="1208"/>
      <c r="AP290" s="1208"/>
      <c r="AQ290" s="1208"/>
      <c r="AR290" s="1208"/>
      <c r="AS290" s="1208"/>
      <c r="AT290" s="1208"/>
      <c r="AU290" s="1208"/>
      <c r="AV290" s="1208"/>
      <c r="AW290" s="1208"/>
      <c r="AX290" s="1208"/>
    </row>
    <row r="291" spans="2:50" s="1503" customFormat="1" ht="14.25" customHeight="1">
      <c r="B291" s="389"/>
      <c r="C291" s="1508"/>
      <c r="D291" s="1508"/>
      <c r="E291" s="1508"/>
      <c r="F291" s="1508"/>
      <c r="G291" s="1508"/>
      <c r="H291" s="1508"/>
      <c r="I291" s="1508"/>
      <c r="J291" s="1508"/>
      <c r="K291" s="1513"/>
      <c r="L291" s="1513"/>
      <c r="M291" s="1513"/>
      <c r="N291" s="1513"/>
      <c r="O291" s="1508"/>
      <c r="P291" s="1508"/>
      <c r="Q291" s="1508"/>
      <c r="R291" s="1508"/>
      <c r="S291" s="1508"/>
      <c r="T291" s="1508"/>
      <c r="U291" s="1508"/>
      <c r="V291" s="390"/>
      <c r="W291" s="390"/>
      <c r="X291" s="390"/>
      <c r="Y291" s="390"/>
      <c r="Z291" s="390"/>
      <c r="AA291" s="390"/>
      <c r="AB291" s="390"/>
      <c r="AC291" s="390"/>
      <c r="AD291" s="390"/>
      <c r="AE291" s="390"/>
      <c r="AF291" s="390"/>
      <c r="AG291" s="390"/>
      <c r="AH291" s="390"/>
      <c r="AI291" s="390"/>
      <c r="AJ291" s="390"/>
      <c r="AK291" s="390"/>
      <c r="AL291" s="390"/>
      <c r="AN291" s="1208"/>
      <c r="AO291" s="1208"/>
      <c r="AP291" s="1208"/>
      <c r="AQ291" s="1208"/>
      <c r="AR291" s="1208"/>
      <c r="AS291" s="1208"/>
      <c r="AT291" s="1208"/>
      <c r="AU291" s="1208"/>
      <c r="AV291" s="1208"/>
      <c r="AW291" s="1208"/>
      <c r="AX291" s="1208"/>
    </row>
    <row r="292" spans="2:50" s="1503" customFormat="1" ht="16.5">
      <c r="B292" s="2680" t="s">
        <v>2161</v>
      </c>
      <c r="C292" s="1490"/>
      <c r="D292" s="1490"/>
      <c r="E292" s="1490"/>
      <c r="F292" s="1490"/>
      <c r="G292" s="1490"/>
      <c r="H292" s="1490"/>
      <c r="I292" s="1490"/>
      <c r="J292" s="1490"/>
      <c r="K292" s="1490"/>
      <c r="L292" s="1490"/>
      <c r="M292" s="1490"/>
      <c r="N292" s="1490"/>
      <c r="O292" s="1490"/>
      <c r="P292" s="1490"/>
      <c r="Q292" s="1490"/>
      <c r="R292" s="1490"/>
      <c r="S292" s="1490"/>
      <c r="T292" s="1490"/>
      <c r="U292" s="1490"/>
      <c r="V292" s="1490"/>
      <c r="W292" s="1490"/>
      <c r="X292" s="1490"/>
      <c r="Y292" s="1490"/>
      <c r="Z292" s="1490"/>
      <c r="AA292" s="1490"/>
      <c r="AB292" s="1490"/>
      <c r="AC292" s="1490"/>
      <c r="AD292" s="1490"/>
      <c r="AE292" s="1490"/>
      <c r="AF292" s="1490"/>
      <c r="AG292" s="1490"/>
      <c r="AH292" s="1490"/>
      <c r="AI292" s="1490"/>
      <c r="AJ292" s="1490"/>
      <c r="AK292" s="1490"/>
      <c r="AL292" s="1450"/>
      <c r="AN292" s="1208"/>
      <c r="AO292" s="1208"/>
      <c r="AP292" s="1208"/>
      <c r="AQ292" s="1208"/>
      <c r="AR292" s="1208"/>
      <c r="AS292" s="1208"/>
      <c r="AT292" s="1208"/>
      <c r="AU292" s="1208"/>
      <c r="AV292" s="1208"/>
      <c r="AW292" s="1208"/>
      <c r="AX292" s="1208"/>
    </row>
    <row r="293" spans="2:50" s="1503" customFormat="1" ht="14">
      <c r="B293" s="779"/>
      <c r="C293" s="1490"/>
      <c r="D293" s="1490"/>
      <c r="E293" s="1490"/>
      <c r="F293" s="1490"/>
      <c r="G293" s="1490"/>
      <c r="H293" s="1490"/>
      <c r="I293" s="1490"/>
      <c r="J293" s="1490"/>
      <c r="K293" s="1490"/>
      <c r="L293" s="1490"/>
      <c r="M293" s="1490"/>
      <c r="N293" s="1490"/>
      <c r="O293" s="1490"/>
      <c r="P293" s="1490"/>
      <c r="Q293" s="1490"/>
      <c r="R293" s="1490"/>
      <c r="S293" s="1490"/>
      <c r="T293" s="1490"/>
      <c r="U293" s="1490"/>
      <c r="V293" s="1490"/>
      <c r="W293" s="1490"/>
      <c r="X293" s="1490"/>
      <c r="Y293" s="1490"/>
      <c r="Z293" s="1490"/>
      <c r="AA293" s="1490"/>
      <c r="AB293" s="1490"/>
      <c r="AC293" s="1490"/>
      <c r="AD293" s="1490"/>
      <c r="AE293" s="1490"/>
      <c r="AF293" s="1490"/>
      <c r="AG293" s="1490"/>
      <c r="AH293" s="1490"/>
      <c r="AI293" s="1490"/>
      <c r="AJ293" s="1490"/>
      <c r="AK293" s="1490"/>
      <c r="AL293" s="1450"/>
      <c r="AN293" s="1208"/>
      <c r="AO293" s="1208"/>
      <c r="AP293" s="1208"/>
      <c r="AQ293" s="1208"/>
      <c r="AR293" s="1208"/>
      <c r="AS293" s="1208"/>
      <c r="AT293" s="1208"/>
      <c r="AU293" s="1208"/>
      <c r="AV293" s="1208"/>
      <c r="AW293" s="1208"/>
      <c r="AX293" s="1208"/>
    </row>
    <row r="294" spans="2:50" s="1503" customFormat="1">
      <c r="B294" s="178" t="s">
        <v>2162</v>
      </c>
      <c r="C294" s="1490"/>
      <c r="D294" s="1490"/>
      <c r="E294" s="1490"/>
      <c r="F294" s="1490"/>
      <c r="G294" s="1490"/>
      <c r="H294" s="1490"/>
      <c r="I294" s="1490"/>
      <c r="J294" s="1490"/>
      <c r="K294" s="1490"/>
      <c r="L294" s="1490"/>
      <c r="M294" s="1490"/>
      <c r="N294" s="1490"/>
      <c r="O294" s="1490"/>
      <c r="P294" s="1490"/>
      <c r="Q294" s="1490"/>
      <c r="R294" s="1490"/>
      <c r="S294" s="1490"/>
      <c r="T294" s="1490"/>
      <c r="U294" s="1490"/>
      <c r="V294" s="1490"/>
      <c r="W294" s="1490"/>
      <c r="X294" s="1490"/>
      <c r="Y294" s="1490"/>
      <c r="Z294" s="1490"/>
      <c r="AA294" s="1490"/>
      <c r="AB294" s="1490"/>
      <c r="AC294" s="1490"/>
      <c r="AD294" s="1490"/>
      <c r="AE294" s="1490"/>
      <c r="AF294" s="1490"/>
      <c r="AG294" s="1490"/>
      <c r="AH294" s="1490"/>
      <c r="AI294" s="1490"/>
      <c r="AJ294" s="1490"/>
      <c r="AK294" s="1490"/>
      <c r="AL294" s="1450"/>
      <c r="AN294" s="1208"/>
      <c r="AO294" s="1208"/>
      <c r="AP294" s="1208"/>
      <c r="AQ294" s="1208"/>
      <c r="AR294" s="1208"/>
      <c r="AS294" s="1208"/>
      <c r="AT294" s="1208"/>
      <c r="AU294" s="1208"/>
      <c r="AV294" s="1208"/>
      <c r="AW294" s="1208"/>
      <c r="AX294" s="1208"/>
    </row>
    <row r="295" spans="2:50" s="1503" customFormat="1" ht="14">
      <c r="B295" s="779"/>
      <c r="C295" s="3337" t="s">
        <v>2163</v>
      </c>
      <c r="D295" s="3338"/>
      <c r="E295" s="3338"/>
      <c r="F295" s="3339"/>
      <c r="G295" s="3342" t="s">
        <v>2164</v>
      </c>
      <c r="H295" s="3343"/>
      <c r="I295" s="3343"/>
      <c r="J295" s="3343"/>
      <c r="K295" s="3344"/>
      <c r="L295" s="3348" t="s">
        <v>2165</v>
      </c>
      <c r="M295" s="3349"/>
      <c r="N295" s="3349"/>
      <c r="O295" s="3349"/>
      <c r="P295" s="3350"/>
      <c r="Q295" s="3348" t="s">
        <v>2166</v>
      </c>
      <c r="R295" s="3349"/>
      <c r="S295" s="3349"/>
      <c r="T295" s="3349"/>
      <c r="U295" s="3350"/>
      <c r="V295" s="3337" t="s">
        <v>2167</v>
      </c>
      <c r="W295" s="3338"/>
      <c r="X295" s="3338"/>
      <c r="Y295" s="3338"/>
      <c r="Z295" s="3338"/>
      <c r="AA295" s="3338"/>
      <c r="AB295" s="3338"/>
      <c r="AC295" s="3338"/>
      <c r="AD295" s="3338"/>
      <c r="AE295" s="3338"/>
      <c r="AF295" s="3338"/>
      <c r="AG295" s="3338"/>
      <c r="AH295" s="3338"/>
      <c r="AI295" s="3338"/>
      <c r="AJ295" s="3339"/>
      <c r="AK295" s="1490"/>
      <c r="AL295" s="1450"/>
      <c r="AN295" s="1208"/>
      <c r="AO295" s="1208"/>
      <c r="AP295" s="1208"/>
      <c r="AQ295" s="1208"/>
      <c r="AR295" s="1208"/>
      <c r="AS295" s="1208"/>
      <c r="AT295" s="1208"/>
      <c r="AU295" s="1208"/>
      <c r="AV295" s="1208"/>
      <c r="AW295" s="1208"/>
      <c r="AX295" s="1208"/>
    </row>
    <row r="296" spans="2:50" s="1503" customFormat="1" ht="14">
      <c r="B296" s="779"/>
      <c r="C296" s="3340"/>
      <c r="D296" s="3295"/>
      <c r="E296" s="3295"/>
      <c r="F296" s="3341"/>
      <c r="G296" s="3345"/>
      <c r="H296" s="3346"/>
      <c r="I296" s="3346"/>
      <c r="J296" s="3346"/>
      <c r="K296" s="3347"/>
      <c r="L296" s="3351"/>
      <c r="M296" s="3352"/>
      <c r="N296" s="3352"/>
      <c r="O296" s="3352"/>
      <c r="P296" s="3353"/>
      <c r="Q296" s="3351"/>
      <c r="R296" s="3352"/>
      <c r="S296" s="3352"/>
      <c r="T296" s="3352"/>
      <c r="U296" s="3353"/>
      <c r="V296" s="3340"/>
      <c r="W296" s="3295"/>
      <c r="X296" s="3295"/>
      <c r="Y296" s="3295"/>
      <c r="Z296" s="3295"/>
      <c r="AA296" s="3295"/>
      <c r="AB296" s="3295"/>
      <c r="AC296" s="3295"/>
      <c r="AD296" s="3295"/>
      <c r="AE296" s="3295"/>
      <c r="AF296" s="3295"/>
      <c r="AG296" s="3295"/>
      <c r="AH296" s="3295"/>
      <c r="AI296" s="3295"/>
      <c r="AJ296" s="3341"/>
      <c r="AK296" s="1490"/>
      <c r="AL296" s="1450"/>
      <c r="AN296" s="1208"/>
      <c r="AO296" s="1208"/>
      <c r="AP296" s="1208"/>
      <c r="AQ296" s="1208"/>
      <c r="AR296" s="1208"/>
      <c r="AS296" s="1208"/>
      <c r="AT296" s="1208"/>
      <c r="AU296" s="1208"/>
      <c r="AV296" s="1208"/>
      <c r="AW296" s="1208"/>
      <c r="AX296" s="1208"/>
    </row>
    <row r="297" spans="2:50" s="1503" customFormat="1" ht="14">
      <c r="B297" s="779"/>
      <c r="C297" s="3358" t="s">
        <v>2168</v>
      </c>
      <c r="D297" s="3359"/>
      <c r="E297" s="3359"/>
      <c r="F297" s="3360"/>
      <c r="G297" s="3361" t="s">
        <v>2169</v>
      </c>
      <c r="H297" s="3361"/>
      <c r="I297" s="3361"/>
      <c r="J297" s="3361"/>
      <c r="K297" s="3361"/>
      <c r="L297" s="3364">
        <v>40534</v>
      </c>
      <c r="M297" s="3364"/>
      <c r="N297" s="3364"/>
      <c r="O297" s="3364"/>
      <c r="P297" s="3364"/>
      <c r="Q297" s="3364">
        <v>42359</v>
      </c>
      <c r="R297" s="3364"/>
      <c r="S297" s="3364"/>
      <c r="T297" s="3364"/>
      <c r="U297" s="3364"/>
      <c r="V297" s="3432"/>
      <c r="W297" s="3433"/>
      <c r="X297" s="3433"/>
      <c r="Y297" s="3433"/>
      <c r="Z297" s="3433"/>
      <c r="AA297" s="3433"/>
      <c r="AB297" s="3433"/>
      <c r="AC297" s="3433"/>
      <c r="AD297" s="3433"/>
      <c r="AE297" s="3433"/>
      <c r="AF297" s="3433"/>
      <c r="AG297" s="3433"/>
      <c r="AH297" s="3433"/>
      <c r="AI297" s="3433"/>
      <c r="AJ297" s="3434"/>
      <c r="AK297" s="1490"/>
      <c r="AL297" s="1450"/>
      <c r="AN297" s="1208"/>
      <c r="AO297" s="1208"/>
      <c r="AP297" s="1208"/>
      <c r="AQ297" s="1208"/>
      <c r="AR297" s="1208"/>
      <c r="AS297" s="1208"/>
      <c r="AT297" s="1208"/>
      <c r="AU297" s="1208"/>
      <c r="AV297" s="1208"/>
      <c r="AW297" s="1208"/>
      <c r="AX297" s="1208"/>
    </row>
    <row r="298" spans="2:50" s="1503" customFormat="1" ht="14">
      <c r="B298" s="779"/>
      <c r="C298" s="3358" t="s">
        <v>2170</v>
      </c>
      <c r="D298" s="3359"/>
      <c r="E298" s="3359"/>
      <c r="F298" s="3360"/>
      <c r="G298" s="3361" t="s">
        <v>2169</v>
      </c>
      <c r="H298" s="3361"/>
      <c r="I298" s="3361"/>
      <c r="J298" s="3361"/>
      <c r="K298" s="3361"/>
      <c r="L298" s="3364"/>
      <c r="M298" s="3364"/>
      <c r="N298" s="3364"/>
      <c r="O298" s="3364"/>
      <c r="P298" s="3364"/>
      <c r="Q298" s="3364"/>
      <c r="R298" s="3364"/>
      <c r="S298" s="3364"/>
      <c r="T298" s="3364"/>
      <c r="U298" s="3364"/>
      <c r="V298" s="3432"/>
      <c r="W298" s="3433"/>
      <c r="X298" s="3433"/>
      <c r="Y298" s="3433"/>
      <c r="Z298" s="3433"/>
      <c r="AA298" s="3433"/>
      <c r="AB298" s="3433"/>
      <c r="AC298" s="3433"/>
      <c r="AD298" s="3433"/>
      <c r="AE298" s="3433"/>
      <c r="AF298" s="3433"/>
      <c r="AG298" s="3433"/>
      <c r="AH298" s="3433"/>
      <c r="AI298" s="3433"/>
      <c r="AJ298" s="3434"/>
      <c r="AK298" s="1490"/>
      <c r="AL298" s="1450"/>
      <c r="AN298" s="1208"/>
      <c r="AO298" s="1208"/>
      <c r="AP298" s="1208"/>
      <c r="AQ298" s="1208"/>
      <c r="AR298" s="1208"/>
      <c r="AS298" s="1208"/>
      <c r="AT298" s="1208"/>
      <c r="AU298" s="1208"/>
      <c r="AV298" s="1208"/>
      <c r="AW298" s="1208"/>
      <c r="AX298" s="1208"/>
    </row>
    <row r="299" spans="2:50" s="1503" customFormat="1" ht="14">
      <c r="B299" s="779"/>
      <c r="C299" s="1490"/>
      <c r="D299" s="1490"/>
      <c r="E299" s="1490"/>
      <c r="F299" s="1490"/>
      <c r="G299" s="1490"/>
      <c r="H299" s="1490"/>
      <c r="I299" s="1490"/>
      <c r="J299" s="1490"/>
      <c r="K299" s="1490"/>
      <c r="L299" s="1490"/>
      <c r="M299" s="1490"/>
      <c r="N299" s="1490"/>
      <c r="O299" s="1490"/>
      <c r="P299" s="1490"/>
      <c r="Q299" s="1490"/>
      <c r="R299" s="1490"/>
      <c r="S299" s="1490"/>
      <c r="T299" s="1490"/>
      <c r="U299" s="1490"/>
      <c r="V299" s="1490"/>
      <c r="W299" s="1490"/>
      <c r="X299" s="1490"/>
      <c r="Y299" s="1490"/>
      <c r="Z299" s="1490"/>
      <c r="AA299" s="1490"/>
      <c r="AB299" s="1490"/>
      <c r="AC299" s="1490"/>
      <c r="AD299" s="1490"/>
      <c r="AE299" s="1490"/>
      <c r="AF299" s="1490"/>
      <c r="AG299" s="1490"/>
      <c r="AH299" s="1490"/>
      <c r="AI299" s="1490"/>
      <c r="AJ299" s="1490"/>
      <c r="AK299" s="1490"/>
      <c r="AL299" s="1450"/>
      <c r="AN299" s="1208"/>
      <c r="AO299" s="1208"/>
      <c r="AP299" s="1208"/>
      <c r="AQ299" s="1208"/>
      <c r="AR299" s="1208"/>
      <c r="AS299" s="1208"/>
      <c r="AT299" s="1208"/>
      <c r="AU299" s="1208"/>
      <c r="AV299" s="1208"/>
      <c r="AW299" s="1208"/>
      <c r="AX299" s="1208"/>
    </row>
    <row r="300" spans="2:50" s="1503" customFormat="1">
      <c r="B300" s="178" t="s">
        <v>2171</v>
      </c>
      <c r="C300" s="1450"/>
      <c r="D300" s="1490"/>
      <c r="E300" s="1490"/>
      <c r="F300" s="1490"/>
      <c r="G300" s="1490"/>
      <c r="H300" s="1490"/>
      <c r="I300" s="1490"/>
      <c r="J300" s="1490"/>
      <c r="K300" s="1490"/>
      <c r="L300" s="1490"/>
      <c r="M300" s="1490"/>
      <c r="N300" s="1490"/>
      <c r="O300" s="1490"/>
      <c r="P300" s="1490"/>
      <c r="Q300" s="1490"/>
      <c r="R300" s="1490"/>
      <c r="S300" s="1490"/>
      <c r="T300" s="1490"/>
      <c r="U300" s="1490"/>
      <c r="V300" s="1490"/>
      <c r="W300" s="1490"/>
      <c r="X300" s="1490"/>
      <c r="Y300" s="1490"/>
      <c r="Z300" s="1490"/>
      <c r="AA300" s="1490"/>
      <c r="AB300" s="1490"/>
      <c r="AC300" s="1490"/>
      <c r="AD300" s="1490"/>
      <c r="AE300" s="1490"/>
      <c r="AF300" s="1490"/>
      <c r="AG300" s="1490"/>
      <c r="AH300" s="1490"/>
      <c r="AI300" s="1490"/>
      <c r="AJ300" s="1490"/>
      <c r="AK300" s="1490"/>
      <c r="AL300" s="1450"/>
      <c r="AN300" s="1208"/>
      <c r="AO300" s="1208"/>
      <c r="AP300" s="1208"/>
      <c r="AQ300" s="1208"/>
      <c r="AR300" s="1208"/>
      <c r="AS300" s="1208"/>
      <c r="AT300" s="1208"/>
      <c r="AU300" s="1208"/>
      <c r="AV300" s="1208"/>
      <c r="AW300" s="1208"/>
      <c r="AX300" s="1208"/>
    </row>
    <row r="301" spans="2:50" s="1503" customFormat="1" ht="14">
      <c r="B301" s="779"/>
      <c r="C301" s="3337" t="s">
        <v>2163</v>
      </c>
      <c r="D301" s="3338"/>
      <c r="E301" s="3338"/>
      <c r="F301" s="3339"/>
      <c r="G301" s="3342" t="s">
        <v>2164</v>
      </c>
      <c r="H301" s="3343"/>
      <c r="I301" s="3343"/>
      <c r="J301" s="3343"/>
      <c r="K301" s="3344"/>
      <c r="L301" s="3348" t="s">
        <v>2165</v>
      </c>
      <c r="M301" s="3349"/>
      <c r="N301" s="3349"/>
      <c r="O301" s="3349"/>
      <c r="P301" s="3350"/>
      <c r="Q301" s="3348" t="s">
        <v>2166</v>
      </c>
      <c r="R301" s="3349"/>
      <c r="S301" s="3349"/>
      <c r="T301" s="3349"/>
      <c r="U301" s="3350"/>
      <c r="V301" s="3354" t="s">
        <v>2172</v>
      </c>
      <c r="W301" s="3356" t="s">
        <v>2173</v>
      </c>
      <c r="X301" s="3357"/>
      <c r="Y301" s="3357"/>
      <c r="Z301" s="3357"/>
      <c r="AA301" s="3357"/>
      <c r="AB301" s="3357"/>
      <c r="AC301" s="3357"/>
      <c r="AD301" s="3357"/>
      <c r="AE301" s="3357"/>
      <c r="AF301" s="3357"/>
      <c r="AG301" s="3357"/>
      <c r="AH301" s="3357"/>
      <c r="AI301" s="3357"/>
      <c r="AJ301" s="3357"/>
      <c r="AK301" s="3357"/>
      <c r="AL301" s="1450"/>
      <c r="AN301" s="1208"/>
      <c r="AO301" s="1208"/>
      <c r="AP301" s="1208"/>
      <c r="AQ301" s="1208"/>
      <c r="AR301" s="1208"/>
      <c r="AS301" s="1208"/>
      <c r="AT301" s="1208"/>
      <c r="AU301" s="1208"/>
      <c r="AV301" s="1208"/>
      <c r="AW301" s="1208"/>
      <c r="AX301" s="1208"/>
    </row>
    <row r="302" spans="2:50" s="1503" customFormat="1" ht="196">
      <c r="B302" s="779"/>
      <c r="C302" s="3340"/>
      <c r="D302" s="3295"/>
      <c r="E302" s="3295"/>
      <c r="F302" s="3341"/>
      <c r="G302" s="3345"/>
      <c r="H302" s="3346"/>
      <c r="I302" s="3346"/>
      <c r="J302" s="3346"/>
      <c r="K302" s="3347"/>
      <c r="L302" s="3351"/>
      <c r="M302" s="3352"/>
      <c r="N302" s="3352"/>
      <c r="O302" s="3352"/>
      <c r="P302" s="3353"/>
      <c r="Q302" s="3351"/>
      <c r="R302" s="3352"/>
      <c r="S302" s="3352"/>
      <c r="T302" s="3352"/>
      <c r="U302" s="3353"/>
      <c r="V302" s="3355"/>
      <c r="W302" s="2131" t="s">
        <v>2174</v>
      </c>
      <c r="X302" s="2131" t="s">
        <v>2175</v>
      </c>
      <c r="Y302" s="2132" t="s">
        <v>34</v>
      </c>
      <c r="Z302" s="2131" t="s">
        <v>2176</v>
      </c>
      <c r="AA302" s="2131" t="s">
        <v>2177</v>
      </c>
      <c r="AB302" s="2131" t="s">
        <v>2178</v>
      </c>
      <c r="AC302" s="2131" t="s">
        <v>2179</v>
      </c>
      <c r="AD302" s="2133" t="s">
        <v>2180</v>
      </c>
      <c r="AE302" s="2131" t="s">
        <v>2181</v>
      </c>
      <c r="AF302" s="2131" t="s">
        <v>312</v>
      </c>
      <c r="AG302" s="2131" t="s">
        <v>2182</v>
      </c>
      <c r="AH302" s="2131" t="s">
        <v>2183</v>
      </c>
      <c r="AI302" s="2131" t="s">
        <v>2184</v>
      </c>
      <c r="AJ302" s="2131" t="s">
        <v>2185</v>
      </c>
      <c r="AK302" s="2131" t="s">
        <v>2186</v>
      </c>
      <c r="AL302" s="1450"/>
      <c r="AN302" s="1208"/>
      <c r="AO302" s="1208"/>
      <c r="AP302" s="1208"/>
      <c r="AQ302" s="1208"/>
      <c r="AR302" s="1208"/>
      <c r="AS302" s="1208"/>
      <c r="AT302" s="1208"/>
      <c r="AU302" s="1208"/>
      <c r="AV302" s="1208"/>
      <c r="AW302" s="1208"/>
      <c r="AX302" s="1208"/>
    </row>
    <row r="303" spans="2:50" s="1503" customFormat="1" ht="14">
      <c r="B303" s="779"/>
      <c r="C303" s="3358" t="s">
        <v>2168</v>
      </c>
      <c r="D303" s="3359"/>
      <c r="E303" s="3359"/>
      <c r="F303" s="3360"/>
      <c r="G303" s="3361" t="s">
        <v>2169</v>
      </c>
      <c r="H303" s="3361"/>
      <c r="I303" s="3361"/>
      <c r="J303" s="3361"/>
      <c r="K303" s="3361"/>
      <c r="L303" s="3364">
        <v>40534</v>
      </c>
      <c r="M303" s="3364"/>
      <c r="N303" s="3364"/>
      <c r="O303" s="3364"/>
      <c r="P303" s="3364"/>
      <c r="Q303" s="3364">
        <v>42359</v>
      </c>
      <c r="R303" s="3364"/>
      <c r="S303" s="3364"/>
      <c r="T303" s="3364"/>
      <c r="U303" s="3364"/>
      <c r="V303" s="2134" t="s">
        <v>2187</v>
      </c>
      <c r="W303" s="2135" t="s">
        <v>13</v>
      </c>
      <c r="X303" s="2135" t="s">
        <v>13</v>
      </c>
      <c r="Y303" s="2135" t="s">
        <v>13</v>
      </c>
      <c r="Z303" s="2135" t="s">
        <v>13</v>
      </c>
      <c r="AA303" s="2135" t="s">
        <v>13</v>
      </c>
      <c r="AB303" s="2135" t="s">
        <v>13</v>
      </c>
      <c r="AC303" s="2135" t="s">
        <v>13</v>
      </c>
      <c r="AD303" s="2135" t="s">
        <v>13</v>
      </c>
      <c r="AE303" s="2135" t="s">
        <v>13</v>
      </c>
      <c r="AF303" s="2135"/>
      <c r="AG303" s="2135"/>
      <c r="AH303" s="2135"/>
      <c r="AI303" s="2135" t="s">
        <v>13</v>
      </c>
      <c r="AJ303" s="2135"/>
      <c r="AK303" s="2135" t="s">
        <v>13</v>
      </c>
      <c r="AL303" s="1450"/>
      <c r="AN303" s="1208"/>
      <c r="AO303" s="1208"/>
      <c r="AP303" s="1208"/>
      <c r="AQ303" s="1208"/>
      <c r="AR303" s="1208"/>
      <c r="AS303" s="1208"/>
      <c r="AT303" s="1208"/>
      <c r="AU303" s="1208"/>
      <c r="AV303" s="1208"/>
      <c r="AW303" s="1208"/>
      <c r="AX303" s="1208"/>
    </row>
    <row r="304" spans="2:50" s="1503" customFormat="1" ht="14">
      <c r="B304" s="779"/>
      <c r="C304" s="3358" t="s">
        <v>2170</v>
      </c>
      <c r="D304" s="3359"/>
      <c r="E304" s="3359"/>
      <c r="F304" s="3360"/>
      <c r="G304" s="3361" t="s">
        <v>2169</v>
      </c>
      <c r="H304" s="3361"/>
      <c r="I304" s="3361"/>
      <c r="J304" s="3361"/>
      <c r="K304" s="3361"/>
      <c r="L304" s="3364"/>
      <c r="M304" s="3364"/>
      <c r="N304" s="3364"/>
      <c r="O304" s="3364"/>
      <c r="P304" s="3364"/>
      <c r="Q304" s="3364"/>
      <c r="R304" s="3364"/>
      <c r="S304" s="3364"/>
      <c r="T304" s="3364"/>
      <c r="U304" s="3364"/>
      <c r="V304" s="2134" t="s">
        <v>2188</v>
      </c>
      <c r="W304" s="2135" t="s">
        <v>13</v>
      </c>
      <c r="X304" s="2135" t="s">
        <v>13</v>
      </c>
      <c r="Y304" s="2135" t="s">
        <v>13</v>
      </c>
      <c r="Z304" s="2135" t="s">
        <v>13</v>
      </c>
      <c r="AA304" s="2135" t="s">
        <v>13</v>
      </c>
      <c r="AB304" s="2135" t="s">
        <v>13</v>
      </c>
      <c r="AC304" s="2135" t="s">
        <v>13</v>
      </c>
      <c r="AD304" s="2135" t="s">
        <v>13</v>
      </c>
      <c r="AE304" s="2135" t="s">
        <v>13</v>
      </c>
      <c r="AF304" s="2135" t="s">
        <v>13</v>
      </c>
      <c r="AG304" s="2135" t="s">
        <v>13</v>
      </c>
      <c r="AH304" s="2135" t="s">
        <v>13</v>
      </c>
      <c r="AI304" s="2135" t="s">
        <v>13</v>
      </c>
      <c r="AJ304" s="2135"/>
      <c r="AK304" s="2135" t="s">
        <v>13</v>
      </c>
      <c r="AL304" s="1450"/>
      <c r="AN304" s="1208"/>
      <c r="AO304" s="1208"/>
      <c r="AP304" s="1208"/>
      <c r="AQ304" s="1208"/>
      <c r="AR304" s="1208"/>
      <c r="AS304" s="1208"/>
      <c r="AT304" s="1208"/>
      <c r="AU304" s="1208"/>
      <c r="AV304" s="1208"/>
      <c r="AW304" s="1208"/>
      <c r="AX304" s="1208"/>
    </row>
    <row r="305" spans="2:50" s="1503" customFormat="1" ht="14">
      <c r="B305" s="779"/>
      <c r="C305" s="3372"/>
      <c r="D305" s="3373"/>
      <c r="E305" s="3373"/>
      <c r="F305" s="3374"/>
      <c r="G305" s="3375"/>
      <c r="H305" s="3375"/>
      <c r="I305" s="3375"/>
      <c r="J305" s="3375"/>
      <c r="K305" s="3375"/>
      <c r="L305" s="3371"/>
      <c r="M305" s="3371"/>
      <c r="N305" s="3371"/>
      <c r="O305" s="3371"/>
      <c r="P305" s="3371"/>
      <c r="Q305" s="3371"/>
      <c r="R305" s="3371"/>
      <c r="S305" s="3371"/>
      <c r="T305" s="3371"/>
      <c r="U305" s="3371"/>
      <c r="V305" s="2136"/>
      <c r="W305" s="2137"/>
      <c r="X305" s="2137"/>
      <c r="Y305" s="2137"/>
      <c r="Z305" s="2137"/>
      <c r="AA305" s="2137"/>
      <c r="AB305" s="2137"/>
      <c r="AC305" s="2137"/>
      <c r="AD305" s="2137"/>
      <c r="AE305" s="2137"/>
      <c r="AF305" s="2137"/>
      <c r="AG305" s="2137"/>
      <c r="AH305" s="2137"/>
      <c r="AI305" s="2137"/>
      <c r="AJ305" s="2137"/>
      <c r="AK305" s="2137"/>
      <c r="AL305" s="1450"/>
      <c r="AN305" s="1208"/>
      <c r="AO305" s="1208"/>
      <c r="AP305" s="1208"/>
      <c r="AQ305" s="1208"/>
      <c r="AR305" s="1208"/>
      <c r="AS305" s="1208"/>
      <c r="AT305" s="1208"/>
      <c r="AU305" s="1208"/>
      <c r="AV305" s="1208"/>
      <c r="AW305" s="1208"/>
      <c r="AX305" s="1208"/>
    </row>
    <row r="306" spans="2:50" s="1503" customFormat="1" ht="14">
      <c r="B306" s="779"/>
      <c r="C306" s="3372"/>
      <c r="D306" s="3373"/>
      <c r="E306" s="3373"/>
      <c r="F306" s="3374"/>
      <c r="G306" s="3375"/>
      <c r="H306" s="3375"/>
      <c r="I306" s="3375"/>
      <c r="J306" s="3375"/>
      <c r="K306" s="3375"/>
      <c r="L306" s="3371"/>
      <c r="M306" s="3371"/>
      <c r="N306" s="3371"/>
      <c r="O306" s="3371"/>
      <c r="P306" s="3371"/>
      <c r="Q306" s="3371"/>
      <c r="R306" s="3371"/>
      <c r="S306" s="3371"/>
      <c r="T306" s="3371"/>
      <c r="U306" s="3371"/>
      <c r="V306" s="2136"/>
      <c r="W306" s="2137"/>
      <c r="X306" s="2137"/>
      <c r="Y306" s="2137"/>
      <c r="Z306" s="2137"/>
      <c r="AA306" s="2137"/>
      <c r="AB306" s="2137"/>
      <c r="AC306" s="2137"/>
      <c r="AD306" s="2137"/>
      <c r="AE306" s="2137"/>
      <c r="AF306" s="2137"/>
      <c r="AG306" s="2137"/>
      <c r="AH306" s="2137"/>
      <c r="AI306" s="2137"/>
      <c r="AJ306" s="2137"/>
      <c r="AK306" s="2137"/>
      <c r="AL306" s="1450"/>
      <c r="AN306" s="1208"/>
      <c r="AO306" s="1208"/>
      <c r="AP306" s="1208"/>
      <c r="AQ306" s="1208"/>
      <c r="AR306" s="1208"/>
      <c r="AS306" s="1208"/>
      <c r="AT306" s="1208"/>
      <c r="AU306" s="1208"/>
      <c r="AV306" s="1208"/>
      <c r="AW306" s="1208"/>
      <c r="AX306" s="1208"/>
    </row>
    <row r="307" spans="2:50" s="1503" customFormat="1" ht="14">
      <c r="B307" s="779"/>
      <c r="C307" s="3372"/>
      <c r="D307" s="3373"/>
      <c r="E307" s="3373"/>
      <c r="F307" s="3374"/>
      <c r="G307" s="3375"/>
      <c r="H307" s="3375"/>
      <c r="I307" s="3375"/>
      <c r="J307" s="3375"/>
      <c r="K307" s="3375"/>
      <c r="L307" s="3371"/>
      <c r="M307" s="3371"/>
      <c r="N307" s="3371"/>
      <c r="O307" s="3371"/>
      <c r="P307" s="3371"/>
      <c r="Q307" s="3371"/>
      <c r="R307" s="3371"/>
      <c r="S307" s="3371"/>
      <c r="T307" s="3371"/>
      <c r="U307" s="3371"/>
      <c r="V307" s="2136"/>
      <c r="W307" s="2137"/>
      <c r="X307" s="2137"/>
      <c r="Y307" s="2137"/>
      <c r="Z307" s="2137"/>
      <c r="AA307" s="2137"/>
      <c r="AB307" s="2137"/>
      <c r="AC307" s="2137"/>
      <c r="AD307" s="2137"/>
      <c r="AE307" s="2137"/>
      <c r="AF307" s="2137"/>
      <c r="AG307" s="2137"/>
      <c r="AH307" s="2137"/>
      <c r="AI307" s="2137"/>
      <c r="AJ307" s="2137"/>
      <c r="AK307" s="2137"/>
      <c r="AL307" s="1450"/>
      <c r="AN307" s="1208"/>
      <c r="AO307" s="1208"/>
      <c r="AP307" s="1208"/>
      <c r="AQ307" s="1208"/>
      <c r="AR307" s="1208"/>
      <c r="AS307" s="1208"/>
      <c r="AT307" s="1208"/>
      <c r="AU307" s="1208"/>
      <c r="AV307" s="1208"/>
      <c r="AW307" s="1208"/>
      <c r="AX307" s="1208"/>
    </row>
    <row r="308" spans="2:50" s="1503" customFormat="1" ht="14">
      <c r="B308" s="779"/>
      <c r="C308" s="3372"/>
      <c r="D308" s="3373"/>
      <c r="E308" s="3373"/>
      <c r="F308" s="3374"/>
      <c r="G308" s="3375"/>
      <c r="H308" s="3375"/>
      <c r="I308" s="3375"/>
      <c r="J308" s="3375"/>
      <c r="K308" s="3375"/>
      <c r="L308" s="3371"/>
      <c r="M308" s="3371"/>
      <c r="N308" s="3371"/>
      <c r="O308" s="3371"/>
      <c r="P308" s="3371"/>
      <c r="Q308" s="3371"/>
      <c r="R308" s="3371"/>
      <c r="S308" s="3371"/>
      <c r="T308" s="3371"/>
      <c r="U308" s="3371"/>
      <c r="V308" s="2136"/>
      <c r="W308" s="2137"/>
      <c r="X308" s="2137"/>
      <c r="Y308" s="2137"/>
      <c r="Z308" s="2137"/>
      <c r="AA308" s="2137"/>
      <c r="AB308" s="2137"/>
      <c r="AC308" s="2137"/>
      <c r="AD308" s="2137"/>
      <c r="AE308" s="2137"/>
      <c r="AF308" s="2137"/>
      <c r="AG308" s="2137"/>
      <c r="AH308" s="2137"/>
      <c r="AI308" s="2137"/>
      <c r="AJ308" s="2137"/>
      <c r="AK308" s="2137"/>
      <c r="AL308" s="1450"/>
      <c r="AN308" s="1208"/>
      <c r="AO308" s="1208"/>
      <c r="AP308" s="1208"/>
      <c r="AQ308" s="1208"/>
      <c r="AR308" s="1208"/>
      <c r="AS308" s="1208"/>
      <c r="AT308" s="1208"/>
      <c r="AU308" s="1208"/>
      <c r="AV308" s="1208"/>
      <c r="AW308" s="1208"/>
      <c r="AX308" s="1208"/>
    </row>
    <row r="309" spans="2:50" s="1503" customFormat="1" ht="14">
      <c r="B309" s="779"/>
      <c r="C309" s="2138"/>
      <c r="D309" s="2138"/>
      <c r="E309" s="2138"/>
      <c r="F309" s="2138"/>
      <c r="G309" s="2138"/>
      <c r="H309" s="2138"/>
      <c r="I309" s="2138"/>
      <c r="J309" s="2138"/>
      <c r="K309" s="2138"/>
      <c r="L309" s="2139"/>
      <c r="M309" s="2139"/>
      <c r="N309" s="2139"/>
      <c r="O309" s="2139"/>
      <c r="P309" s="2139"/>
      <c r="Q309" s="2139"/>
      <c r="R309" s="2139"/>
      <c r="S309" s="2139"/>
      <c r="T309" s="2139"/>
      <c r="U309" s="2139"/>
      <c r="V309" s="1450"/>
      <c r="W309" s="1490"/>
      <c r="X309" s="1490"/>
      <c r="Y309" s="1490"/>
      <c r="Z309" s="1490"/>
      <c r="AA309" s="1490"/>
      <c r="AB309" s="1490"/>
      <c r="AC309" s="1490"/>
      <c r="AD309" s="1490"/>
      <c r="AE309" s="1490"/>
      <c r="AF309" s="1490"/>
      <c r="AG309" s="1490"/>
      <c r="AH309" s="1490"/>
      <c r="AI309" s="1490"/>
      <c r="AJ309" s="1490"/>
      <c r="AK309" s="1490"/>
      <c r="AL309" s="1450"/>
      <c r="AN309" s="1208"/>
      <c r="AO309" s="1208"/>
      <c r="AP309" s="1208"/>
      <c r="AQ309" s="1208"/>
      <c r="AR309" s="1208"/>
      <c r="AS309" s="1208"/>
      <c r="AT309" s="1208"/>
      <c r="AU309" s="1208"/>
      <c r="AV309" s="1208"/>
      <c r="AW309" s="1208"/>
      <c r="AX309" s="1208"/>
    </row>
    <row r="310" spans="2:50" s="1503" customFormat="1">
      <c r="B310" s="178" t="s">
        <v>2189</v>
      </c>
      <c r="C310" s="1450"/>
      <c r="D310" s="1490"/>
      <c r="E310" s="1490"/>
      <c r="F310" s="1490"/>
      <c r="G310" s="1490"/>
      <c r="H310" s="1490"/>
      <c r="I310" s="1490"/>
      <c r="J310" s="1490"/>
      <c r="K310" s="1490"/>
      <c r="L310" s="1490"/>
      <c r="M310" s="1490"/>
      <c r="N310" s="1490"/>
      <c r="O310" s="1490"/>
      <c r="P310" s="1490"/>
      <c r="Q310" s="1490"/>
      <c r="R310" s="1490"/>
      <c r="S310" s="1490"/>
      <c r="T310" s="1490"/>
      <c r="U310" s="1490"/>
      <c r="V310" s="1490"/>
      <c r="W310" s="1490"/>
      <c r="X310" s="1490"/>
      <c r="Y310" s="1490"/>
      <c r="Z310" s="1490"/>
      <c r="AA310" s="1490"/>
      <c r="AB310" s="1490"/>
      <c r="AC310" s="1490"/>
      <c r="AD310" s="1490"/>
      <c r="AE310" s="1490"/>
      <c r="AF310" s="1490"/>
      <c r="AG310" s="1490"/>
      <c r="AH310" s="1490"/>
      <c r="AI310" s="1490"/>
      <c r="AJ310" s="1490"/>
      <c r="AK310" s="1490"/>
      <c r="AL310" s="1450"/>
      <c r="AN310" s="1208"/>
      <c r="AO310" s="1208"/>
      <c r="AP310" s="1208"/>
      <c r="AQ310" s="1208"/>
      <c r="AR310" s="1208"/>
      <c r="AS310" s="1208"/>
      <c r="AT310" s="1208"/>
      <c r="AU310" s="1208"/>
      <c r="AV310" s="1208"/>
      <c r="AW310" s="1208"/>
      <c r="AX310" s="1208"/>
    </row>
    <row r="311" spans="2:50" s="1503" customFormat="1" ht="14">
      <c r="B311" s="779"/>
      <c r="C311" s="3337" t="s">
        <v>2163</v>
      </c>
      <c r="D311" s="3338"/>
      <c r="E311" s="3338"/>
      <c r="F311" s="3339"/>
      <c r="G311" s="3342" t="s">
        <v>2164</v>
      </c>
      <c r="H311" s="3343"/>
      <c r="I311" s="3343"/>
      <c r="J311" s="3343"/>
      <c r="K311" s="3344"/>
      <c r="L311" s="3348" t="s">
        <v>2165</v>
      </c>
      <c r="M311" s="3349"/>
      <c r="N311" s="3349"/>
      <c r="O311" s="3349"/>
      <c r="P311" s="3350"/>
      <c r="Q311" s="3348" t="s">
        <v>2166</v>
      </c>
      <c r="R311" s="3349"/>
      <c r="S311" s="3349"/>
      <c r="T311" s="3349"/>
      <c r="U311" s="3350"/>
      <c r="V311" s="3354" t="s">
        <v>2172</v>
      </c>
      <c r="W311" s="3356" t="s">
        <v>2173</v>
      </c>
      <c r="X311" s="3357"/>
      <c r="Y311" s="3357"/>
      <c r="Z311" s="3357"/>
      <c r="AA311" s="3357"/>
      <c r="AB311" s="3357"/>
      <c r="AC311" s="3357"/>
      <c r="AD311" s="3357"/>
      <c r="AE311" s="3357"/>
      <c r="AF311" s="3357"/>
      <c r="AG311" s="3357"/>
      <c r="AH311" s="3357"/>
      <c r="AI311" s="3357"/>
      <c r="AJ311" s="3357"/>
      <c r="AK311" s="3357"/>
      <c r="AL311" s="1450"/>
      <c r="AN311" s="1208"/>
      <c r="AO311" s="1208"/>
      <c r="AP311" s="1208"/>
      <c r="AQ311" s="1208"/>
      <c r="AR311" s="1208"/>
      <c r="AS311" s="1208"/>
      <c r="AT311" s="1208"/>
      <c r="AU311" s="1208"/>
      <c r="AV311" s="1208"/>
      <c r="AW311" s="1208"/>
      <c r="AX311" s="1208"/>
    </row>
    <row r="312" spans="2:50" s="1503" customFormat="1" ht="66">
      <c r="B312" s="779"/>
      <c r="C312" s="3340"/>
      <c r="D312" s="3295"/>
      <c r="E312" s="3295"/>
      <c r="F312" s="3341"/>
      <c r="G312" s="3345"/>
      <c r="H312" s="3346"/>
      <c r="I312" s="3346"/>
      <c r="J312" s="3346"/>
      <c r="K312" s="3347"/>
      <c r="L312" s="3351"/>
      <c r="M312" s="3352"/>
      <c r="N312" s="3352"/>
      <c r="O312" s="3352"/>
      <c r="P312" s="3353"/>
      <c r="Q312" s="3351"/>
      <c r="R312" s="3352"/>
      <c r="S312" s="3352"/>
      <c r="T312" s="3352"/>
      <c r="U312" s="3353"/>
      <c r="V312" s="3355"/>
      <c r="W312" s="2131" t="s">
        <v>2175</v>
      </c>
      <c r="X312" s="2131" t="s">
        <v>312</v>
      </c>
      <c r="Y312" s="2132" t="s">
        <v>2182</v>
      </c>
      <c r="Z312" s="2133" t="s">
        <v>2183</v>
      </c>
      <c r="AA312" s="2132"/>
      <c r="AB312" s="2140"/>
      <c r="AC312" s="2140"/>
      <c r="AD312" s="2140"/>
      <c r="AE312" s="2141"/>
      <c r="AF312" s="2141"/>
      <c r="AG312" s="2141"/>
      <c r="AH312" s="2141"/>
      <c r="AI312" s="2141"/>
      <c r="AJ312" s="2141"/>
      <c r="AK312" s="2141"/>
      <c r="AL312" s="1450"/>
      <c r="AN312" s="1208"/>
      <c r="AO312" s="1208"/>
      <c r="AP312" s="1208"/>
      <c r="AQ312" s="1208"/>
      <c r="AR312" s="1208"/>
      <c r="AS312" s="1208"/>
      <c r="AT312" s="1208"/>
      <c r="AU312" s="1208"/>
      <c r="AV312" s="1208"/>
      <c r="AW312" s="1208"/>
      <c r="AX312" s="1208"/>
    </row>
    <row r="313" spans="2:50" s="1503" customFormat="1" ht="14">
      <c r="B313" s="779"/>
      <c r="C313" s="3358" t="s">
        <v>2168</v>
      </c>
      <c r="D313" s="3359"/>
      <c r="E313" s="3359"/>
      <c r="F313" s="3360"/>
      <c r="G313" s="3902" t="s">
        <v>2169</v>
      </c>
      <c r="H313" s="3902"/>
      <c r="I313" s="3902"/>
      <c r="J313" s="3902"/>
      <c r="K313" s="3902"/>
      <c r="L313" s="3903">
        <v>40534</v>
      </c>
      <c r="M313" s="3903"/>
      <c r="N313" s="3903"/>
      <c r="O313" s="3903"/>
      <c r="P313" s="3903"/>
      <c r="Q313" s="3903">
        <v>42359</v>
      </c>
      <c r="R313" s="3903"/>
      <c r="S313" s="3903"/>
      <c r="T313" s="3903"/>
      <c r="U313" s="3903"/>
      <c r="V313" s="2134" t="s">
        <v>2187</v>
      </c>
      <c r="W313" s="2135" t="s">
        <v>13</v>
      </c>
      <c r="X313" s="2135" t="s">
        <v>13</v>
      </c>
      <c r="Y313" s="2135" t="s">
        <v>13</v>
      </c>
      <c r="Z313" s="2135" t="s">
        <v>13</v>
      </c>
      <c r="AA313" s="2135"/>
      <c r="AB313" s="2135"/>
      <c r="AC313" s="2135"/>
      <c r="AD313" s="2135"/>
      <c r="AE313" s="2135"/>
      <c r="AF313" s="2135"/>
      <c r="AG313" s="2135"/>
      <c r="AH313" s="2135"/>
      <c r="AI313" s="2135"/>
      <c r="AJ313" s="2135"/>
      <c r="AK313" s="2142"/>
      <c r="AL313" s="1450"/>
      <c r="AN313" s="1208"/>
      <c r="AO313" s="1208"/>
      <c r="AP313" s="1208"/>
      <c r="AQ313" s="1208"/>
      <c r="AR313" s="1208"/>
      <c r="AS313" s="1208"/>
      <c r="AT313" s="1208"/>
      <c r="AU313" s="1208"/>
      <c r="AV313" s="1208"/>
      <c r="AW313" s="1208"/>
      <c r="AX313" s="1208"/>
    </row>
    <row r="314" spans="2:50" s="1503" customFormat="1" ht="14">
      <c r="B314" s="779"/>
      <c r="C314" s="3358" t="s">
        <v>2170</v>
      </c>
      <c r="D314" s="3359"/>
      <c r="E314" s="3359"/>
      <c r="F314" s="3360"/>
      <c r="G314" s="3902" t="s">
        <v>2169</v>
      </c>
      <c r="H314" s="3902"/>
      <c r="I314" s="3902"/>
      <c r="J314" s="3902"/>
      <c r="K314" s="3902"/>
      <c r="L314" s="3903"/>
      <c r="M314" s="3903"/>
      <c r="N314" s="3903"/>
      <c r="O314" s="3903"/>
      <c r="P314" s="3903"/>
      <c r="Q314" s="3903"/>
      <c r="R314" s="3903"/>
      <c r="S314" s="3903"/>
      <c r="T314" s="3903"/>
      <c r="U314" s="3903"/>
      <c r="V314" s="2134" t="s">
        <v>2188</v>
      </c>
      <c r="W314" s="2135" t="s">
        <v>13</v>
      </c>
      <c r="X314" s="2135" t="s">
        <v>13</v>
      </c>
      <c r="Y314" s="2135" t="s">
        <v>13</v>
      </c>
      <c r="Z314" s="2135" t="s">
        <v>13</v>
      </c>
      <c r="AA314" s="2135"/>
      <c r="AB314" s="2135"/>
      <c r="AC314" s="2135"/>
      <c r="AD314" s="2135"/>
      <c r="AE314" s="2135"/>
      <c r="AF314" s="2135"/>
      <c r="AG314" s="2135"/>
      <c r="AH314" s="2135"/>
      <c r="AI314" s="2135"/>
      <c r="AJ314" s="2135"/>
      <c r="AK314" s="2142"/>
      <c r="AL314" s="1450"/>
      <c r="AN314" s="1208"/>
      <c r="AO314" s="1208"/>
      <c r="AP314" s="1208"/>
      <c r="AQ314" s="1208"/>
      <c r="AR314" s="1208"/>
      <c r="AS314" s="1208"/>
      <c r="AT314" s="1208"/>
      <c r="AU314" s="1208"/>
      <c r="AV314" s="1208"/>
      <c r="AW314" s="1208"/>
      <c r="AX314" s="1208"/>
    </row>
    <row r="315" spans="2:50" s="1503" customFormat="1" ht="14">
      <c r="B315" s="779"/>
      <c r="C315" s="3372"/>
      <c r="D315" s="3373"/>
      <c r="E315" s="3373"/>
      <c r="F315" s="3374"/>
      <c r="G315" s="3904"/>
      <c r="H315" s="3904"/>
      <c r="I315" s="3904"/>
      <c r="J315" s="3904"/>
      <c r="K315" s="3904"/>
      <c r="L315" s="3905"/>
      <c r="M315" s="3905"/>
      <c r="N315" s="3905"/>
      <c r="O315" s="3905"/>
      <c r="P315" s="3905"/>
      <c r="Q315" s="3905"/>
      <c r="R315" s="3905"/>
      <c r="S315" s="3905"/>
      <c r="T315" s="3905"/>
      <c r="U315" s="3905"/>
      <c r="V315" s="2143"/>
      <c r="W315" s="2142"/>
      <c r="X315" s="2142"/>
      <c r="Y315" s="2142"/>
      <c r="Z315" s="2142"/>
      <c r="AA315" s="2142"/>
      <c r="AB315" s="2142"/>
      <c r="AC315" s="2142"/>
      <c r="AD315" s="2142"/>
      <c r="AE315" s="2142"/>
      <c r="AF315" s="2142"/>
      <c r="AG315" s="2142"/>
      <c r="AH315" s="2142"/>
      <c r="AI315" s="2142"/>
      <c r="AJ315" s="2142"/>
      <c r="AK315" s="2142"/>
      <c r="AL315" s="1450"/>
      <c r="AN315" s="1208"/>
      <c r="AO315" s="1208"/>
      <c r="AP315" s="1208"/>
      <c r="AQ315" s="1208"/>
      <c r="AR315" s="1208"/>
      <c r="AS315" s="1208"/>
      <c r="AT315" s="1208"/>
      <c r="AU315" s="1208"/>
      <c r="AV315" s="1208"/>
      <c r="AW315" s="1208"/>
      <c r="AX315" s="1208"/>
    </row>
    <row r="316" spans="2:50" s="1503" customFormat="1" ht="14">
      <c r="B316" s="779"/>
      <c r="C316" s="3372"/>
      <c r="D316" s="3373"/>
      <c r="E316" s="3373"/>
      <c r="F316" s="3374"/>
      <c r="G316" s="3904"/>
      <c r="H316" s="3904"/>
      <c r="I316" s="3904"/>
      <c r="J316" s="3904"/>
      <c r="K316" s="3904"/>
      <c r="L316" s="3905"/>
      <c r="M316" s="3905"/>
      <c r="N316" s="3905"/>
      <c r="O316" s="3905"/>
      <c r="P316" s="3905"/>
      <c r="Q316" s="3905"/>
      <c r="R316" s="3905"/>
      <c r="S316" s="3905"/>
      <c r="T316" s="3905"/>
      <c r="U316" s="3905"/>
      <c r="V316" s="2143"/>
      <c r="W316" s="2142"/>
      <c r="X316" s="2142"/>
      <c r="Y316" s="2142"/>
      <c r="Z316" s="2142"/>
      <c r="AA316" s="2142"/>
      <c r="AB316" s="2142"/>
      <c r="AC316" s="2142"/>
      <c r="AD316" s="2142"/>
      <c r="AE316" s="2142"/>
      <c r="AF316" s="2142"/>
      <c r="AG316" s="2142"/>
      <c r="AH316" s="2142"/>
      <c r="AI316" s="2142"/>
      <c r="AJ316" s="2142"/>
      <c r="AK316" s="2142"/>
      <c r="AL316" s="1450"/>
      <c r="AN316" s="1208"/>
      <c r="AO316" s="1208"/>
      <c r="AP316" s="1208"/>
      <c r="AQ316" s="1208"/>
      <c r="AR316" s="1208"/>
      <c r="AS316" s="1208"/>
      <c r="AT316" s="1208"/>
      <c r="AU316" s="1208"/>
      <c r="AV316" s="1208"/>
      <c r="AW316" s="1208"/>
      <c r="AX316" s="1208"/>
    </row>
    <row r="317" spans="2:50" s="1503" customFormat="1" ht="14">
      <c r="B317" s="779"/>
      <c r="C317" s="581"/>
      <c r="D317" s="2144"/>
      <c r="E317" s="2144"/>
      <c r="F317" s="2144"/>
      <c r="G317" s="2144"/>
      <c r="H317" s="2144"/>
      <c r="I317" s="2144"/>
      <c r="J317" s="2144"/>
      <c r="K317" s="2144"/>
      <c r="L317" s="2144"/>
      <c r="M317" s="1490"/>
      <c r="N317" s="1490"/>
      <c r="O317" s="1490"/>
      <c r="P317" s="1490"/>
      <c r="Q317" s="1490"/>
      <c r="R317" s="1490"/>
      <c r="S317" s="1490"/>
      <c r="T317" s="1490"/>
      <c r="U317" s="1490"/>
      <c r="V317" s="1490"/>
      <c r="W317" s="1490"/>
      <c r="X317" s="1490"/>
      <c r="Y317" s="1490"/>
      <c r="Z317" s="1490"/>
      <c r="AA317" s="1490"/>
      <c r="AB317" s="2139"/>
      <c r="AC317" s="2139"/>
      <c r="AD317" s="2139"/>
      <c r="AE317" s="2139"/>
      <c r="AF317" s="2139"/>
      <c r="AG317" s="2139"/>
      <c r="AH317" s="2139"/>
      <c r="AI317" s="2139"/>
      <c r="AJ317" s="2139"/>
      <c r="AK317" s="2139"/>
      <c r="AL317" s="1450"/>
      <c r="AN317" s="1208"/>
      <c r="AO317" s="1208"/>
      <c r="AP317" s="1208"/>
      <c r="AQ317" s="1208"/>
      <c r="AR317" s="1208"/>
      <c r="AS317" s="1208"/>
      <c r="AT317" s="1208"/>
      <c r="AU317" s="1208"/>
      <c r="AV317" s="1208"/>
      <c r="AW317" s="1208"/>
      <c r="AX317" s="1208"/>
    </row>
    <row r="318" spans="2:50" s="1503" customFormat="1">
      <c r="B318" s="178" t="s">
        <v>2190</v>
      </c>
      <c r="C318" s="581"/>
      <c r="D318" s="2144"/>
      <c r="E318" s="2144"/>
      <c r="F318" s="2144"/>
      <c r="G318" s="2144"/>
      <c r="H318" s="2144"/>
      <c r="I318" s="2144"/>
      <c r="J318" s="2144"/>
      <c r="K318" s="2144"/>
      <c r="L318" s="2144"/>
      <c r="M318" s="1490"/>
      <c r="N318" s="1490"/>
      <c r="O318" s="1490"/>
      <c r="P318" s="1490"/>
      <c r="Q318" s="1490"/>
      <c r="R318" s="1490"/>
      <c r="S318" s="1490"/>
      <c r="T318" s="1490"/>
      <c r="U318" s="1490"/>
      <c r="V318" s="1490"/>
      <c r="W318" s="1490"/>
      <c r="X318" s="1490"/>
      <c r="Y318" s="1490"/>
      <c r="Z318" s="1490"/>
      <c r="AA318" s="1490"/>
      <c r="AB318" s="2139"/>
      <c r="AC318" s="2139"/>
      <c r="AD318" s="2139"/>
      <c r="AE318" s="2139"/>
      <c r="AF318" s="2139"/>
      <c r="AG318" s="2139"/>
      <c r="AH318" s="2139"/>
      <c r="AI318" s="2139"/>
      <c r="AJ318" s="2139"/>
      <c r="AK318" s="2139"/>
      <c r="AL318" s="1450"/>
      <c r="AN318" s="1208"/>
      <c r="AO318" s="1208"/>
      <c r="AP318" s="1208"/>
      <c r="AQ318" s="1208"/>
      <c r="AR318" s="1208"/>
      <c r="AS318" s="1208"/>
      <c r="AT318" s="1208"/>
      <c r="AU318" s="1208"/>
      <c r="AV318" s="1208"/>
      <c r="AW318" s="1208"/>
      <c r="AX318" s="1208"/>
    </row>
    <row r="319" spans="2:50" s="1503" customFormat="1">
      <c r="B319" s="178"/>
      <c r="C319" s="2145" t="s">
        <v>2163</v>
      </c>
      <c r="D319" s="2146"/>
      <c r="E319" s="2146"/>
      <c r="F319" s="2146"/>
      <c r="G319" s="3906" t="s">
        <v>2164</v>
      </c>
      <c r="H319" s="3906"/>
      <c r="I319" s="3906"/>
      <c r="J319" s="3906"/>
      <c r="K319" s="3906"/>
      <c r="L319" s="3348" t="s">
        <v>2165</v>
      </c>
      <c r="M319" s="3349"/>
      <c r="N319" s="3349"/>
      <c r="O319" s="3349"/>
      <c r="P319" s="3350"/>
      <c r="Q319" s="3348" t="s">
        <v>2166</v>
      </c>
      <c r="R319" s="3349"/>
      <c r="S319" s="3349"/>
      <c r="T319" s="3349"/>
      <c r="U319" s="3350"/>
      <c r="V319" s="3766" t="s">
        <v>2191</v>
      </c>
      <c r="W319" s="3767"/>
      <c r="X319" s="3767"/>
      <c r="Y319" s="3767"/>
      <c r="Z319" s="3768"/>
      <c r="AA319" s="3769" t="s">
        <v>2173</v>
      </c>
      <c r="AB319" s="3769"/>
      <c r="AC319" s="3769"/>
      <c r="AD319" s="3769"/>
      <c r="AE319" s="3769"/>
      <c r="AF319" s="3769"/>
      <c r="AG319" s="3769"/>
      <c r="AH319" s="3769"/>
      <c r="AI319" s="3769"/>
      <c r="AJ319" s="3770"/>
      <c r="AK319" s="1450"/>
      <c r="AL319" s="1450"/>
      <c r="AN319" s="1450"/>
      <c r="AO319" s="1450"/>
      <c r="AP319" s="1450"/>
      <c r="AQ319" s="1450"/>
      <c r="AR319" s="1450"/>
      <c r="AS319" s="1450"/>
      <c r="AT319" s="1450"/>
      <c r="AU319" s="1450"/>
      <c r="AV319" s="1450"/>
      <c r="AW319" s="1450"/>
      <c r="AX319" s="1450"/>
    </row>
    <row r="320" spans="2:50" s="1503" customFormat="1" ht="196">
      <c r="B320" s="178"/>
      <c r="C320" s="2147" t="s">
        <v>2168</v>
      </c>
      <c r="D320" s="2148"/>
      <c r="E320" s="2148"/>
      <c r="F320" s="2148"/>
      <c r="G320" s="3907" t="s">
        <v>2169</v>
      </c>
      <c r="H320" s="3908"/>
      <c r="I320" s="3908"/>
      <c r="J320" s="3908"/>
      <c r="K320" s="3909"/>
      <c r="L320" s="3351"/>
      <c r="M320" s="3352"/>
      <c r="N320" s="3352"/>
      <c r="O320" s="3352"/>
      <c r="P320" s="3353"/>
      <c r="Q320" s="3351"/>
      <c r="R320" s="3352"/>
      <c r="S320" s="3352"/>
      <c r="T320" s="3352"/>
      <c r="U320" s="3353"/>
      <c r="V320" s="3771" t="s">
        <v>2192</v>
      </c>
      <c r="W320" s="3771"/>
      <c r="X320" s="3771"/>
      <c r="Y320" s="3771"/>
      <c r="Z320" s="3771"/>
      <c r="AA320" s="2149" t="s">
        <v>34</v>
      </c>
      <c r="AB320" s="2141" t="s">
        <v>2176</v>
      </c>
      <c r="AC320" s="2141" t="s">
        <v>2177</v>
      </c>
      <c r="AD320" s="2141" t="s">
        <v>2178</v>
      </c>
      <c r="AE320" s="2140" t="s">
        <v>2180</v>
      </c>
      <c r="AF320" s="2141" t="s">
        <v>2181</v>
      </c>
      <c r="AG320" s="2141" t="s">
        <v>2184</v>
      </c>
      <c r="AH320" s="2136"/>
      <c r="AI320" s="2137"/>
      <c r="AJ320" s="2137"/>
      <c r="AK320" s="1450"/>
      <c r="AL320" s="1450"/>
      <c r="AN320" s="1450"/>
      <c r="AO320" s="1450"/>
      <c r="AP320" s="1450"/>
      <c r="AQ320" s="1450"/>
      <c r="AR320" s="1450"/>
      <c r="AS320" s="1450"/>
      <c r="AT320" s="1450"/>
      <c r="AU320" s="1450"/>
      <c r="AV320" s="1450"/>
      <c r="AW320" s="1450"/>
      <c r="AX320" s="1450"/>
    </row>
    <row r="321" spans="2:50" s="1503" customFormat="1">
      <c r="B321" s="178"/>
      <c r="C321" s="2150"/>
      <c r="D321" s="178"/>
      <c r="E321" s="178"/>
      <c r="F321" s="178"/>
      <c r="G321" s="3910"/>
      <c r="H321" s="3911"/>
      <c r="I321" s="3911"/>
      <c r="J321" s="3911"/>
      <c r="K321" s="3912"/>
      <c r="L321" s="3364">
        <v>40534</v>
      </c>
      <c r="M321" s="3364"/>
      <c r="N321" s="3364"/>
      <c r="O321" s="3364"/>
      <c r="P321" s="3364"/>
      <c r="Q321" s="3364">
        <v>42359</v>
      </c>
      <c r="R321" s="3364"/>
      <c r="S321" s="3364"/>
      <c r="T321" s="3364"/>
      <c r="U321" s="3364"/>
      <c r="V321" s="3772" t="s">
        <v>2193</v>
      </c>
      <c r="W321" s="3773"/>
      <c r="X321" s="3773"/>
      <c r="Y321" s="3773"/>
      <c r="Z321" s="3774"/>
      <c r="AA321" s="2135" t="s">
        <v>13</v>
      </c>
      <c r="AB321" s="2135" t="s">
        <v>13</v>
      </c>
      <c r="AC321" s="2135" t="s">
        <v>13</v>
      </c>
      <c r="AD321" s="2135" t="s">
        <v>13</v>
      </c>
      <c r="AE321" s="2135"/>
      <c r="AF321" s="2135"/>
      <c r="AG321" s="2135"/>
      <c r="AH321" s="2135" t="s">
        <v>13</v>
      </c>
      <c r="AI321" s="2135"/>
      <c r="AJ321" s="2135" t="s">
        <v>13</v>
      </c>
      <c r="AK321" s="1450"/>
      <c r="AL321" s="1450"/>
      <c r="AN321" s="1450"/>
      <c r="AO321" s="1450"/>
      <c r="AP321" s="1450"/>
      <c r="AQ321" s="1450"/>
      <c r="AR321" s="1450"/>
      <c r="AS321" s="1450"/>
      <c r="AT321" s="1450"/>
      <c r="AU321" s="1450"/>
      <c r="AV321" s="1450"/>
      <c r="AW321" s="1450"/>
      <c r="AX321" s="1450"/>
    </row>
    <row r="322" spans="2:50" s="1503" customFormat="1">
      <c r="B322" s="178"/>
      <c r="C322" s="2150"/>
      <c r="D322" s="178"/>
      <c r="E322" s="178"/>
      <c r="F322" s="178"/>
      <c r="G322" s="3910"/>
      <c r="H322" s="3911"/>
      <c r="I322" s="3911"/>
      <c r="J322" s="3911"/>
      <c r="K322" s="3912"/>
      <c r="L322" s="3364"/>
      <c r="M322" s="3364"/>
      <c r="N322" s="3364"/>
      <c r="O322" s="3364"/>
      <c r="P322" s="3364"/>
      <c r="Q322" s="3364"/>
      <c r="R322" s="3364"/>
      <c r="S322" s="3364"/>
      <c r="T322" s="3364"/>
      <c r="U322" s="3364"/>
      <c r="V322" s="3772" t="s">
        <v>2194</v>
      </c>
      <c r="W322" s="3773"/>
      <c r="X322" s="3773"/>
      <c r="Y322" s="3773"/>
      <c r="Z322" s="3774"/>
      <c r="AA322" s="2135" t="s">
        <v>13</v>
      </c>
      <c r="AB322" s="2135" t="s">
        <v>13</v>
      </c>
      <c r="AC322" s="2135" t="s">
        <v>13</v>
      </c>
      <c r="AD322" s="2135" t="s">
        <v>13</v>
      </c>
      <c r="AE322" s="2135" t="s">
        <v>13</v>
      </c>
      <c r="AF322" s="2135" t="s">
        <v>13</v>
      </c>
      <c r="AG322" s="2135" t="s">
        <v>13</v>
      </c>
      <c r="AH322" s="2135" t="s">
        <v>13</v>
      </c>
      <c r="AI322" s="2135"/>
      <c r="AJ322" s="2135" t="s">
        <v>13</v>
      </c>
      <c r="AK322" s="1450"/>
      <c r="AL322" s="1450"/>
      <c r="AN322" s="1451"/>
      <c r="AO322" s="1451"/>
      <c r="AP322" s="1451"/>
      <c r="AQ322" s="1451"/>
      <c r="AR322" s="1451"/>
      <c r="AS322" s="1451"/>
      <c r="AT322" s="1451"/>
      <c r="AU322" s="1451"/>
      <c r="AV322" s="1451"/>
      <c r="AW322" s="1451"/>
      <c r="AX322" s="1451"/>
    </row>
    <row r="323" spans="2:50" s="1503" customFormat="1">
      <c r="B323" s="178"/>
      <c r="C323" s="2150"/>
      <c r="D323" s="178"/>
      <c r="E323" s="178"/>
      <c r="F323" s="178"/>
      <c r="G323" s="3910"/>
      <c r="H323" s="3911"/>
      <c r="I323" s="3911"/>
      <c r="J323" s="3911"/>
      <c r="K323" s="3912"/>
      <c r="L323" s="3364"/>
      <c r="M323" s="3364"/>
      <c r="N323" s="3364"/>
      <c r="O323" s="3364"/>
      <c r="P323" s="3364"/>
      <c r="Q323" s="3364"/>
      <c r="R323" s="3364"/>
      <c r="S323" s="3364"/>
      <c r="T323" s="3364"/>
      <c r="U323" s="3364"/>
      <c r="V323" s="3772" t="s">
        <v>2195</v>
      </c>
      <c r="W323" s="3773"/>
      <c r="X323" s="3773"/>
      <c r="Y323" s="3773"/>
      <c r="Z323" s="3774"/>
      <c r="AA323" s="2135" t="s">
        <v>13</v>
      </c>
      <c r="AB323" s="2135" t="s">
        <v>13</v>
      </c>
      <c r="AC323" s="2135"/>
      <c r="AD323" s="2135"/>
      <c r="AE323" s="2135"/>
      <c r="AF323" s="2135"/>
      <c r="AG323" s="2135"/>
      <c r="AH323" s="2135"/>
      <c r="AI323" s="2135"/>
      <c r="AJ323" s="2135"/>
      <c r="AK323" s="1450"/>
      <c r="AL323" s="1450"/>
      <c r="AN323" s="1451"/>
      <c r="AO323" s="1451"/>
      <c r="AP323" s="1451"/>
      <c r="AQ323" s="1451"/>
      <c r="AR323" s="1451"/>
      <c r="AS323" s="1451"/>
      <c r="AT323" s="1451"/>
      <c r="AU323" s="1451"/>
      <c r="AV323" s="1451"/>
      <c r="AW323" s="1451"/>
      <c r="AX323" s="1451"/>
    </row>
    <row r="324" spans="2:50" s="1503" customFormat="1">
      <c r="B324" s="178"/>
      <c r="C324" s="2151"/>
      <c r="D324" s="2152"/>
      <c r="E324" s="2152"/>
      <c r="F324" s="2152"/>
      <c r="G324" s="3913"/>
      <c r="H324" s="3914"/>
      <c r="I324" s="3914"/>
      <c r="J324" s="3914"/>
      <c r="K324" s="3915"/>
      <c r="L324" s="3364"/>
      <c r="M324" s="3364"/>
      <c r="N324" s="3364"/>
      <c r="O324" s="3364"/>
      <c r="P324" s="3364"/>
      <c r="Q324" s="3364"/>
      <c r="R324" s="3364"/>
      <c r="S324" s="3364"/>
      <c r="T324" s="3364"/>
      <c r="U324" s="3364"/>
      <c r="V324" s="3772" t="s">
        <v>704</v>
      </c>
      <c r="W324" s="3773"/>
      <c r="X324" s="3773"/>
      <c r="Y324" s="3773"/>
      <c r="Z324" s="3774"/>
      <c r="AA324" s="2135"/>
      <c r="AB324" s="2135"/>
      <c r="AC324" s="2135"/>
      <c r="AD324" s="2135"/>
      <c r="AE324" s="2135"/>
      <c r="AF324" s="2135"/>
      <c r="AG324" s="2135"/>
      <c r="AH324" s="2135"/>
      <c r="AI324" s="2135"/>
      <c r="AJ324" s="2135"/>
      <c r="AK324" s="1450"/>
      <c r="AL324" s="1450"/>
      <c r="AN324" s="1451"/>
      <c r="AO324" s="1451"/>
      <c r="AP324" s="1451"/>
      <c r="AQ324" s="1451"/>
      <c r="AR324" s="1451"/>
      <c r="AS324" s="1451"/>
      <c r="AT324" s="1451"/>
      <c r="AU324" s="1451"/>
      <c r="AV324" s="1451"/>
      <c r="AW324" s="1451"/>
      <c r="AX324" s="1451"/>
    </row>
    <row r="325" spans="2:50" s="1503" customFormat="1" ht="14">
      <c r="B325" s="1883"/>
      <c r="C325" s="2153"/>
      <c r="D325" s="2153"/>
      <c r="E325" s="2153"/>
      <c r="F325" s="2153"/>
      <c r="G325" s="2153"/>
      <c r="H325" s="2153"/>
      <c r="I325" s="2153"/>
      <c r="J325" s="2153"/>
      <c r="K325" s="2154"/>
      <c r="L325" s="2154"/>
      <c r="M325" s="2154"/>
      <c r="N325" s="2154"/>
      <c r="O325" s="2153"/>
      <c r="P325" s="2153"/>
      <c r="Q325" s="2153"/>
      <c r="R325" s="2153"/>
      <c r="S325" s="2153"/>
      <c r="T325" s="2153"/>
      <c r="U325" s="2153"/>
      <c r="V325" s="1961"/>
      <c r="W325" s="1961"/>
      <c r="X325" s="1961"/>
      <c r="Y325" s="1961"/>
      <c r="Z325" s="1961"/>
      <c r="AA325" s="1961"/>
      <c r="AB325" s="1961"/>
      <c r="AC325" s="1961"/>
      <c r="AD325" s="1961"/>
      <c r="AE325" s="1961"/>
      <c r="AF325" s="1961"/>
      <c r="AG325" s="1961"/>
      <c r="AH325" s="1961"/>
      <c r="AI325" s="1961"/>
      <c r="AJ325" s="1961"/>
      <c r="AK325" s="1961"/>
      <c r="AL325" s="1961"/>
      <c r="AN325" s="1451"/>
      <c r="AO325" s="1451"/>
      <c r="AP325" s="1451"/>
      <c r="AQ325" s="1451"/>
      <c r="AR325" s="1451"/>
      <c r="AS325" s="1451"/>
      <c r="AT325" s="1451"/>
      <c r="AU325" s="1451"/>
      <c r="AV325" s="1451"/>
      <c r="AW325" s="1451"/>
      <c r="AX325" s="1451"/>
    </row>
    <row r="326" spans="2:50" s="1503" customFormat="1" ht="16.5">
      <c r="B326" s="2680" t="s">
        <v>2196</v>
      </c>
      <c r="C326" s="1490"/>
      <c r="D326" s="1490"/>
      <c r="E326" s="1450"/>
      <c r="F326" s="1450"/>
      <c r="G326" s="1450"/>
      <c r="H326" s="1450"/>
      <c r="I326" s="1490"/>
      <c r="J326" s="1450"/>
      <c r="K326" s="1450"/>
      <c r="L326" s="1490"/>
      <c r="M326" s="1450"/>
      <c r="N326" s="1450"/>
      <c r="O326" s="1490"/>
      <c r="P326" s="1450"/>
      <c r="Q326" s="1450"/>
      <c r="R326" s="1450"/>
      <c r="S326" s="1450"/>
      <c r="T326" s="1961"/>
      <c r="U326" s="1450"/>
      <c r="V326" s="1490"/>
      <c r="W326" s="1490"/>
      <c r="X326" s="1961"/>
      <c r="Y326" s="1961"/>
      <c r="Z326" s="1961"/>
      <c r="AA326" s="1961"/>
      <c r="AB326" s="1961"/>
      <c r="AC326" s="1961"/>
      <c r="AD326" s="1490"/>
      <c r="AE326" s="1490"/>
      <c r="AF326" s="1490"/>
      <c r="AG326" s="1490"/>
      <c r="AH326" s="1490"/>
      <c r="AI326" s="1490"/>
      <c r="AJ326" s="1490"/>
      <c r="AK326" s="1490"/>
      <c r="AL326" s="1450"/>
      <c r="AN326" s="1451"/>
      <c r="AO326" s="1451"/>
      <c r="AP326" s="1451"/>
      <c r="AQ326" s="1451"/>
      <c r="AR326" s="1451"/>
      <c r="AS326" s="1451"/>
      <c r="AT326" s="1451"/>
      <c r="AU326" s="1451"/>
      <c r="AV326" s="1451"/>
      <c r="AW326" s="1451"/>
      <c r="AX326" s="1451"/>
    </row>
    <row r="327" spans="2:50" s="1503" customFormat="1" ht="14">
      <c r="B327" s="1883"/>
      <c r="C327" s="1490"/>
      <c r="D327" s="1490"/>
      <c r="E327" s="1450"/>
      <c r="F327" s="1450"/>
      <c r="G327" s="1450"/>
      <c r="H327" s="1450"/>
      <c r="I327" s="1490"/>
      <c r="J327" s="1450"/>
      <c r="K327" s="1450"/>
      <c r="L327" s="1490"/>
      <c r="M327" s="1450"/>
      <c r="N327" s="1450"/>
      <c r="O327" s="1490"/>
      <c r="P327" s="1450"/>
      <c r="Q327" s="1450"/>
      <c r="R327" s="1450"/>
      <c r="S327" s="1450"/>
      <c r="T327" s="1961"/>
      <c r="U327" s="1450"/>
      <c r="V327" s="1490"/>
      <c r="W327" s="1490"/>
      <c r="X327" s="1961"/>
      <c r="Y327" s="1961"/>
      <c r="Z327" s="1961"/>
      <c r="AA327" s="1961"/>
      <c r="AB327" s="1961"/>
      <c r="AC327" s="1961"/>
      <c r="AD327" s="1490"/>
      <c r="AE327" s="1490"/>
      <c r="AF327" s="1490"/>
      <c r="AG327" s="1490"/>
      <c r="AH327" s="1490"/>
      <c r="AI327" s="1490"/>
      <c r="AJ327" s="1490"/>
      <c r="AK327" s="1490"/>
      <c r="AL327" s="1450"/>
      <c r="AN327" s="1451"/>
      <c r="AO327" s="1451"/>
      <c r="AP327" s="1451"/>
      <c r="AQ327" s="1451"/>
      <c r="AR327" s="1451"/>
      <c r="AS327" s="1451"/>
      <c r="AT327" s="1451"/>
      <c r="AU327" s="1451"/>
      <c r="AV327" s="1451"/>
      <c r="AW327" s="1451"/>
      <c r="AX327" s="1451"/>
    </row>
    <row r="328" spans="2:50" s="1503" customFormat="1" ht="14.5" thickBot="1">
      <c r="B328" s="1883"/>
      <c r="C328" s="1494" t="s">
        <v>443</v>
      </c>
      <c r="D328" s="1489"/>
      <c r="E328" s="2155"/>
      <c r="F328" s="2155"/>
      <c r="G328" s="2155"/>
      <c r="H328" s="2156"/>
      <c r="I328" s="2157"/>
      <c r="J328" s="2158"/>
      <c r="K328" s="2159" t="s">
        <v>2197</v>
      </c>
      <c r="L328" s="2160"/>
      <c r="M328" s="2157"/>
      <c r="N328" s="2158"/>
      <c r="O328" s="1494" t="s">
        <v>2198</v>
      </c>
      <c r="P328" s="2155"/>
      <c r="Q328" s="2155"/>
      <c r="R328" s="2155"/>
      <c r="S328" s="2156"/>
      <c r="T328" s="2157"/>
      <c r="U328" s="2158"/>
      <c r="V328" s="1494" t="s">
        <v>2199</v>
      </c>
      <c r="W328" s="1489"/>
      <c r="X328" s="2161"/>
      <c r="Y328" s="2161"/>
      <c r="Z328" s="2162"/>
      <c r="AA328" s="2163"/>
      <c r="AB328" s="2164"/>
      <c r="AC328" s="1961"/>
      <c r="AD328" s="1490"/>
      <c r="AE328" s="1490"/>
      <c r="AF328" s="1490"/>
      <c r="AG328" s="1490"/>
      <c r="AH328" s="1490"/>
      <c r="AI328" s="1490"/>
      <c r="AJ328" s="1490"/>
      <c r="AK328" s="1490"/>
      <c r="AL328" s="1450"/>
      <c r="AN328" s="1208"/>
      <c r="AO328" s="1208"/>
      <c r="AP328" s="1208"/>
      <c r="AQ328" s="1208"/>
      <c r="AR328" s="1208"/>
      <c r="AS328" s="1208"/>
      <c r="AT328" s="1208"/>
      <c r="AU328" s="1208"/>
      <c r="AV328" s="1208"/>
      <c r="AW328" s="1208"/>
      <c r="AX328" s="1208"/>
    </row>
    <row r="329" spans="2:50" s="1503" customFormat="1" ht="14">
      <c r="B329" s="1883"/>
      <c r="C329" s="1492" t="s">
        <v>2200</v>
      </c>
      <c r="D329" s="1493"/>
      <c r="E329" s="2165"/>
      <c r="F329" s="2165"/>
      <c r="G329" s="2165"/>
      <c r="H329" s="2166"/>
      <c r="I329" s="2167"/>
      <c r="J329" s="1450"/>
      <c r="K329" s="2168"/>
      <c r="L329" s="1497"/>
      <c r="M329" s="2169"/>
      <c r="N329" s="1450"/>
      <c r="O329" s="1492" t="s">
        <v>2201</v>
      </c>
      <c r="P329" s="2165"/>
      <c r="Q329" s="2165"/>
      <c r="R329" s="2165"/>
      <c r="S329" s="2166"/>
      <c r="T329" s="2170"/>
      <c r="U329" s="1450"/>
      <c r="V329" s="1492"/>
      <c r="W329" s="1493"/>
      <c r="X329" s="2171"/>
      <c r="Y329" s="2171"/>
      <c r="Z329" s="2172"/>
      <c r="AA329" s="1961"/>
      <c r="AB329" s="2173"/>
      <c r="AC329" s="2174"/>
      <c r="AD329" s="1490"/>
      <c r="AE329" s="1490"/>
      <c r="AF329" s="1490"/>
      <c r="AG329" s="1490"/>
      <c r="AH329" s="1490"/>
      <c r="AI329" s="1490"/>
      <c r="AJ329" s="1490"/>
      <c r="AK329" s="1490"/>
      <c r="AL329" s="1450"/>
      <c r="AN329" s="1208"/>
      <c r="AO329" s="1208"/>
      <c r="AP329" s="1208"/>
      <c r="AQ329" s="1208"/>
      <c r="AR329" s="1208"/>
      <c r="AS329" s="1208"/>
      <c r="AT329" s="1208"/>
      <c r="AU329" s="1208"/>
      <c r="AV329" s="1208"/>
      <c r="AW329" s="1208"/>
      <c r="AX329" s="1208"/>
    </row>
    <row r="330" spans="2:50" s="1503" customFormat="1" ht="14">
      <c r="B330" s="1883"/>
      <c r="C330" s="1490"/>
      <c r="D330" s="1490"/>
      <c r="E330" s="1450"/>
      <c r="F330" s="1450"/>
      <c r="G330" s="1450"/>
      <c r="H330" s="1450"/>
      <c r="I330" s="2175"/>
      <c r="J330" s="1450"/>
      <c r="K330" s="1450"/>
      <c r="L330" s="1490"/>
      <c r="M330" s="2176"/>
      <c r="N330" s="1450"/>
      <c r="O330" s="1490"/>
      <c r="P330" s="1450"/>
      <c r="Q330" s="1450"/>
      <c r="R330" s="1450"/>
      <c r="S330" s="1450"/>
      <c r="T330" s="2170"/>
      <c r="U330" s="1450"/>
      <c r="V330" s="1490"/>
      <c r="W330" s="1490"/>
      <c r="X330" s="1961"/>
      <c r="Y330" s="1961"/>
      <c r="Z330" s="1961"/>
      <c r="AA330" s="1961"/>
      <c r="AB330" s="1961"/>
      <c r="AC330" s="2177"/>
      <c r="AD330" s="1490"/>
      <c r="AE330" s="1490"/>
      <c r="AF330" s="1490"/>
      <c r="AG330" s="1490"/>
      <c r="AH330" s="1490"/>
      <c r="AI330" s="1490"/>
      <c r="AJ330" s="1490"/>
      <c r="AK330" s="1490"/>
      <c r="AL330" s="1450"/>
      <c r="AN330" s="1208"/>
      <c r="AO330" s="1208"/>
      <c r="AP330" s="1208"/>
      <c r="AQ330" s="1208"/>
      <c r="AR330" s="1208"/>
      <c r="AS330" s="1208"/>
      <c r="AT330" s="1208"/>
      <c r="AU330" s="1208"/>
      <c r="AV330" s="1208"/>
      <c r="AW330" s="1208"/>
      <c r="AX330" s="1208"/>
    </row>
    <row r="331" spans="2:50" s="1503" customFormat="1" ht="14.5" thickBot="1">
      <c r="B331" s="1883"/>
      <c r="C331" s="1490"/>
      <c r="D331" s="1490"/>
      <c r="E331" s="1450"/>
      <c r="F331" s="1450"/>
      <c r="G331" s="1450"/>
      <c r="H331" s="1450"/>
      <c r="I331" s="2175"/>
      <c r="J331" s="1450"/>
      <c r="K331" s="1450"/>
      <c r="L331" s="1490"/>
      <c r="M331" s="2176"/>
      <c r="N331" s="2158"/>
      <c r="O331" s="1494" t="s">
        <v>2198</v>
      </c>
      <c r="P331" s="2155"/>
      <c r="Q331" s="2155"/>
      <c r="R331" s="2155"/>
      <c r="S331" s="2156"/>
      <c r="T331" s="2178"/>
      <c r="U331" s="2158"/>
      <c r="V331" s="1494" t="s">
        <v>2199</v>
      </c>
      <c r="W331" s="1489"/>
      <c r="X331" s="2161"/>
      <c r="Y331" s="2161"/>
      <c r="Z331" s="2162"/>
      <c r="AA331" s="2163"/>
      <c r="AB331" s="2164"/>
      <c r="AC331" s="2179"/>
      <c r="AD331" s="2180"/>
      <c r="AE331" s="1494" t="s">
        <v>2202</v>
      </c>
      <c r="AF331" s="1489"/>
      <c r="AG331" s="1489"/>
      <c r="AH331" s="1489"/>
      <c r="AI331" s="1489"/>
      <c r="AJ331" s="2160"/>
      <c r="AK331" s="1490"/>
      <c r="AL331" s="1450"/>
      <c r="AN331" s="1208"/>
      <c r="AO331" s="1208"/>
      <c r="AP331" s="1208"/>
      <c r="AQ331" s="1208"/>
      <c r="AR331" s="1208"/>
      <c r="AS331" s="1208"/>
      <c r="AT331" s="1208"/>
      <c r="AU331" s="1208"/>
      <c r="AV331" s="1208"/>
      <c r="AW331" s="1208"/>
      <c r="AX331" s="1208"/>
    </row>
    <row r="332" spans="2:50" s="1450" customFormat="1" ht="14">
      <c r="B332" s="1883"/>
      <c r="C332" s="1490"/>
      <c r="D332" s="1490"/>
      <c r="I332" s="2175"/>
      <c r="L332" s="1490"/>
      <c r="M332" s="2176"/>
      <c r="O332" s="1492" t="s">
        <v>2203</v>
      </c>
      <c r="P332" s="2165"/>
      <c r="Q332" s="2165"/>
      <c r="R332" s="2165"/>
      <c r="S332" s="2166"/>
      <c r="T332" s="2170"/>
      <c r="V332" s="1492"/>
      <c r="W332" s="1493"/>
      <c r="X332" s="2171"/>
      <c r="Y332" s="2171"/>
      <c r="Z332" s="2172"/>
      <c r="AA332" s="1961"/>
      <c r="AB332" s="2173"/>
      <c r="AC332" s="2177"/>
      <c r="AD332" s="1490"/>
      <c r="AE332" s="1492" t="s">
        <v>2204</v>
      </c>
      <c r="AF332" s="1493"/>
      <c r="AG332" s="1493"/>
      <c r="AH332" s="1493"/>
      <c r="AI332" s="1493"/>
      <c r="AJ332" s="1497"/>
      <c r="AK332" s="1490"/>
    </row>
    <row r="333" spans="2:50" s="1450" customFormat="1" ht="14">
      <c r="B333" s="1883"/>
      <c r="C333" s="1490"/>
      <c r="D333" s="1490"/>
      <c r="I333" s="2175"/>
      <c r="L333" s="1490"/>
      <c r="M333" s="2176"/>
      <c r="O333" s="1490"/>
      <c r="T333" s="2170"/>
      <c r="V333" s="1490"/>
      <c r="W333" s="1490"/>
      <c r="X333" s="1961"/>
      <c r="Y333" s="1961"/>
      <c r="Z333" s="1961"/>
      <c r="AA333" s="1961"/>
      <c r="AB333" s="1961"/>
      <c r="AC333" s="2177"/>
      <c r="AD333" s="1490"/>
      <c r="AE333" s="1490"/>
      <c r="AF333" s="1490"/>
      <c r="AG333" s="1490"/>
      <c r="AH333" s="1490"/>
      <c r="AI333" s="1490"/>
      <c r="AJ333" s="1490"/>
      <c r="AK333" s="1490"/>
    </row>
    <row r="334" spans="2:50" s="1450" customFormat="1" ht="14.5" thickBot="1">
      <c r="B334" s="1883"/>
      <c r="C334" s="1490"/>
      <c r="D334" s="1490"/>
      <c r="I334" s="2175"/>
      <c r="L334" s="1490"/>
      <c r="M334" s="2176"/>
      <c r="N334" s="2158"/>
      <c r="O334" s="1494" t="s">
        <v>2198</v>
      </c>
      <c r="P334" s="2155"/>
      <c r="Q334" s="2155"/>
      <c r="R334" s="2155"/>
      <c r="S334" s="2156"/>
      <c r="T334" s="2178"/>
      <c r="U334" s="2158"/>
      <c r="V334" s="1494" t="s">
        <v>2199</v>
      </c>
      <c r="W334" s="1489"/>
      <c r="X334" s="2161"/>
      <c r="Y334" s="2161"/>
      <c r="Z334" s="2162"/>
      <c r="AA334" s="2163"/>
      <c r="AB334" s="2164"/>
      <c r="AC334" s="2179"/>
      <c r="AD334" s="1490"/>
      <c r="AE334" s="1490"/>
      <c r="AF334" s="1490"/>
      <c r="AG334" s="1490"/>
      <c r="AH334" s="1490"/>
      <c r="AI334" s="1490"/>
      <c r="AJ334" s="1490"/>
      <c r="AK334" s="1490"/>
    </row>
    <row r="335" spans="2:50" s="1450" customFormat="1" ht="14">
      <c r="B335" s="1883"/>
      <c r="C335" s="1490"/>
      <c r="D335" s="1490"/>
      <c r="I335" s="2175"/>
      <c r="L335" s="1490"/>
      <c r="O335" s="1492" t="s">
        <v>2205</v>
      </c>
      <c r="P335" s="2165"/>
      <c r="Q335" s="2165"/>
      <c r="R335" s="2165"/>
      <c r="S335" s="2166"/>
      <c r="T335" s="2170"/>
      <c r="V335" s="1492"/>
      <c r="W335" s="1493"/>
      <c r="X335" s="2171"/>
      <c r="Y335" s="2171"/>
      <c r="Z335" s="2172"/>
      <c r="AA335" s="1961"/>
      <c r="AB335" s="2170"/>
      <c r="AC335" s="1961"/>
      <c r="AD335" s="1490"/>
      <c r="AE335" s="1490"/>
      <c r="AF335" s="1490"/>
      <c r="AG335" s="1490"/>
      <c r="AH335" s="1490"/>
      <c r="AI335" s="1490"/>
      <c r="AJ335" s="1490"/>
      <c r="AK335" s="1490"/>
    </row>
    <row r="336" spans="2:50" s="1450" customFormat="1" ht="14">
      <c r="B336" s="1883"/>
      <c r="C336" s="1490"/>
      <c r="D336" s="1490"/>
      <c r="I336" s="2175"/>
      <c r="L336" s="1490"/>
      <c r="O336" s="1490"/>
      <c r="T336" s="2170"/>
      <c r="V336" s="1490"/>
      <c r="W336" s="1490"/>
      <c r="X336" s="1961"/>
      <c r="Y336" s="1961"/>
      <c r="Z336" s="1961"/>
      <c r="AA336" s="1961"/>
      <c r="AB336" s="2170"/>
      <c r="AC336" s="1961"/>
      <c r="AD336" s="1490"/>
      <c r="AE336" s="1490"/>
      <c r="AF336" s="1490"/>
      <c r="AG336" s="1490"/>
      <c r="AH336" s="1490"/>
      <c r="AI336" s="1490"/>
      <c r="AJ336" s="1490"/>
      <c r="AK336" s="1490"/>
    </row>
    <row r="337" spans="2:37" s="1450" customFormat="1" ht="14">
      <c r="B337" s="1883"/>
      <c r="C337" s="1490"/>
      <c r="D337" s="1490"/>
      <c r="I337" s="2175"/>
      <c r="L337" s="1490"/>
      <c r="O337" s="1490"/>
      <c r="T337" s="2170"/>
      <c r="U337" s="2181"/>
      <c r="V337" s="2182"/>
      <c r="W337" s="2182"/>
      <c r="X337" s="2183"/>
      <c r="Y337" s="2183"/>
      <c r="Z337" s="2183"/>
      <c r="AA337" s="2183"/>
      <c r="AB337" s="2184"/>
      <c r="AC337" s="2183"/>
      <c r="AD337" s="2185"/>
      <c r="AE337" s="1494" t="s">
        <v>2206</v>
      </c>
      <c r="AF337" s="1489"/>
      <c r="AG337" s="1489"/>
      <c r="AH337" s="1489"/>
      <c r="AI337" s="1489"/>
      <c r="AJ337" s="2160"/>
      <c r="AK337" s="1490"/>
    </row>
    <row r="338" spans="2:37" s="1450" customFormat="1" ht="14">
      <c r="B338" s="1883"/>
      <c r="C338" s="1490"/>
      <c r="D338" s="1490"/>
      <c r="I338" s="2175"/>
      <c r="L338" s="1490"/>
      <c r="O338" s="1490"/>
      <c r="T338" s="1961"/>
      <c r="V338" s="1490"/>
      <c r="W338" s="1490"/>
      <c r="X338" s="1961"/>
      <c r="Y338" s="1961"/>
      <c r="Z338" s="1961"/>
      <c r="AA338" s="1961"/>
      <c r="AB338" s="1961"/>
      <c r="AC338" s="1961"/>
      <c r="AD338" s="1490"/>
      <c r="AE338" s="1492" t="s">
        <v>2204</v>
      </c>
      <c r="AF338" s="1493"/>
      <c r="AG338" s="1493"/>
      <c r="AH338" s="1493"/>
      <c r="AI338" s="1493"/>
      <c r="AJ338" s="1497"/>
      <c r="AK338" s="1490"/>
    </row>
    <row r="339" spans="2:37" s="1450" customFormat="1" ht="14">
      <c r="B339" s="1883"/>
      <c r="C339" s="1490"/>
      <c r="D339" s="1490"/>
      <c r="I339" s="2175"/>
      <c r="L339" s="1490"/>
      <c r="O339" s="1490"/>
      <c r="T339" s="1961"/>
      <c r="V339" s="1490"/>
      <c r="W339" s="1490"/>
      <c r="X339" s="1961"/>
      <c r="Y339" s="1961"/>
      <c r="Z339" s="1961"/>
      <c r="AA339" s="1961"/>
      <c r="AB339" s="1961"/>
      <c r="AC339" s="1961"/>
      <c r="AD339" s="1490"/>
      <c r="AE339" s="1490"/>
      <c r="AF339" s="1490"/>
      <c r="AG339" s="1490"/>
      <c r="AH339" s="1490"/>
      <c r="AI339" s="1490"/>
      <c r="AJ339" s="1490"/>
      <c r="AK339" s="1490"/>
    </row>
    <row r="340" spans="2:37" s="1450" customFormat="1" ht="14.5" thickBot="1">
      <c r="B340" s="1883"/>
      <c r="C340" s="1490"/>
      <c r="D340" s="1490"/>
      <c r="I340" s="2175"/>
      <c r="J340" s="2158"/>
      <c r="K340" s="2159" t="s">
        <v>2197</v>
      </c>
      <c r="L340" s="2160"/>
      <c r="M340" s="2186"/>
      <c r="N340" s="2186"/>
      <c r="O340" s="2187"/>
      <c r="P340" s="2186"/>
      <c r="Q340" s="2186"/>
      <c r="R340" s="2186"/>
      <c r="S340" s="2186"/>
      <c r="T340" s="2164"/>
      <c r="U340" s="2186"/>
      <c r="V340" s="2187"/>
      <c r="W340" s="2187"/>
      <c r="X340" s="2164"/>
      <c r="Y340" s="2164"/>
      <c r="Z340" s="2164"/>
      <c r="AA340" s="2164"/>
      <c r="AB340" s="2164"/>
      <c r="AC340" s="2164"/>
      <c r="AD340" s="2180"/>
      <c r="AE340" s="1494" t="s">
        <v>2207</v>
      </c>
      <c r="AF340" s="1489"/>
      <c r="AG340" s="1489"/>
      <c r="AH340" s="1489"/>
      <c r="AI340" s="1489"/>
      <c r="AJ340" s="2160"/>
      <c r="AK340" s="1490"/>
    </row>
    <row r="341" spans="2:37" s="1450" customFormat="1" ht="14">
      <c r="B341" s="1883"/>
      <c r="C341" s="1490"/>
      <c r="D341" s="1490"/>
      <c r="I341" s="1490"/>
      <c r="K341" s="2168"/>
      <c r="L341" s="1497"/>
      <c r="O341" s="1490"/>
      <c r="T341" s="1961"/>
      <c r="V341" s="1490"/>
      <c r="W341" s="1490"/>
      <c r="X341" s="1961"/>
      <c r="Y341" s="1961"/>
      <c r="Z341" s="1961"/>
      <c r="AA341" s="1961"/>
      <c r="AB341" s="1961"/>
      <c r="AC341" s="1961"/>
      <c r="AD341" s="1490"/>
      <c r="AE341" s="1492"/>
      <c r="AF341" s="1493"/>
      <c r="AG341" s="1493"/>
      <c r="AH341" s="1493"/>
      <c r="AI341" s="1493"/>
      <c r="AJ341" s="1497"/>
      <c r="AK341" s="1490"/>
    </row>
    <row r="342" spans="2:37" s="1450" customFormat="1" ht="17.25" customHeight="1">
      <c r="B342" s="1883"/>
      <c r="C342" s="1490"/>
      <c r="D342" s="1490"/>
      <c r="I342" s="1490"/>
      <c r="L342" s="1490"/>
      <c r="O342" s="1490"/>
      <c r="T342" s="1961"/>
      <c r="V342" s="1490"/>
      <c r="W342" s="1490"/>
      <c r="X342" s="1961"/>
      <c r="Y342" s="1961"/>
      <c r="Z342" s="1961"/>
      <c r="AA342" s="1961"/>
      <c r="AB342" s="1961"/>
      <c r="AC342" s="1961"/>
      <c r="AD342" s="1490"/>
      <c r="AE342" s="1490"/>
      <c r="AF342" s="1490"/>
      <c r="AG342" s="1490"/>
      <c r="AH342" s="1490"/>
      <c r="AI342" s="1490"/>
      <c r="AJ342" s="1490"/>
      <c r="AK342" s="1490"/>
    </row>
    <row r="343" spans="2:37" s="1450" customFormat="1" ht="14">
      <c r="B343" s="1883"/>
      <c r="C343" s="1490"/>
      <c r="D343" s="1490"/>
      <c r="I343" s="1490"/>
      <c r="L343" s="1490"/>
      <c r="O343" s="1490"/>
      <c r="T343" s="1961"/>
      <c r="V343" s="1490"/>
      <c r="W343" s="1490"/>
      <c r="X343" s="1961"/>
      <c r="Y343" s="1961"/>
      <c r="Z343" s="1961"/>
      <c r="AA343" s="1961"/>
      <c r="AB343" s="1961"/>
      <c r="AC343" s="1961"/>
      <c r="AD343" s="1490"/>
      <c r="AE343" s="1490"/>
      <c r="AF343" s="1490"/>
      <c r="AG343" s="1490"/>
      <c r="AH343" s="1490"/>
      <c r="AI343" s="1490"/>
      <c r="AJ343" s="1490"/>
      <c r="AK343" s="1490"/>
    </row>
    <row r="344" spans="2:37" s="1450" customFormat="1" ht="14.5" thickBot="1">
      <c r="B344" s="1883"/>
      <c r="C344" s="1494" t="s">
        <v>444</v>
      </c>
      <c r="D344" s="1489"/>
      <c r="E344" s="2155"/>
      <c r="F344" s="2155"/>
      <c r="G344" s="2155"/>
      <c r="H344" s="2156"/>
      <c r="I344" s="2157"/>
      <c r="J344" s="2186"/>
      <c r="K344" s="2186"/>
      <c r="L344" s="2187"/>
      <c r="M344" s="2186"/>
      <c r="N344" s="2158"/>
      <c r="O344" s="1494" t="s">
        <v>2192</v>
      </c>
      <c r="P344" s="2155"/>
      <c r="Q344" s="2155"/>
      <c r="R344" s="2155"/>
      <c r="S344" s="2156"/>
      <c r="T344" s="2163"/>
      <c r="U344" s="2186"/>
      <c r="V344" s="2187"/>
      <c r="W344" s="2187"/>
      <c r="X344" s="2164"/>
      <c r="Y344" s="2164"/>
      <c r="Z344" s="2164"/>
      <c r="AA344" s="2164"/>
      <c r="AB344" s="2164"/>
      <c r="AC344" s="2164"/>
      <c r="AD344" s="2180"/>
      <c r="AE344" s="1494" t="s">
        <v>2206</v>
      </c>
      <c r="AF344" s="1489"/>
      <c r="AG344" s="1489"/>
      <c r="AH344" s="1489"/>
      <c r="AI344" s="1489"/>
      <c r="AJ344" s="2160"/>
      <c r="AK344" s="1490"/>
    </row>
    <row r="345" spans="2:37" s="1450" customFormat="1" ht="14">
      <c r="B345" s="1883"/>
      <c r="C345" s="1492" t="s">
        <v>2200</v>
      </c>
      <c r="D345" s="1493"/>
      <c r="E345" s="2165"/>
      <c r="F345" s="2165"/>
      <c r="G345" s="2165"/>
      <c r="H345" s="2166"/>
      <c r="I345" s="1490"/>
      <c r="L345" s="1490"/>
      <c r="O345" s="1492" t="s">
        <v>2208</v>
      </c>
      <c r="P345" s="2165"/>
      <c r="Q345" s="2165"/>
      <c r="R345" s="2165"/>
      <c r="S345" s="2166"/>
      <c r="T345" s="1961"/>
      <c r="V345" s="1490"/>
      <c r="W345" s="1490"/>
      <c r="X345" s="1961"/>
      <c r="Y345" s="1961"/>
      <c r="Z345" s="1961"/>
      <c r="AA345" s="1961"/>
      <c r="AB345" s="2174"/>
      <c r="AC345" s="1961"/>
      <c r="AD345" s="1490"/>
      <c r="AE345" s="1492" t="s">
        <v>2204</v>
      </c>
      <c r="AF345" s="1493"/>
      <c r="AG345" s="1493"/>
      <c r="AH345" s="1493"/>
      <c r="AI345" s="1493"/>
      <c r="AJ345" s="1497"/>
      <c r="AK345" s="1490"/>
    </row>
    <row r="346" spans="2:37" s="1450" customFormat="1" ht="14">
      <c r="B346" s="1883"/>
      <c r="C346" s="1490"/>
      <c r="D346" s="1490"/>
      <c r="I346" s="1490"/>
      <c r="L346" s="1490"/>
      <c r="O346" s="1490"/>
      <c r="T346" s="1961"/>
      <c r="V346" s="1490"/>
      <c r="W346" s="1490"/>
      <c r="X346" s="1961"/>
      <c r="Y346" s="1961"/>
      <c r="Z346" s="1961"/>
      <c r="AA346" s="1961"/>
      <c r="AB346" s="2177"/>
      <c r="AC346" s="1961"/>
      <c r="AD346" s="1490"/>
      <c r="AE346" s="1490"/>
      <c r="AF346" s="1490"/>
      <c r="AG346" s="1490"/>
      <c r="AH346" s="1490"/>
      <c r="AI346" s="1490"/>
      <c r="AJ346" s="1490"/>
      <c r="AK346" s="1490"/>
    </row>
    <row r="347" spans="2:37" s="1450" customFormat="1" ht="14.5" thickBot="1">
      <c r="B347" s="1883"/>
      <c r="C347" s="1490"/>
      <c r="D347" s="1490"/>
      <c r="I347" s="1490"/>
      <c r="L347" s="1490"/>
      <c r="O347" s="1490"/>
      <c r="T347" s="1961"/>
      <c r="V347" s="1490"/>
      <c r="W347" s="1490"/>
      <c r="X347" s="1961"/>
      <c r="Y347" s="1961"/>
      <c r="Z347" s="1961"/>
      <c r="AA347" s="1961"/>
      <c r="AB347" s="2177"/>
      <c r="AC347" s="2164"/>
      <c r="AD347" s="2180"/>
      <c r="AE347" s="1494" t="s">
        <v>2202</v>
      </c>
      <c r="AF347" s="1489"/>
      <c r="AG347" s="1489"/>
      <c r="AH347" s="1489"/>
      <c r="AI347" s="1489"/>
      <c r="AJ347" s="2160"/>
      <c r="AK347" s="1490"/>
    </row>
    <row r="348" spans="2:37" s="1450" customFormat="1" ht="14">
      <c r="B348" s="1883"/>
      <c r="C348" s="1490"/>
      <c r="D348" s="1490"/>
      <c r="I348" s="1490"/>
      <c r="L348" s="1490"/>
      <c r="O348" s="1490"/>
      <c r="T348" s="1961"/>
      <c r="V348" s="1490"/>
      <c r="W348" s="1490"/>
      <c r="X348" s="1961"/>
      <c r="Y348" s="1961"/>
      <c r="Z348" s="1961"/>
      <c r="AA348" s="1961"/>
      <c r="AB348" s="1961"/>
      <c r="AC348" s="1961"/>
      <c r="AD348" s="1490"/>
      <c r="AE348" s="1492" t="s">
        <v>2204</v>
      </c>
      <c r="AF348" s="1493"/>
      <c r="AG348" s="1493"/>
      <c r="AH348" s="1493"/>
      <c r="AI348" s="1493"/>
      <c r="AJ348" s="1497"/>
      <c r="AK348" s="1490"/>
    </row>
    <row r="349" spans="2:37" s="1450" customFormat="1" ht="14">
      <c r="B349" s="1883"/>
      <c r="C349" s="1490"/>
      <c r="D349" s="1490"/>
      <c r="I349" s="1490"/>
      <c r="L349" s="1490"/>
      <c r="O349" s="1490"/>
      <c r="T349" s="1961"/>
      <c r="V349" s="1490"/>
      <c r="W349" s="1490"/>
      <c r="X349" s="1961"/>
      <c r="Y349" s="1961"/>
      <c r="Z349" s="1961"/>
      <c r="AA349" s="1961"/>
      <c r="AB349" s="1961"/>
      <c r="AC349" s="1961"/>
      <c r="AD349" s="1490"/>
      <c r="AE349" s="1490"/>
      <c r="AF349" s="1490"/>
      <c r="AG349" s="1490"/>
      <c r="AH349" s="1490"/>
      <c r="AI349" s="1490"/>
      <c r="AJ349" s="1490"/>
      <c r="AK349" s="1490"/>
    </row>
    <row r="350" spans="2:37" s="1450" customFormat="1" ht="14">
      <c r="B350" s="1883"/>
      <c r="C350" s="1490"/>
      <c r="D350" s="1490"/>
      <c r="I350" s="1490"/>
      <c r="L350" s="1490"/>
      <c r="O350" s="1490"/>
      <c r="T350" s="1961"/>
      <c r="V350" s="1490"/>
      <c r="W350" s="1490"/>
      <c r="X350" s="1961"/>
      <c r="Y350" s="1961"/>
      <c r="Z350" s="1961"/>
      <c r="AA350" s="1961"/>
      <c r="AB350" s="1961"/>
      <c r="AC350" s="1961"/>
      <c r="AD350" s="1490"/>
      <c r="AE350" s="1490"/>
      <c r="AF350" s="1490"/>
      <c r="AG350" s="1490"/>
      <c r="AH350" s="1490"/>
      <c r="AI350" s="1490"/>
      <c r="AJ350" s="1490"/>
      <c r="AK350" s="1490"/>
    </row>
    <row r="351" spans="2:37" s="1450" customFormat="1" ht="14.5" thickBot="1">
      <c r="B351" s="1883"/>
      <c r="C351" s="1494" t="s">
        <v>2209</v>
      </c>
      <c r="D351" s="1489"/>
      <c r="E351" s="2155"/>
      <c r="F351" s="2155"/>
      <c r="G351" s="2155"/>
      <c r="H351" s="2156"/>
      <c r="I351" s="2157"/>
      <c r="J351" s="2186"/>
      <c r="K351" s="2186"/>
      <c r="L351" s="2187"/>
      <c r="M351" s="2186"/>
      <c r="N351" s="2158"/>
      <c r="O351" s="1494" t="s">
        <v>2192</v>
      </c>
      <c r="P351" s="2155"/>
      <c r="Q351" s="2155"/>
      <c r="R351" s="2155"/>
      <c r="S351" s="2156"/>
      <c r="T351" s="2163"/>
      <c r="U351" s="2186"/>
      <c r="V351" s="2187"/>
      <c r="W351" s="2187"/>
      <c r="X351" s="2164"/>
      <c r="Y351" s="2164"/>
      <c r="Z351" s="2164"/>
      <c r="AA351" s="2164"/>
      <c r="AB351" s="2164"/>
      <c r="AC351" s="2164"/>
      <c r="AD351" s="2180"/>
      <c r="AE351" s="1494" t="s">
        <v>2206</v>
      </c>
      <c r="AF351" s="1489"/>
      <c r="AG351" s="1489"/>
      <c r="AH351" s="1489"/>
      <c r="AI351" s="1489"/>
      <c r="AJ351" s="2160"/>
      <c r="AK351" s="1490"/>
    </row>
    <row r="352" spans="2:37" s="1450" customFormat="1" ht="14">
      <c r="B352" s="1883"/>
      <c r="C352" s="1492" t="s">
        <v>2200</v>
      </c>
      <c r="D352" s="1493"/>
      <c r="E352" s="2165"/>
      <c r="F352" s="2165"/>
      <c r="G352" s="2165"/>
      <c r="H352" s="2166"/>
      <c r="I352" s="1490"/>
      <c r="L352" s="1490"/>
      <c r="O352" s="1492" t="s">
        <v>2208</v>
      </c>
      <c r="P352" s="2165"/>
      <c r="Q352" s="2165"/>
      <c r="R352" s="2165"/>
      <c r="S352" s="2166"/>
      <c r="T352" s="1961"/>
      <c r="V352" s="1490"/>
      <c r="W352" s="1490"/>
      <c r="X352" s="1961"/>
      <c r="Y352" s="1961"/>
      <c r="Z352" s="1961"/>
      <c r="AA352" s="1961"/>
      <c r="AB352" s="2174"/>
      <c r="AC352" s="1961"/>
      <c r="AD352" s="1490"/>
      <c r="AE352" s="1492" t="s">
        <v>2204</v>
      </c>
      <c r="AF352" s="1493"/>
      <c r="AG352" s="1493"/>
      <c r="AH352" s="1493"/>
      <c r="AI352" s="1493"/>
      <c r="AJ352" s="1497"/>
      <c r="AK352" s="1490"/>
    </row>
    <row r="353" spans="2:50" s="1450" customFormat="1" ht="14">
      <c r="B353" s="1883"/>
      <c r="C353" s="1490"/>
      <c r="D353" s="1490"/>
      <c r="I353" s="1490"/>
      <c r="L353" s="1490"/>
      <c r="O353" s="1490"/>
      <c r="T353" s="1961"/>
      <c r="V353" s="1490"/>
      <c r="W353" s="1490"/>
      <c r="X353" s="1961"/>
      <c r="Y353" s="1961"/>
      <c r="Z353" s="1961"/>
      <c r="AA353" s="1961"/>
      <c r="AB353" s="2177"/>
      <c r="AC353" s="1961"/>
      <c r="AD353" s="1490"/>
      <c r="AE353" s="1490"/>
      <c r="AF353" s="1490"/>
      <c r="AG353" s="1490"/>
      <c r="AH353" s="1490"/>
      <c r="AI353" s="1490"/>
      <c r="AJ353" s="1490"/>
      <c r="AK353" s="1490"/>
    </row>
    <row r="354" spans="2:50" s="1450" customFormat="1" ht="14.5" thickBot="1">
      <c r="B354" s="1883"/>
      <c r="C354" s="1490"/>
      <c r="D354" s="1490"/>
      <c r="I354" s="1490"/>
      <c r="L354" s="1490"/>
      <c r="O354" s="1490"/>
      <c r="T354" s="1961"/>
      <c r="V354" s="1490"/>
      <c r="W354" s="1490"/>
      <c r="X354" s="1961"/>
      <c r="Y354" s="1961"/>
      <c r="Z354" s="1961"/>
      <c r="AA354" s="1961"/>
      <c r="AB354" s="2177"/>
      <c r="AC354" s="2164"/>
      <c r="AD354" s="2180"/>
      <c r="AE354" s="1494" t="s">
        <v>2202</v>
      </c>
      <c r="AF354" s="1489"/>
      <c r="AG354" s="1489"/>
      <c r="AH354" s="1489"/>
      <c r="AI354" s="1489"/>
      <c r="AJ354" s="2160"/>
      <c r="AK354" s="1490"/>
    </row>
    <row r="355" spans="2:50" s="1450" customFormat="1" ht="14">
      <c r="B355" s="1883"/>
      <c r="C355" s="1490"/>
      <c r="D355" s="1490"/>
      <c r="I355" s="1490"/>
      <c r="L355" s="1490"/>
      <c r="O355" s="1490"/>
      <c r="T355" s="1961"/>
      <c r="V355" s="1490"/>
      <c r="W355" s="1490"/>
      <c r="X355" s="1961"/>
      <c r="Y355" s="1961"/>
      <c r="Z355" s="1961"/>
      <c r="AA355" s="1961"/>
      <c r="AB355" s="1961"/>
      <c r="AC355" s="1961"/>
      <c r="AD355" s="1490"/>
      <c r="AE355" s="1492" t="s">
        <v>2204</v>
      </c>
      <c r="AF355" s="1493"/>
      <c r="AG355" s="1493"/>
      <c r="AH355" s="1493"/>
      <c r="AI355" s="1493"/>
      <c r="AJ355" s="1497"/>
      <c r="AK355" s="1490"/>
    </row>
    <row r="356" spans="2:50" s="1450" customFormat="1" ht="15">
      <c r="B356" s="2938"/>
      <c r="C356" s="3336" t="s">
        <v>3340</v>
      </c>
      <c r="D356" s="3336"/>
      <c r="E356" s="3336"/>
      <c r="F356" s="3336"/>
      <c r="G356" s="3336"/>
      <c r="H356" s="3336"/>
      <c r="I356" s="3336"/>
      <c r="J356" s="3336"/>
      <c r="K356" s="3336"/>
      <c r="L356" s="3336"/>
      <c r="M356" s="3336"/>
      <c r="N356" s="3336"/>
      <c r="O356" s="3336"/>
      <c r="P356" s="3336"/>
      <c r="Q356" s="3336"/>
      <c r="R356" s="3336"/>
      <c r="S356" s="3336"/>
      <c r="T356" s="3336"/>
      <c r="U356" s="3336"/>
      <c r="V356" s="3336"/>
      <c r="W356" s="3336"/>
      <c r="X356" s="3336"/>
      <c r="Y356" s="3336"/>
      <c r="Z356" s="3336"/>
      <c r="AA356" s="3336"/>
      <c r="AB356" s="3336"/>
      <c r="AC356" s="3336"/>
      <c r="AD356" s="3336"/>
      <c r="AE356" s="3336"/>
      <c r="AF356" s="3336"/>
      <c r="AG356" s="3336"/>
      <c r="AH356" s="3336"/>
      <c r="AI356" s="3336"/>
      <c r="AJ356" s="3336"/>
      <c r="AK356" s="2938"/>
      <c r="AL356" s="2938"/>
    </row>
    <row r="357" spans="2:50" s="1450" customFormat="1" ht="15">
      <c r="B357" s="2938"/>
      <c r="C357" s="3336"/>
      <c r="D357" s="3336"/>
      <c r="E357" s="3336"/>
      <c r="F357" s="3336"/>
      <c r="G357" s="3336"/>
      <c r="H357" s="3336"/>
      <c r="I357" s="3336"/>
      <c r="J357" s="3336"/>
      <c r="K357" s="3336"/>
      <c r="L357" s="3336"/>
      <c r="M357" s="3336"/>
      <c r="N357" s="3336"/>
      <c r="O357" s="3336"/>
      <c r="P357" s="3336"/>
      <c r="Q357" s="3336"/>
      <c r="R357" s="3336"/>
      <c r="S357" s="3336"/>
      <c r="T357" s="3336"/>
      <c r="U357" s="3336"/>
      <c r="V357" s="3336"/>
      <c r="W357" s="3336"/>
      <c r="X357" s="3336"/>
      <c r="Y357" s="3336"/>
      <c r="Z357" s="3336"/>
      <c r="AA357" s="3336"/>
      <c r="AB357" s="3336"/>
      <c r="AC357" s="3336"/>
      <c r="AD357" s="3336"/>
      <c r="AE357" s="3336"/>
      <c r="AF357" s="3336"/>
      <c r="AG357" s="3336"/>
      <c r="AH357" s="3336"/>
      <c r="AI357" s="3336"/>
      <c r="AJ357" s="3336"/>
      <c r="AK357" s="2938"/>
      <c r="AL357" s="2938"/>
    </row>
    <row r="358" spans="2:50" s="1450" customFormat="1" ht="14.5" thickBot="1">
      <c r="B358" s="414"/>
      <c r="C358" s="415"/>
      <c r="D358" s="415"/>
      <c r="E358" s="415"/>
      <c r="F358" s="415"/>
      <c r="G358" s="415"/>
      <c r="H358" s="4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c r="AJ358" s="415"/>
      <c r="AK358" s="1503"/>
      <c r="AL358" s="1503"/>
    </row>
    <row r="359" spans="2:50" s="1450" customFormat="1" ht="13.5" thickBot="1">
      <c r="B359" s="1208"/>
      <c r="C359" s="3815" t="s">
        <v>174</v>
      </c>
      <c r="D359" s="3816"/>
      <c r="E359" s="3816"/>
      <c r="F359" s="3816"/>
      <c r="G359" s="3816"/>
      <c r="H359" s="3816"/>
      <c r="I359" s="3816"/>
      <c r="J359" s="3817"/>
      <c r="K359" s="1894"/>
      <c r="L359" s="1894"/>
      <c r="M359" s="1454" t="s">
        <v>175</v>
      </c>
      <c r="N359" s="1455"/>
      <c r="O359" s="3818">
        <f>+T359-1</f>
        <v>2022</v>
      </c>
      <c r="P359" s="3819"/>
      <c r="Q359" s="3819"/>
      <c r="R359" s="3819"/>
      <c r="S359" s="3820"/>
      <c r="T359" s="3818">
        <f>+Y359-1</f>
        <v>2023</v>
      </c>
      <c r="U359" s="3819"/>
      <c r="V359" s="3819"/>
      <c r="W359" s="3819"/>
      <c r="X359" s="3820"/>
      <c r="Y359" s="3818">
        <f>+C21</f>
        <v>2024</v>
      </c>
      <c r="Z359" s="3819"/>
      <c r="AA359" s="3819"/>
      <c r="AB359" s="3819"/>
      <c r="AC359" s="3820"/>
      <c r="AD359" s="3831"/>
      <c r="AE359" s="3831"/>
      <c r="AF359" s="3831"/>
      <c r="AG359" s="3831"/>
      <c r="AH359" s="3831"/>
      <c r="AI359" s="780"/>
      <c r="AJ359" s="1439"/>
      <c r="AK359" s="780"/>
      <c r="AL359" s="780"/>
    </row>
    <row r="360" spans="2:50" s="1450" customFormat="1" ht="16" thickBot="1">
      <c r="B360" s="1208"/>
      <c r="C360" s="3763" t="s">
        <v>1152</v>
      </c>
      <c r="D360" s="3764"/>
      <c r="E360" s="3764"/>
      <c r="F360" s="3764"/>
      <c r="G360" s="3764"/>
      <c r="H360" s="3764"/>
      <c r="I360" s="3764"/>
      <c r="J360" s="3765"/>
      <c r="K360" s="1458"/>
      <c r="L360" s="1895"/>
      <c r="M360" s="1459" t="s">
        <v>1683</v>
      </c>
      <c r="N360" s="1460"/>
      <c r="O360" s="3386">
        <f>+'4負荷'!H33</f>
        <v>0</v>
      </c>
      <c r="P360" s="3387"/>
      <c r="Q360" s="3387"/>
      <c r="R360" s="3387"/>
      <c r="S360" s="3388"/>
      <c r="T360" s="3395">
        <f>+'4負荷'!I33</f>
        <v>28844.2</v>
      </c>
      <c r="U360" s="3396"/>
      <c r="V360" s="3396"/>
      <c r="W360" s="3396"/>
      <c r="X360" s="3397"/>
      <c r="Y360" s="3386">
        <f>+'4負荷'!J33</f>
        <v>25908.02</v>
      </c>
      <c r="Z360" s="3387"/>
      <c r="AA360" s="3387"/>
      <c r="AB360" s="3387"/>
      <c r="AC360" s="3755"/>
      <c r="AD360" s="3322"/>
      <c r="AE360" s="3322"/>
      <c r="AF360" s="3322"/>
      <c r="AG360" s="3322"/>
      <c r="AH360" s="3322"/>
      <c r="AI360" s="782"/>
      <c r="AJ360" s="781"/>
      <c r="AK360" s="782"/>
      <c r="AL360" s="782"/>
    </row>
    <row r="361" spans="2:50" s="1450" customFormat="1" ht="14" thickTop="1">
      <c r="B361" s="1208"/>
      <c r="C361" s="3211"/>
      <c r="D361" s="3300" t="s">
        <v>3462</v>
      </c>
      <c r="E361" s="3300"/>
      <c r="F361" s="3300"/>
      <c r="G361" s="3300"/>
      <c r="H361" s="3300"/>
      <c r="I361" s="3300"/>
      <c r="J361" s="3301"/>
      <c r="K361" s="3212"/>
      <c r="L361" s="3212"/>
      <c r="M361" s="3213" t="s">
        <v>1157</v>
      </c>
      <c r="N361" s="3214"/>
      <c r="O361" s="3302">
        <f>+'4負荷'!H39</f>
        <v>0</v>
      </c>
      <c r="P361" s="3303"/>
      <c r="Q361" s="3303"/>
      <c r="R361" s="3303"/>
      <c r="S361" s="3304"/>
      <c r="T361" s="3305">
        <f>+'4負荷'!I39</f>
        <v>23940</v>
      </c>
      <c r="U361" s="3306"/>
      <c r="V361" s="3306"/>
      <c r="W361" s="3306"/>
      <c r="X361" s="3307"/>
      <c r="Y361" s="3305">
        <f>+'4負荷'!J39</f>
        <v>21164.400000000001</v>
      </c>
      <c r="Z361" s="3306"/>
      <c r="AA361" s="3306"/>
      <c r="AB361" s="3306"/>
      <c r="AC361" s="3308"/>
      <c r="AD361" s="3200"/>
      <c r="AE361" s="3200"/>
      <c r="AF361" s="3200"/>
      <c r="AG361" s="3200"/>
      <c r="AH361" s="3200"/>
      <c r="AI361" s="782"/>
      <c r="AJ361" s="781"/>
      <c r="AK361" s="782"/>
      <c r="AL361" s="782"/>
    </row>
    <row r="362" spans="2:50" s="1450" customFormat="1" ht="14" thickBot="1">
      <c r="B362" s="1208"/>
      <c r="C362" s="3215"/>
      <c r="D362" s="3309" t="s">
        <v>3463</v>
      </c>
      <c r="E362" s="3309"/>
      <c r="F362" s="3309"/>
      <c r="G362" s="3309"/>
      <c r="H362" s="3309"/>
      <c r="I362" s="3309"/>
      <c r="J362" s="3310"/>
      <c r="K362" s="3216"/>
      <c r="L362" s="3216"/>
      <c r="M362" s="3217" t="s">
        <v>1157</v>
      </c>
      <c r="N362" s="3218"/>
      <c r="O362" s="3311">
        <f>+'4負荷'!H34</f>
        <v>0</v>
      </c>
      <c r="P362" s="3312"/>
      <c r="Q362" s="3312"/>
      <c r="R362" s="3312"/>
      <c r="S362" s="3313"/>
      <c r="T362" s="3314">
        <f>+'4負荷'!I34</f>
        <v>4904.2</v>
      </c>
      <c r="U362" s="3315"/>
      <c r="V362" s="3315"/>
      <c r="W362" s="3315"/>
      <c r="X362" s="3316"/>
      <c r="Y362" s="3314">
        <f>+'4負荷'!J34</f>
        <v>4743.62</v>
      </c>
      <c r="Z362" s="3315"/>
      <c r="AA362" s="3315"/>
      <c r="AB362" s="3315"/>
      <c r="AC362" s="3317"/>
      <c r="AD362" s="3200"/>
      <c r="AE362" s="3200"/>
      <c r="AF362" s="3200"/>
      <c r="AG362" s="3200"/>
      <c r="AH362" s="3200"/>
      <c r="AI362" s="782"/>
      <c r="AJ362" s="781"/>
      <c r="AK362" s="782"/>
      <c r="AL362" s="782"/>
    </row>
    <row r="363" spans="2:50" s="1450" customFormat="1" ht="13.5">
      <c r="B363" s="1451"/>
      <c r="C363" s="1991" t="s">
        <v>1997</v>
      </c>
      <c r="D363" s="1985"/>
      <c r="E363" s="1985"/>
      <c r="F363" s="1985"/>
      <c r="G363" s="1985"/>
      <c r="H363" s="1985"/>
      <c r="I363" s="1985"/>
      <c r="J363" s="1986"/>
      <c r="K363" s="1976"/>
      <c r="L363" s="1976"/>
      <c r="M363" s="1977" t="s">
        <v>1940</v>
      </c>
      <c r="N363" s="1897"/>
      <c r="O363" s="3836">
        <f>+'4負荷'!H49</f>
        <v>0</v>
      </c>
      <c r="P363" s="3837"/>
      <c r="Q363" s="3837"/>
      <c r="R363" s="3837"/>
      <c r="S363" s="3838"/>
      <c r="T363" s="3839">
        <f>+'4負荷'!I49</f>
        <v>0</v>
      </c>
      <c r="U363" s="3840"/>
      <c r="V363" s="3840"/>
      <c r="W363" s="3840"/>
      <c r="X363" s="3841"/>
      <c r="Y363" s="3836">
        <f>+'4負荷'!J49</f>
        <v>0</v>
      </c>
      <c r="Z363" s="3837"/>
      <c r="AA363" s="3837"/>
      <c r="AB363" s="3837"/>
      <c r="AC363" s="3842"/>
      <c r="AD363" s="1978"/>
      <c r="AE363" s="1978"/>
      <c r="AF363" s="1978"/>
      <c r="AG363" s="1978"/>
      <c r="AH363" s="1978"/>
      <c r="AI363" s="1979"/>
      <c r="AJ363" s="1980"/>
      <c r="AK363" s="1979"/>
      <c r="AL363" s="1979"/>
    </row>
    <row r="364" spans="2:50" s="1450" customFormat="1" ht="13.5">
      <c r="B364" s="1451"/>
      <c r="C364" s="1992" t="s">
        <v>1995</v>
      </c>
      <c r="D364" s="1987"/>
      <c r="E364" s="1987"/>
      <c r="F364" s="1987"/>
      <c r="G364" s="1987"/>
      <c r="H364" s="1987"/>
      <c r="I364" s="1987"/>
      <c r="J364" s="1988"/>
      <c r="K364" s="1981"/>
      <c r="L364" s="1981"/>
      <c r="M364" s="1982" t="s">
        <v>1938</v>
      </c>
      <c r="N364" s="1948"/>
      <c r="O364" s="3368">
        <f>+'4負荷'!H50</f>
        <v>0</v>
      </c>
      <c r="P364" s="3369"/>
      <c r="Q364" s="3369"/>
      <c r="R364" s="3369"/>
      <c r="S364" s="3762"/>
      <c r="T364" s="3389">
        <f>+'4負荷'!I50</f>
        <v>0</v>
      </c>
      <c r="U364" s="3390"/>
      <c r="V364" s="3390"/>
      <c r="W364" s="3390"/>
      <c r="X364" s="3391"/>
      <c r="Y364" s="3368">
        <f>+'4負荷'!J50</f>
        <v>0</v>
      </c>
      <c r="Z364" s="3369"/>
      <c r="AA364" s="3369"/>
      <c r="AB364" s="3369"/>
      <c r="AC364" s="3370"/>
      <c r="AD364" s="1978"/>
      <c r="AE364" s="1978"/>
      <c r="AF364" s="1978"/>
      <c r="AG364" s="1978"/>
      <c r="AH364" s="1978"/>
      <c r="AI364" s="1979"/>
      <c r="AJ364" s="1980"/>
      <c r="AK364" s="1979"/>
      <c r="AL364" s="1979"/>
    </row>
    <row r="365" spans="2:50" s="1450" customFormat="1" ht="13.5">
      <c r="B365" s="1451"/>
      <c r="C365" s="1993" t="s">
        <v>1996</v>
      </c>
      <c r="D365" s="1989"/>
      <c r="E365" s="1989"/>
      <c r="F365" s="1989"/>
      <c r="G365" s="1989"/>
      <c r="H365" s="1989"/>
      <c r="I365" s="1989"/>
      <c r="J365" s="1990"/>
      <c r="K365" s="1983"/>
      <c r="L365" s="1983"/>
      <c r="M365" s="1984" t="s">
        <v>1938</v>
      </c>
      <c r="N365" s="1898"/>
      <c r="O365" s="3379">
        <f>+'4負荷'!H52</f>
        <v>0</v>
      </c>
      <c r="P365" s="3380"/>
      <c r="Q365" s="3380"/>
      <c r="R365" s="3380"/>
      <c r="S365" s="3381"/>
      <c r="T365" s="3382">
        <f>+'4負荷'!I52</f>
        <v>0</v>
      </c>
      <c r="U365" s="3383"/>
      <c r="V365" s="3383"/>
      <c r="W365" s="3383"/>
      <c r="X365" s="3384"/>
      <c r="Y365" s="3379">
        <f>+'4負荷'!J52</f>
        <v>0</v>
      </c>
      <c r="Z365" s="3380"/>
      <c r="AA365" s="3380"/>
      <c r="AB365" s="3380"/>
      <c r="AC365" s="3385"/>
      <c r="AD365" s="1978"/>
      <c r="AE365" s="1978"/>
      <c r="AF365" s="1978"/>
      <c r="AG365" s="1978"/>
      <c r="AH365" s="1978"/>
      <c r="AI365" s="1979"/>
      <c r="AJ365" s="1980"/>
      <c r="AK365" s="1979"/>
      <c r="AL365" s="1979"/>
    </row>
    <row r="366" spans="2:50" s="1450" customFormat="1" ht="13.5">
      <c r="B366" s="1208"/>
      <c r="C366" s="3376" t="s">
        <v>429</v>
      </c>
      <c r="D366" s="3377"/>
      <c r="E366" s="3377"/>
      <c r="F366" s="3377"/>
      <c r="G366" s="3377"/>
      <c r="H366" s="3377"/>
      <c r="I366" s="3377"/>
      <c r="J366" s="3378"/>
      <c r="K366" s="1893"/>
      <c r="L366" s="1893"/>
      <c r="M366" s="1456"/>
      <c r="N366" s="1457"/>
      <c r="O366" s="3392"/>
      <c r="P366" s="3393"/>
      <c r="Q366" s="3393"/>
      <c r="R366" s="3393"/>
      <c r="S366" s="3832"/>
      <c r="T366" s="3833"/>
      <c r="U366" s="3834"/>
      <c r="V366" s="3834"/>
      <c r="W366" s="3834"/>
      <c r="X366" s="3835"/>
      <c r="Y366" s="3392"/>
      <c r="Z366" s="3393"/>
      <c r="AA366" s="3393"/>
      <c r="AB366" s="3393"/>
      <c r="AC366" s="3394"/>
      <c r="AD366" s="3322"/>
      <c r="AE366" s="3322"/>
      <c r="AF366" s="3322"/>
      <c r="AG366" s="3322"/>
      <c r="AH366" s="3322"/>
      <c r="AI366" s="783"/>
      <c r="AJ366" s="783"/>
      <c r="AK366" s="783"/>
      <c r="AL366" s="783"/>
    </row>
    <row r="367" spans="2:50" s="1450" customFormat="1" ht="13.5">
      <c r="B367" s="1208"/>
      <c r="C367" s="3711" t="s">
        <v>877</v>
      </c>
      <c r="D367" s="3712"/>
      <c r="E367" s="3712"/>
      <c r="F367" s="3712"/>
      <c r="G367" s="3712"/>
      <c r="H367" s="3712"/>
      <c r="I367" s="3712"/>
      <c r="J367" s="3713"/>
      <c r="K367" s="1891"/>
      <c r="L367" s="1891"/>
      <c r="M367" s="1178" t="s">
        <v>1153</v>
      </c>
      <c r="N367" s="1179"/>
      <c r="O367" s="3714"/>
      <c r="P367" s="3715"/>
      <c r="Q367" s="3715"/>
      <c r="R367" s="3715"/>
      <c r="S367" s="3716"/>
      <c r="T367" s="3389">
        <f>+'4負荷'!I56</f>
        <v>1200</v>
      </c>
      <c r="U367" s="3390"/>
      <c r="V367" s="3390"/>
      <c r="W367" s="3390"/>
      <c r="X367" s="3391"/>
      <c r="Y367" s="3717">
        <f>+'4負荷'!J56</f>
        <v>1080</v>
      </c>
      <c r="Z367" s="3715"/>
      <c r="AA367" s="3715"/>
      <c r="AB367" s="3715"/>
      <c r="AC367" s="3718"/>
      <c r="AD367" s="3322"/>
      <c r="AE367" s="3322"/>
      <c r="AF367" s="3322"/>
      <c r="AG367" s="3322"/>
      <c r="AH367" s="3322"/>
      <c r="AI367" s="783"/>
      <c r="AJ367" s="783"/>
      <c r="AK367" s="783"/>
      <c r="AL367" s="783"/>
    </row>
    <row r="368" spans="2:50" s="1450" customFormat="1" ht="13.5">
      <c r="B368" s="1208"/>
      <c r="C368" s="3719" t="s">
        <v>176</v>
      </c>
      <c r="D368" s="3720"/>
      <c r="E368" s="3720"/>
      <c r="F368" s="3720"/>
      <c r="G368" s="3720"/>
      <c r="H368" s="3720"/>
      <c r="I368" s="3720"/>
      <c r="J368" s="3721"/>
      <c r="K368" s="2574"/>
      <c r="L368" s="2574"/>
      <c r="M368" s="2575" t="s">
        <v>1153</v>
      </c>
      <c r="N368" s="2576"/>
      <c r="O368" s="3722"/>
      <c r="P368" s="3538"/>
      <c r="Q368" s="3538"/>
      <c r="R368" s="3538"/>
      <c r="S368" s="3723"/>
      <c r="T368" s="3382">
        <f>+'4負荷'!I61</f>
        <v>24000</v>
      </c>
      <c r="U368" s="3383"/>
      <c r="V368" s="3383"/>
      <c r="W368" s="3383"/>
      <c r="X368" s="3384"/>
      <c r="Y368" s="3537">
        <f>+'4負荷'!J61</f>
        <v>0</v>
      </c>
      <c r="Z368" s="3538"/>
      <c r="AA368" s="3538"/>
      <c r="AB368" s="3538"/>
      <c r="AC368" s="3539"/>
      <c r="AD368" s="3322"/>
      <c r="AE368" s="3322"/>
      <c r="AF368" s="3322"/>
      <c r="AG368" s="3322"/>
      <c r="AH368" s="3322"/>
      <c r="AI368" s="783"/>
      <c r="AJ368" s="783"/>
      <c r="AK368" s="783"/>
      <c r="AL368" s="783"/>
      <c r="AN368" s="1451"/>
      <c r="AO368" s="1451"/>
      <c r="AP368" s="1451"/>
      <c r="AQ368" s="1451"/>
      <c r="AR368" s="1451"/>
      <c r="AS368" s="1451"/>
      <c r="AT368" s="1451"/>
      <c r="AU368" s="1451"/>
      <c r="AV368" s="1451"/>
      <c r="AW368" s="1451"/>
      <c r="AX368" s="1451"/>
    </row>
    <row r="369" spans="2:50" s="1450" customFormat="1" ht="14" thickBot="1">
      <c r="B369" s="1208"/>
      <c r="C369" s="3756" t="s">
        <v>3363</v>
      </c>
      <c r="D369" s="3757"/>
      <c r="E369" s="3757"/>
      <c r="F369" s="3757"/>
      <c r="G369" s="3757"/>
      <c r="H369" s="3757"/>
      <c r="I369" s="3757"/>
      <c r="J369" s="3758"/>
      <c r="K369" s="1892"/>
      <c r="L369" s="1892"/>
      <c r="M369" s="1452" t="s">
        <v>582</v>
      </c>
      <c r="N369" s="1453"/>
      <c r="O369" s="3323">
        <f>+'4負荷'!H76</f>
        <v>0</v>
      </c>
      <c r="P369" s="3320"/>
      <c r="Q369" s="3320"/>
      <c r="R369" s="3320"/>
      <c r="S369" s="3324"/>
      <c r="T369" s="3365">
        <f>+'4負荷'!I76</f>
        <v>1200</v>
      </c>
      <c r="U369" s="3366"/>
      <c r="V369" s="3366"/>
      <c r="W369" s="3366"/>
      <c r="X369" s="3367"/>
      <c r="Y369" s="3319">
        <f>+'4負荷'!J76</f>
        <v>1080</v>
      </c>
      <c r="Z369" s="3320"/>
      <c r="AA369" s="3320"/>
      <c r="AB369" s="3320"/>
      <c r="AC369" s="3321"/>
      <c r="AD369" s="3322"/>
      <c r="AE369" s="3322"/>
      <c r="AF369" s="3322"/>
      <c r="AG369" s="3322"/>
      <c r="AH369" s="3322"/>
      <c r="AI369" s="783"/>
      <c r="AJ369" s="783"/>
      <c r="AK369" s="783"/>
      <c r="AL369" s="783"/>
    </row>
    <row r="370" spans="2:50" s="1450" customFormat="1" ht="13.5">
      <c r="B370" s="1208"/>
      <c r="C370" s="416" t="s">
        <v>1154</v>
      </c>
      <c r="D370" s="417"/>
      <c r="E370" s="417"/>
      <c r="F370" s="417"/>
      <c r="G370" s="417"/>
      <c r="H370" s="417"/>
      <c r="I370" s="417"/>
      <c r="J370" s="417"/>
      <c r="K370" s="418"/>
      <c r="O370" s="3843">
        <f>+'4負荷'!H38</f>
        <v>0</v>
      </c>
      <c r="P370" s="3844"/>
      <c r="Q370" s="3844"/>
      <c r="R370" s="3844"/>
      <c r="S370" s="3845"/>
      <c r="T370" s="3828">
        <f>+'4負荷'!I38</f>
        <v>0.434</v>
      </c>
      <c r="U370" s="3829"/>
      <c r="V370" s="3829"/>
      <c r="W370" s="3829"/>
      <c r="X370" s="3830"/>
      <c r="Y370" s="3828">
        <f>+'6経営計画'!E10</f>
        <v>0.434</v>
      </c>
      <c r="Z370" s="3829"/>
      <c r="AA370" s="3829"/>
      <c r="AB370" s="3829"/>
      <c r="AC370" s="3830"/>
      <c r="AD370" s="784" t="s">
        <v>1155</v>
      </c>
      <c r="AE370" s="188"/>
      <c r="AF370" s="188"/>
      <c r="AG370" s="188"/>
      <c r="AH370" s="188"/>
      <c r="AI370" s="188"/>
      <c r="AJ370" s="188"/>
      <c r="AK370" s="1208"/>
      <c r="AL370" s="1208"/>
    </row>
    <row r="371" spans="2:50" s="1450" customFormat="1" ht="13.5">
      <c r="B371" s="1208"/>
      <c r="C371" s="2864" t="s">
        <v>3365</v>
      </c>
      <c r="D371" s="2865"/>
      <c r="E371" s="2865"/>
      <c r="F371" s="2865"/>
      <c r="G371" s="2865"/>
      <c r="H371" s="2865"/>
      <c r="I371" s="2865"/>
      <c r="J371" s="2865"/>
      <c r="K371" s="2866"/>
      <c r="L371" s="2867"/>
      <c r="M371" s="2867"/>
      <c r="N371" s="2867"/>
      <c r="O371" s="3362" t="s">
        <v>3364</v>
      </c>
      <c r="P371" s="3363"/>
      <c r="Q371" s="3363"/>
      <c r="R371" s="3363"/>
      <c r="S371" s="3363"/>
      <c r="T371" s="3362" t="s">
        <v>3364</v>
      </c>
      <c r="U371" s="3363"/>
      <c r="V371" s="3363"/>
      <c r="W371" s="3363"/>
      <c r="X371" s="3363"/>
      <c r="Y371" s="3362" t="s">
        <v>3364</v>
      </c>
      <c r="Z371" s="3363"/>
      <c r="AA371" s="3363"/>
      <c r="AB371" s="3363"/>
      <c r="AC371" s="3363"/>
      <c r="AD371" s="188"/>
      <c r="AE371" s="188"/>
      <c r="AF371" s="188"/>
      <c r="AG371" s="188"/>
      <c r="AH371" s="188"/>
      <c r="AI371" s="188"/>
      <c r="AJ371" s="188"/>
      <c r="AK371" s="1208"/>
      <c r="AL371" s="1208"/>
    </row>
    <row r="372" spans="2:50" s="1450" customFormat="1" ht="13.5">
      <c r="B372" s="1451"/>
      <c r="C372" s="1514" t="s">
        <v>1914</v>
      </c>
      <c r="D372" s="2865"/>
      <c r="E372" s="2865"/>
      <c r="F372" s="2865"/>
      <c r="G372" s="2865"/>
      <c r="H372" s="2865"/>
      <c r="I372" s="2865"/>
      <c r="J372" s="2865"/>
      <c r="K372" s="2866"/>
      <c r="L372" s="2867"/>
      <c r="M372" s="2867"/>
      <c r="N372" s="2867"/>
      <c r="O372" s="2868"/>
      <c r="P372" s="2868"/>
      <c r="Q372" s="2868"/>
      <c r="R372" s="2868"/>
      <c r="S372" s="2868"/>
      <c r="T372" s="2869"/>
      <c r="U372" s="2869"/>
      <c r="V372" s="2869"/>
      <c r="W372" s="2869"/>
      <c r="X372" s="2869"/>
      <c r="Y372" s="2869"/>
      <c r="Z372" s="2869"/>
      <c r="AA372" s="2869"/>
      <c r="AB372" s="2869"/>
      <c r="AC372" s="2869"/>
      <c r="AD372" s="2870"/>
      <c r="AE372" s="2871"/>
      <c r="AF372" s="2871"/>
      <c r="AG372" s="2871"/>
      <c r="AH372" s="2871"/>
      <c r="AI372" s="2871"/>
      <c r="AJ372" s="2871"/>
      <c r="AK372" s="1451"/>
      <c r="AL372" s="1451"/>
    </row>
    <row r="373" spans="2:50" s="1450" customFormat="1">
      <c r="B373" s="1451"/>
      <c r="C373" s="3336" t="s">
        <v>3311</v>
      </c>
      <c r="D373" s="3336"/>
      <c r="E373" s="3336"/>
      <c r="F373" s="3336"/>
      <c r="G373" s="3336"/>
      <c r="H373" s="3336"/>
      <c r="I373" s="3336"/>
      <c r="J373" s="3336"/>
      <c r="K373" s="3336"/>
      <c r="L373" s="3336"/>
      <c r="M373" s="3336"/>
      <c r="N373" s="3336"/>
      <c r="O373" s="3336"/>
      <c r="P373" s="3336"/>
      <c r="Q373" s="3336"/>
      <c r="R373" s="3336"/>
      <c r="S373" s="3336"/>
      <c r="T373" s="3336"/>
      <c r="U373" s="3336"/>
      <c r="V373" s="3336"/>
      <c r="W373" s="3336"/>
      <c r="X373" s="3336"/>
      <c r="Y373" s="3336"/>
      <c r="Z373" s="3336"/>
      <c r="AA373" s="3336"/>
      <c r="AB373" s="3336"/>
      <c r="AC373" s="3336"/>
      <c r="AD373" s="3336"/>
      <c r="AE373" s="3336"/>
      <c r="AF373" s="3336"/>
      <c r="AG373" s="3336"/>
      <c r="AH373" s="3336"/>
      <c r="AI373" s="3336"/>
      <c r="AJ373" s="3336"/>
      <c r="AK373" s="1451"/>
      <c r="AL373" s="1451"/>
    </row>
    <row r="374" spans="2:50" s="1451" customFormat="1" ht="13.5" customHeight="1">
      <c r="C374" s="3336"/>
      <c r="D374" s="3336"/>
      <c r="E374" s="3336"/>
      <c r="F374" s="3336"/>
      <c r="G374" s="3336"/>
      <c r="H374" s="3336"/>
      <c r="I374" s="3336"/>
      <c r="J374" s="3336"/>
      <c r="K374" s="3336"/>
      <c r="L374" s="3336"/>
      <c r="M374" s="3336"/>
      <c r="N374" s="3336"/>
      <c r="O374" s="3336"/>
      <c r="P374" s="3336"/>
      <c r="Q374" s="3336"/>
      <c r="R374" s="3336"/>
      <c r="S374" s="3336"/>
      <c r="T374" s="3336"/>
      <c r="U374" s="3336"/>
      <c r="V374" s="3336"/>
      <c r="W374" s="3336"/>
      <c r="X374" s="3336"/>
      <c r="Y374" s="3336"/>
      <c r="Z374" s="3336"/>
      <c r="AA374" s="3336"/>
      <c r="AB374" s="3336"/>
      <c r="AC374" s="3336"/>
      <c r="AD374" s="3336"/>
      <c r="AE374" s="3336"/>
      <c r="AF374" s="3336"/>
      <c r="AG374" s="3336"/>
      <c r="AH374" s="3336"/>
      <c r="AI374" s="3336"/>
      <c r="AJ374" s="3336"/>
      <c r="AM374" s="2872"/>
    </row>
    <row r="375" spans="2:50" s="1451" customFormat="1" ht="13.5" customHeight="1">
      <c r="C375" s="2864"/>
      <c r="D375" s="2865"/>
      <c r="E375" s="2865"/>
      <c r="F375" s="2865"/>
      <c r="G375" s="2865"/>
      <c r="H375" s="2865"/>
      <c r="I375" s="2865"/>
      <c r="J375" s="2865"/>
      <c r="K375" s="2866"/>
      <c r="L375" s="2867"/>
      <c r="M375" s="2867"/>
      <c r="N375" s="2867"/>
      <c r="O375" s="2868"/>
      <c r="P375" s="2868"/>
      <c r="Q375" s="2868"/>
      <c r="R375" s="2868"/>
      <c r="S375" s="2868"/>
      <c r="T375" s="2869"/>
      <c r="U375" s="2869"/>
      <c r="V375" s="2869"/>
      <c r="W375" s="2869"/>
      <c r="X375" s="2869"/>
      <c r="Y375" s="2869"/>
      <c r="Z375" s="2869"/>
      <c r="AA375" s="2869"/>
      <c r="AB375" s="2869"/>
      <c r="AC375" s="2869"/>
      <c r="AD375" s="2870"/>
      <c r="AE375" s="2871"/>
      <c r="AF375" s="2871"/>
      <c r="AG375" s="2871"/>
      <c r="AH375" s="2871"/>
      <c r="AI375" s="2871"/>
      <c r="AJ375" s="2871"/>
      <c r="AM375" s="2872"/>
    </row>
    <row r="376" spans="2:50" s="1450" customFormat="1" ht="13.5">
      <c r="B376" s="1451"/>
      <c r="C376" s="2864"/>
      <c r="D376" s="2865"/>
      <c r="E376" s="2983" t="s">
        <v>3359</v>
      </c>
      <c r="F376" s="2865"/>
      <c r="G376" s="2865"/>
      <c r="H376" s="2865"/>
      <c r="I376" s="2865"/>
      <c r="J376" s="2865"/>
      <c r="K376" s="2866"/>
      <c r="L376" s="2867"/>
      <c r="M376" s="2867"/>
      <c r="N376" s="2867"/>
      <c r="O376" s="2868"/>
      <c r="P376" s="2868"/>
      <c r="Q376" s="2868"/>
      <c r="R376" s="2868"/>
      <c r="S376" s="2868"/>
      <c r="T376" s="2869"/>
      <c r="U376" s="2869"/>
      <c r="V376" s="2869"/>
      <c r="W376" s="2869"/>
      <c r="X376" s="2869"/>
      <c r="Y376" s="2869"/>
      <c r="Z376" s="2869"/>
      <c r="AA376" s="2869"/>
      <c r="AB376" s="2869"/>
      <c r="AC376" s="2869"/>
      <c r="AD376" s="2870"/>
      <c r="AE376" s="2871"/>
      <c r="AF376" s="2871"/>
      <c r="AG376" s="2871"/>
      <c r="AH376" s="2871"/>
      <c r="AI376" s="2871"/>
      <c r="AJ376" s="2871"/>
      <c r="AK376" s="1451"/>
      <c r="AL376" s="1451"/>
      <c r="AN376" s="1451"/>
      <c r="AO376" s="1451"/>
      <c r="AP376" s="1451"/>
      <c r="AQ376" s="1451"/>
      <c r="AR376" s="1451"/>
      <c r="AS376" s="1451"/>
      <c r="AT376" s="1451"/>
      <c r="AU376" s="1451"/>
      <c r="AV376" s="1451"/>
      <c r="AW376" s="1451"/>
      <c r="AX376" s="1451"/>
    </row>
    <row r="377" spans="2:50" s="1450" customFormat="1" ht="27" customHeight="1">
      <c r="B377" s="1451"/>
      <c r="C377" s="2984"/>
      <c r="D377" s="2985"/>
      <c r="E377" s="3745" t="s">
        <v>3460</v>
      </c>
      <c r="F377" s="3745"/>
      <c r="G377" s="3745"/>
      <c r="H377" s="3745" t="s">
        <v>3461</v>
      </c>
      <c r="I377" s="3745"/>
      <c r="J377" s="3745"/>
      <c r="K377" s="3745" t="s">
        <v>3360</v>
      </c>
      <c r="L377" s="3745"/>
      <c r="M377" s="3745"/>
      <c r="N377" s="3745"/>
      <c r="O377" s="3745"/>
      <c r="P377" s="3745"/>
      <c r="Q377" s="3745"/>
      <c r="R377" s="3745"/>
      <c r="S377" s="3745"/>
      <c r="T377" s="3745"/>
      <c r="U377" s="3745"/>
      <c r="V377" s="3745"/>
      <c r="W377" s="2869"/>
      <c r="X377" s="2869"/>
      <c r="Y377" s="2869"/>
      <c r="Z377" s="2869"/>
      <c r="AA377" s="2869"/>
      <c r="AB377" s="2869"/>
      <c r="AC377" s="2869"/>
      <c r="AD377" s="2870"/>
      <c r="AE377" s="2871"/>
      <c r="AF377" s="2871"/>
      <c r="AG377" s="2871"/>
      <c r="AH377" s="2871"/>
      <c r="AI377" s="2871"/>
      <c r="AJ377" s="2871"/>
      <c r="AK377" s="1451"/>
      <c r="AL377" s="1451"/>
      <c r="AN377" s="1451"/>
      <c r="AO377" s="1451"/>
      <c r="AP377" s="1451"/>
      <c r="AQ377" s="1451"/>
      <c r="AR377" s="1451"/>
      <c r="AS377" s="1451"/>
      <c r="AT377" s="1451"/>
      <c r="AU377" s="1451"/>
      <c r="AV377" s="1451"/>
      <c r="AW377" s="1451"/>
      <c r="AX377" s="1451"/>
    </row>
    <row r="378" spans="2:50" s="1450" customFormat="1" ht="13.5">
      <c r="B378" s="1451"/>
      <c r="C378" s="3747" t="s">
        <v>3361</v>
      </c>
      <c r="D378" s="3748"/>
      <c r="E378" s="3745">
        <v>22</v>
      </c>
      <c r="F378" s="3745"/>
      <c r="G378" s="3745"/>
      <c r="H378" s="3745">
        <v>66</v>
      </c>
      <c r="I378" s="3745"/>
      <c r="J378" s="3745"/>
      <c r="K378" s="3746"/>
      <c r="L378" s="3746"/>
      <c r="M378" s="3746"/>
      <c r="N378" s="3746"/>
      <c r="O378" s="3746"/>
      <c r="P378" s="3746"/>
      <c r="Q378" s="3746"/>
      <c r="R378" s="3746"/>
      <c r="S378" s="3746"/>
      <c r="T378" s="3746"/>
      <c r="U378" s="3746"/>
      <c r="V378" s="3746"/>
      <c r="W378" s="2869"/>
      <c r="X378" s="2869"/>
      <c r="Y378" s="2869"/>
      <c r="Z378" s="2869"/>
      <c r="AA378" s="2869"/>
      <c r="AB378" s="2869"/>
      <c r="AC378" s="2869"/>
      <c r="AD378" s="2870"/>
      <c r="AE378" s="2871"/>
      <c r="AF378" s="2871"/>
      <c r="AG378" s="2871"/>
      <c r="AH378" s="2871"/>
      <c r="AI378" s="2871"/>
      <c r="AJ378" s="2871"/>
      <c r="AK378" s="1451"/>
      <c r="AL378" s="1451"/>
      <c r="AN378" s="1451"/>
      <c r="AO378" s="1451"/>
      <c r="AP378" s="1451"/>
      <c r="AQ378" s="1451"/>
      <c r="AR378" s="1451"/>
      <c r="AS378" s="1451"/>
      <c r="AT378" s="1451"/>
      <c r="AU378" s="1451"/>
      <c r="AV378" s="1451"/>
      <c r="AW378" s="1451"/>
      <c r="AX378" s="1451"/>
    </row>
    <row r="379" spans="2:50" s="1450" customFormat="1" ht="13.5">
      <c r="B379" s="1451"/>
      <c r="C379" s="3747" t="s">
        <v>3312</v>
      </c>
      <c r="D379" s="3748"/>
      <c r="E379" s="3745">
        <v>21</v>
      </c>
      <c r="F379" s="3745"/>
      <c r="G379" s="3745"/>
      <c r="H379" s="3745">
        <v>0</v>
      </c>
      <c r="I379" s="3745"/>
      <c r="J379" s="3745"/>
      <c r="K379" s="3749" t="s">
        <v>3362</v>
      </c>
      <c r="L379" s="3749"/>
      <c r="M379" s="3749"/>
      <c r="N379" s="3749"/>
      <c r="O379" s="3749"/>
      <c r="P379" s="3749"/>
      <c r="Q379" s="3749"/>
      <c r="R379" s="3749"/>
      <c r="S379" s="3749"/>
      <c r="T379" s="3749"/>
      <c r="U379" s="3749"/>
      <c r="V379" s="3749"/>
      <c r="W379" s="2869"/>
      <c r="Y379" s="2869"/>
      <c r="Z379" s="2869"/>
      <c r="AA379" s="2869"/>
      <c r="AB379" s="2869"/>
      <c r="AC379" s="2869"/>
      <c r="AD379" s="2870"/>
      <c r="AE379" s="2871"/>
      <c r="AF379" s="2871"/>
      <c r="AG379" s="2871"/>
      <c r="AH379" s="2871"/>
      <c r="AI379" s="2871"/>
      <c r="AJ379" s="2871"/>
      <c r="AK379" s="1451"/>
      <c r="AL379" s="1451"/>
      <c r="AN379" s="1451"/>
      <c r="AO379" s="1451"/>
      <c r="AP379" s="1451"/>
      <c r="AQ379" s="1451"/>
      <c r="AR379" s="1451"/>
      <c r="AS379" s="1451"/>
      <c r="AT379" s="1451"/>
      <c r="AU379" s="1451"/>
      <c r="AV379" s="1451"/>
      <c r="AW379" s="1451"/>
      <c r="AX379" s="1451"/>
    </row>
    <row r="380" spans="2:50" s="1450" customFormat="1" ht="13.5">
      <c r="B380" s="1451"/>
      <c r="C380" s="3747" t="s">
        <v>3313</v>
      </c>
      <c r="D380" s="3748"/>
      <c r="E380" s="3745">
        <v>10</v>
      </c>
      <c r="F380" s="3745"/>
      <c r="G380" s="3745"/>
      <c r="H380" s="3745">
        <v>0</v>
      </c>
      <c r="I380" s="3745"/>
      <c r="J380" s="3745"/>
      <c r="K380" s="3750" t="s">
        <v>3314</v>
      </c>
      <c r="L380" s="3750"/>
      <c r="M380" s="3750"/>
      <c r="N380" s="3750"/>
      <c r="O380" s="3750"/>
      <c r="P380" s="3750"/>
      <c r="Q380" s="3750"/>
      <c r="R380" s="3750"/>
      <c r="S380" s="3750"/>
      <c r="T380" s="3750"/>
      <c r="U380" s="3750"/>
      <c r="V380" s="3750"/>
      <c r="W380" s="2869"/>
      <c r="Y380" s="2869"/>
      <c r="Z380" s="2869"/>
      <c r="AA380" s="2869"/>
      <c r="AB380" s="2869"/>
      <c r="AC380" s="2869"/>
      <c r="AD380" s="2870"/>
      <c r="AE380" s="2871"/>
      <c r="AF380" s="2871"/>
      <c r="AG380" s="2871"/>
      <c r="AH380" s="2871"/>
      <c r="AI380" s="2871"/>
      <c r="AJ380" s="2871"/>
      <c r="AK380" s="1451"/>
      <c r="AL380" s="1451"/>
      <c r="AN380" s="1451"/>
      <c r="AO380" s="1451"/>
      <c r="AP380" s="1451"/>
      <c r="AQ380" s="1451"/>
      <c r="AR380" s="1451"/>
      <c r="AS380" s="1451"/>
      <c r="AT380" s="1451"/>
      <c r="AU380" s="1451"/>
      <c r="AV380" s="1451"/>
      <c r="AW380" s="1451"/>
      <c r="AX380" s="1451"/>
    </row>
    <row r="381" spans="2:50" s="1450" customFormat="1" ht="13.5">
      <c r="B381" s="1451"/>
      <c r="C381" s="3747" t="s">
        <v>3315</v>
      </c>
      <c r="D381" s="3748"/>
      <c r="E381" s="3745">
        <v>0</v>
      </c>
      <c r="F381" s="3745"/>
      <c r="G381" s="3745"/>
      <c r="H381" s="3745">
        <v>0</v>
      </c>
      <c r="I381" s="3745"/>
      <c r="J381" s="3745"/>
      <c r="K381" s="3750" t="s">
        <v>3314</v>
      </c>
      <c r="L381" s="3750"/>
      <c r="M381" s="3750"/>
      <c r="N381" s="3750"/>
      <c r="O381" s="3750"/>
      <c r="P381" s="3750"/>
      <c r="Q381" s="3750"/>
      <c r="R381" s="3750"/>
      <c r="S381" s="3750"/>
      <c r="T381" s="3750"/>
      <c r="U381" s="3750"/>
      <c r="V381" s="3750"/>
      <c r="W381" s="2869"/>
      <c r="Y381" s="2869"/>
      <c r="Z381" s="2869"/>
      <c r="AA381" s="2869"/>
      <c r="AB381" s="2869"/>
      <c r="AC381" s="2869"/>
      <c r="AD381" s="2870"/>
      <c r="AE381" s="2871"/>
      <c r="AF381" s="2871"/>
      <c r="AG381" s="2871"/>
      <c r="AH381" s="2871"/>
      <c r="AI381" s="2871"/>
      <c r="AJ381" s="2871"/>
      <c r="AK381" s="1451"/>
      <c r="AL381" s="1451"/>
      <c r="AN381" s="1451"/>
      <c r="AO381" s="1451"/>
      <c r="AP381" s="1451"/>
      <c r="AQ381" s="1451"/>
      <c r="AR381" s="1451"/>
      <c r="AS381" s="1451"/>
      <c r="AT381" s="1451"/>
      <c r="AU381" s="1451"/>
      <c r="AV381" s="1451"/>
      <c r="AW381" s="1451"/>
      <c r="AX381" s="1451"/>
    </row>
    <row r="382" spans="2:50" s="1450" customFormat="1" ht="13.5">
      <c r="B382" s="1451"/>
      <c r="C382" s="2986"/>
      <c r="D382" s="2986"/>
      <c r="E382" s="2987"/>
      <c r="F382" s="2987"/>
      <c r="G382" s="2987"/>
      <c r="H382" s="2987"/>
      <c r="I382" s="2987"/>
      <c r="J382" s="2987"/>
      <c r="K382" s="2866"/>
      <c r="L382" s="2867"/>
      <c r="M382" s="2867"/>
      <c r="N382" s="2867"/>
      <c r="O382" s="2868"/>
      <c r="P382" s="2868"/>
      <c r="R382" s="2868"/>
      <c r="S382" s="2868"/>
      <c r="T382" s="2869"/>
      <c r="U382" s="2869"/>
      <c r="V382" s="2869"/>
      <c r="W382" s="2869"/>
      <c r="X382" s="2873"/>
      <c r="Y382" s="2869"/>
      <c r="Z382" s="2869"/>
      <c r="AA382" s="2869"/>
      <c r="AB382" s="2869"/>
      <c r="AC382" s="2869"/>
      <c r="AD382" s="2870"/>
      <c r="AE382" s="2871"/>
      <c r="AF382" s="2871"/>
      <c r="AG382" s="2871"/>
      <c r="AH382" s="2871"/>
      <c r="AI382" s="2871"/>
      <c r="AJ382" s="2871"/>
      <c r="AK382" s="1451"/>
      <c r="AL382" s="1451"/>
      <c r="AN382" s="1451"/>
      <c r="AO382" s="1451"/>
      <c r="AP382" s="1451"/>
      <c r="AQ382" s="1451"/>
      <c r="AR382" s="1451"/>
      <c r="AS382" s="1451"/>
      <c r="AT382" s="1451"/>
      <c r="AU382" s="1451"/>
      <c r="AV382" s="1451"/>
      <c r="AW382" s="1451"/>
      <c r="AX382" s="1451"/>
    </row>
    <row r="383" spans="2:50" s="1450" customFormat="1" ht="13.5">
      <c r="B383" s="1451"/>
      <c r="C383" s="2986"/>
      <c r="D383" s="2986"/>
      <c r="E383" s="2987"/>
      <c r="F383" s="2987"/>
      <c r="G383" s="2987"/>
      <c r="H383" s="2987"/>
      <c r="I383" s="2987"/>
      <c r="J383" s="2987"/>
      <c r="K383" s="2866"/>
      <c r="L383" s="2867"/>
      <c r="M383" s="2867"/>
      <c r="N383" s="2867"/>
      <c r="O383" s="2868"/>
      <c r="P383" s="2868"/>
      <c r="R383" s="2868"/>
      <c r="S383" s="2868"/>
      <c r="T383" s="2869"/>
      <c r="U383" s="2869"/>
      <c r="V383" s="2869"/>
      <c r="W383" s="2869"/>
      <c r="X383" s="2873"/>
      <c r="Y383" s="2869"/>
      <c r="Z383" s="2869"/>
      <c r="AA383" s="2869"/>
      <c r="AB383" s="2869"/>
      <c r="AC383" s="2869"/>
      <c r="AD383" s="2870"/>
      <c r="AE383" s="2871"/>
      <c r="AF383" s="2871"/>
      <c r="AG383" s="2871"/>
      <c r="AH383" s="2871"/>
      <c r="AI383" s="2871"/>
      <c r="AJ383" s="2871"/>
      <c r="AK383" s="1451"/>
      <c r="AL383" s="1451"/>
      <c r="AN383" s="1451"/>
      <c r="AO383" s="1451"/>
      <c r="AP383" s="1451"/>
      <c r="AQ383" s="1451"/>
      <c r="AR383" s="1451"/>
      <c r="AS383" s="1451"/>
      <c r="AT383" s="1451"/>
      <c r="AU383" s="1451"/>
      <c r="AV383" s="1451"/>
      <c r="AW383" s="1451"/>
      <c r="AX383" s="1451"/>
    </row>
    <row r="384" spans="2:50" s="1450" customFormat="1" ht="13.5">
      <c r="B384" s="1451"/>
      <c r="C384" s="2988"/>
      <c r="D384" s="2988"/>
      <c r="E384" s="2988"/>
      <c r="F384" s="2988"/>
      <c r="G384" s="2988"/>
      <c r="H384" s="2988"/>
      <c r="I384" s="2988"/>
      <c r="J384" s="2988"/>
      <c r="K384" s="2989"/>
      <c r="L384" s="2989"/>
      <c r="M384" s="2989"/>
      <c r="N384" s="2990"/>
      <c r="O384" s="2990"/>
      <c r="P384" s="2990"/>
      <c r="Q384" s="2990"/>
      <c r="R384" s="2990"/>
      <c r="S384" s="2990"/>
      <c r="T384" s="2990"/>
      <c r="U384" s="2990"/>
      <c r="V384" s="2990"/>
      <c r="W384" s="2990"/>
      <c r="X384" s="2990"/>
      <c r="Y384" s="2990"/>
      <c r="Z384" s="2990"/>
      <c r="AA384" s="2990"/>
      <c r="AB384" s="2990"/>
      <c r="AC384" s="2990"/>
      <c r="AD384" s="2990"/>
      <c r="AE384" s="2990"/>
      <c r="AF384" s="2990"/>
      <c r="AG384" s="2990"/>
      <c r="AH384" s="2990"/>
      <c r="AI384" s="2990"/>
      <c r="AJ384" s="2990"/>
      <c r="AK384" s="1451"/>
      <c r="AL384" s="1451"/>
      <c r="AN384" s="1451"/>
      <c r="AO384" s="1451"/>
      <c r="AP384" s="1451"/>
      <c r="AQ384" s="1451"/>
      <c r="AR384" s="1451"/>
      <c r="AS384" s="1451"/>
      <c r="AT384" s="1451"/>
      <c r="AU384" s="1451"/>
      <c r="AV384" s="1451"/>
      <c r="AW384" s="1451"/>
      <c r="AX384" s="1451"/>
    </row>
    <row r="385" spans="2:39" s="1451" customFormat="1" ht="13.5" customHeight="1">
      <c r="B385" s="1208"/>
      <c r="C385" s="1514"/>
      <c r="D385" s="1514"/>
      <c r="E385" s="1514"/>
      <c r="F385" s="1514"/>
      <c r="G385" s="1514"/>
      <c r="H385" s="1514"/>
      <c r="I385" s="1514"/>
      <c r="J385" s="1514"/>
      <c r="K385" s="1433"/>
      <c r="L385" s="1433"/>
      <c r="M385" s="1433"/>
      <c r="N385" s="188"/>
      <c r="O385" s="188"/>
      <c r="P385" s="188"/>
      <c r="Q385" s="188"/>
      <c r="R385" s="188"/>
      <c r="S385" s="188"/>
      <c r="T385" s="188"/>
      <c r="U385" s="188"/>
      <c r="V385" s="188"/>
      <c r="W385" s="188"/>
      <c r="X385" s="188"/>
      <c r="Y385" s="188"/>
      <c r="Z385" s="188"/>
      <c r="AA385" s="188"/>
      <c r="AB385" s="188"/>
      <c r="AC385" s="188"/>
      <c r="AD385" s="188"/>
      <c r="AE385" s="188"/>
      <c r="AF385" s="188"/>
      <c r="AG385" s="188"/>
      <c r="AH385" s="188"/>
      <c r="AI385" s="188"/>
      <c r="AJ385" s="188"/>
      <c r="AK385" s="1208"/>
      <c r="AL385" s="1208"/>
      <c r="AM385" s="2872"/>
    </row>
    <row r="386" spans="2:39" s="1451" customFormat="1" ht="13.5" customHeight="1">
      <c r="B386" s="2938"/>
      <c r="C386" s="3336" t="s">
        <v>3341</v>
      </c>
      <c r="D386" s="3336"/>
      <c r="E386" s="3336"/>
      <c r="F386" s="3336"/>
      <c r="G386" s="3336"/>
      <c r="H386" s="3336"/>
      <c r="I386" s="3336"/>
      <c r="J386" s="3336"/>
      <c r="K386" s="3336"/>
      <c r="L386" s="3336"/>
      <c r="M386" s="3336"/>
      <c r="N386" s="3336"/>
      <c r="O386" s="3336"/>
      <c r="P386" s="3336"/>
      <c r="Q386" s="3336"/>
      <c r="R386" s="3336"/>
      <c r="S386" s="3336"/>
      <c r="T386" s="3336"/>
      <c r="U386" s="3336"/>
      <c r="V386" s="3336"/>
      <c r="W386" s="3336"/>
      <c r="X386" s="3336"/>
      <c r="Y386" s="3336"/>
      <c r="Z386" s="3336"/>
      <c r="AA386" s="3336"/>
      <c r="AB386" s="3336"/>
      <c r="AC386" s="3336"/>
      <c r="AD386" s="3336"/>
      <c r="AE386" s="3336"/>
      <c r="AF386" s="3336"/>
      <c r="AG386" s="3336"/>
      <c r="AH386" s="3336"/>
      <c r="AI386" s="3336"/>
      <c r="AJ386" s="3336"/>
      <c r="AK386" s="2938"/>
      <c r="AL386" s="2938"/>
      <c r="AM386" s="2872"/>
    </row>
    <row r="387" spans="2:39" s="1451" customFormat="1" ht="13.5" customHeight="1">
      <c r="B387" s="2938"/>
      <c r="C387" s="3336"/>
      <c r="D387" s="3336"/>
      <c r="E387" s="3336"/>
      <c r="F387" s="3336"/>
      <c r="G387" s="3336"/>
      <c r="H387" s="3336"/>
      <c r="I387" s="3336"/>
      <c r="J387" s="3336"/>
      <c r="K387" s="3336"/>
      <c r="L387" s="3336"/>
      <c r="M387" s="3336"/>
      <c r="N387" s="3336"/>
      <c r="O387" s="3336"/>
      <c r="P387" s="3336"/>
      <c r="Q387" s="3336"/>
      <c r="R387" s="3336"/>
      <c r="S387" s="3336"/>
      <c r="T387" s="3336"/>
      <c r="U387" s="3336"/>
      <c r="V387" s="3336"/>
      <c r="W387" s="3336"/>
      <c r="X387" s="3336"/>
      <c r="Y387" s="3336"/>
      <c r="Z387" s="3336"/>
      <c r="AA387" s="3336"/>
      <c r="AB387" s="3336"/>
      <c r="AC387" s="3336"/>
      <c r="AD387" s="3336"/>
      <c r="AE387" s="3336"/>
      <c r="AF387" s="3336"/>
      <c r="AG387" s="3336"/>
      <c r="AH387" s="3336"/>
      <c r="AI387" s="3336"/>
      <c r="AJ387" s="3336"/>
      <c r="AK387" s="2938"/>
      <c r="AL387" s="2938"/>
      <c r="AM387" s="2872"/>
    </row>
    <row r="388" spans="2:39" s="1450" customFormat="1" ht="14">
      <c r="B388" s="389"/>
      <c r="C388" s="419"/>
      <c r="D388" s="419"/>
      <c r="E388" s="419"/>
      <c r="F388" s="419"/>
      <c r="G388" s="419"/>
      <c r="H388" s="419"/>
      <c r="I388" s="419"/>
      <c r="J388" s="419"/>
      <c r="K388" s="1208"/>
      <c r="L388" s="1208"/>
      <c r="M388" s="1208"/>
      <c r="N388" s="1208"/>
      <c r="O388" s="1208"/>
      <c r="P388" s="1208"/>
      <c r="Q388" s="1208"/>
      <c r="R388" s="1208"/>
      <c r="S388" s="1208"/>
      <c r="T388" s="1208"/>
      <c r="U388" s="1208"/>
      <c r="V388" s="1208"/>
      <c r="W388" s="1208"/>
      <c r="X388" s="1208"/>
      <c r="Y388" s="1208"/>
      <c r="Z388" s="1208"/>
      <c r="AA388" s="1208"/>
      <c r="AB388" s="1208"/>
      <c r="AC388" s="1208"/>
      <c r="AD388" s="1208"/>
      <c r="AE388" s="1208"/>
      <c r="AF388" s="1208"/>
      <c r="AG388" s="1208"/>
      <c r="AH388" s="1208"/>
      <c r="AI388" s="1208"/>
      <c r="AJ388" s="1208"/>
      <c r="AK388" s="1208"/>
      <c r="AL388" s="1208"/>
    </row>
    <row r="389" spans="2:39" s="1450" customFormat="1">
      <c r="B389" s="1208"/>
      <c r="C389" s="3725" t="s">
        <v>1140</v>
      </c>
      <c r="D389" s="3726"/>
      <c r="E389" s="3726"/>
      <c r="F389" s="3726"/>
      <c r="G389" s="3726"/>
      <c r="H389" s="3726"/>
      <c r="I389" s="3726"/>
      <c r="J389" s="3726"/>
      <c r="K389" s="3726"/>
      <c r="L389" s="3726"/>
      <c r="M389" s="3726"/>
      <c r="N389" s="3727"/>
      <c r="O389" s="3531">
        <f>+T389-1</f>
        <v>2023</v>
      </c>
      <c r="P389" s="3532"/>
      <c r="Q389" s="3532"/>
      <c r="R389" s="3532"/>
      <c r="S389" s="3533"/>
      <c r="T389" s="3531">
        <f>+C21</f>
        <v>2024</v>
      </c>
      <c r="U389" s="3532"/>
      <c r="V389" s="3532"/>
      <c r="W389" s="3532"/>
      <c r="X389" s="3532"/>
      <c r="Y389" s="3532"/>
      <c r="Z389" s="3532"/>
      <c r="AA389" s="3533"/>
      <c r="AB389" s="3825" t="s">
        <v>1324</v>
      </c>
      <c r="AC389" s="3531">
        <f>+C21+1</f>
        <v>2025</v>
      </c>
      <c r="AD389" s="3532"/>
      <c r="AE389" s="3532"/>
      <c r="AF389" s="3532"/>
      <c r="AG389" s="3533"/>
      <c r="AH389" s="3531">
        <f>+C21+2</f>
        <v>2026</v>
      </c>
      <c r="AI389" s="3532"/>
      <c r="AJ389" s="3532"/>
      <c r="AK389" s="3532"/>
      <c r="AL389" s="3533"/>
    </row>
    <row r="390" spans="2:39" s="1450" customFormat="1">
      <c r="B390" s="1208"/>
      <c r="C390" s="3728"/>
      <c r="D390" s="3729"/>
      <c r="E390" s="3729"/>
      <c r="F390" s="3729"/>
      <c r="G390" s="3729"/>
      <c r="H390" s="3729"/>
      <c r="I390" s="3729"/>
      <c r="J390" s="3729"/>
      <c r="K390" s="3729"/>
      <c r="L390" s="3729"/>
      <c r="M390" s="3729"/>
      <c r="N390" s="3729"/>
      <c r="O390" s="1430"/>
      <c r="P390" s="1431"/>
      <c r="Q390" s="1431"/>
      <c r="R390" s="1431"/>
      <c r="S390" s="1432"/>
      <c r="T390" s="3735" t="s">
        <v>3380</v>
      </c>
      <c r="U390" s="3736"/>
      <c r="V390" s="3736"/>
      <c r="W390" s="3736"/>
      <c r="X390" s="3736"/>
      <c r="Y390" s="3736"/>
      <c r="Z390" s="3736"/>
      <c r="AA390" s="3737"/>
      <c r="AB390" s="3826"/>
      <c r="AC390" s="1440"/>
      <c r="AD390" s="1441"/>
      <c r="AE390" s="1441"/>
      <c r="AF390" s="1441"/>
      <c r="AG390" s="1442"/>
      <c r="AH390" s="1440"/>
      <c r="AI390" s="1441"/>
      <c r="AJ390" s="1441"/>
      <c r="AK390" s="1441"/>
      <c r="AL390" s="1442"/>
    </row>
    <row r="391" spans="2:39" s="1450" customFormat="1">
      <c r="B391" s="1208"/>
      <c r="C391" s="3728"/>
      <c r="D391" s="3729"/>
      <c r="E391" s="3729"/>
      <c r="F391" s="3729"/>
      <c r="G391" s="3729"/>
      <c r="H391" s="3729"/>
      <c r="I391" s="3729"/>
      <c r="J391" s="3729"/>
      <c r="K391" s="3729"/>
      <c r="L391" s="3729"/>
      <c r="M391" s="3729"/>
      <c r="N391" s="3729"/>
      <c r="O391" s="1287"/>
      <c r="P391" s="1288"/>
      <c r="Q391" s="1288"/>
      <c r="R391" s="1288"/>
      <c r="S391" s="1289"/>
      <c r="T391" s="3738" t="s">
        <v>3467</v>
      </c>
      <c r="U391" s="3739"/>
      <c r="V391" s="3739"/>
      <c r="W391" s="3739"/>
      <c r="X391" s="3739"/>
      <c r="Y391" s="3739"/>
      <c r="Z391" s="3739"/>
      <c r="AA391" s="3740"/>
      <c r="AB391" s="3826"/>
      <c r="AC391" s="1290"/>
      <c r="AD391" s="1291"/>
      <c r="AE391" s="1291"/>
      <c r="AF391" s="1291"/>
      <c r="AG391" s="1292"/>
      <c r="AH391" s="1290"/>
      <c r="AI391" s="1291"/>
      <c r="AJ391" s="1291"/>
      <c r="AK391" s="1291"/>
      <c r="AL391" s="1292"/>
    </row>
    <row r="392" spans="2:39" s="1450" customFormat="1" ht="13.5" thickBot="1">
      <c r="B392" s="1208"/>
      <c r="C392" s="3730"/>
      <c r="D392" s="3731"/>
      <c r="E392" s="3731"/>
      <c r="F392" s="3731"/>
      <c r="G392" s="3731"/>
      <c r="H392" s="3731"/>
      <c r="I392" s="3731"/>
      <c r="J392" s="3731"/>
      <c r="K392" s="3731"/>
      <c r="L392" s="3731"/>
      <c r="M392" s="3731"/>
      <c r="N392" s="3731"/>
      <c r="O392" s="3821" t="s">
        <v>2776</v>
      </c>
      <c r="P392" s="3822"/>
      <c r="Q392" s="3822"/>
      <c r="R392" s="3822"/>
      <c r="S392" s="3823"/>
      <c r="T392" s="3824" t="s">
        <v>177</v>
      </c>
      <c r="U392" s="3824"/>
      <c r="V392" s="3824"/>
      <c r="W392" s="3824"/>
      <c r="X392" s="3824" t="s">
        <v>178</v>
      </c>
      <c r="Y392" s="3824"/>
      <c r="Z392" s="3824"/>
      <c r="AA392" s="3824"/>
      <c r="AB392" s="3827"/>
      <c r="AC392" s="3534" t="s">
        <v>1156</v>
      </c>
      <c r="AD392" s="3535"/>
      <c r="AE392" s="3535"/>
      <c r="AF392" s="3535"/>
      <c r="AG392" s="3536"/>
      <c r="AH392" s="3534" t="s">
        <v>1156</v>
      </c>
      <c r="AI392" s="3535"/>
      <c r="AJ392" s="3535"/>
      <c r="AK392" s="3535"/>
      <c r="AL392" s="3536"/>
    </row>
    <row r="393" spans="2:39" s="1450" customFormat="1" ht="15" customHeight="1" thickTop="1">
      <c r="B393" s="1208"/>
      <c r="C393" s="3461" t="str">
        <f>+'6経営計画'!B7</f>
        <v>電力による二酸化炭素削減</v>
      </c>
      <c r="D393" s="3691"/>
      <c r="E393" s="3691"/>
      <c r="F393" s="3691"/>
      <c r="G393" s="3691"/>
      <c r="H393" s="3691"/>
      <c r="I393" s="3691"/>
      <c r="J393" s="3463"/>
      <c r="K393" s="3741" t="s">
        <v>1023</v>
      </c>
      <c r="L393" s="3742"/>
      <c r="M393" s="3742"/>
      <c r="N393" s="3743"/>
      <c r="O393" s="3687">
        <f>+'6経営計画'!D8</f>
        <v>10100</v>
      </c>
      <c r="P393" s="3688"/>
      <c r="Q393" s="3688"/>
      <c r="R393" s="3688"/>
      <c r="S393" s="3689"/>
      <c r="T393" s="3690">
        <f>+O393*T395</f>
        <v>9898</v>
      </c>
      <c r="U393" s="3690"/>
      <c r="V393" s="3690"/>
      <c r="W393" s="3690"/>
      <c r="X393" s="3690">
        <f>+'6経営計画'!T20</f>
        <v>9730</v>
      </c>
      <c r="Y393" s="3690"/>
      <c r="Z393" s="3690"/>
      <c r="AA393" s="3690"/>
      <c r="AB393" s="3013" t="str">
        <f>+IF(X393&lt;=T393,"〇","✕")</f>
        <v>〇</v>
      </c>
      <c r="AC393" s="3687">
        <f>+O393*AC395</f>
        <v>9696</v>
      </c>
      <c r="AD393" s="3688"/>
      <c r="AE393" s="3688"/>
      <c r="AF393" s="3688"/>
      <c r="AG393" s="3689"/>
      <c r="AH393" s="3687">
        <f>+O393*AH395</f>
        <v>9595</v>
      </c>
      <c r="AI393" s="3688"/>
      <c r="AJ393" s="3688"/>
      <c r="AK393" s="3688"/>
      <c r="AL393" s="3754"/>
    </row>
    <row r="394" spans="2:39" s="1450" customFormat="1" ht="15" customHeight="1">
      <c r="B394" s="1208"/>
      <c r="C394" s="3482"/>
      <c r="D394" s="3692"/>
      <c r="E394" s="3692"/>
      <c r="F394" s="3692"/>
      <c r="G394" s="3692"/>
      <c r="H394" s="3692"/>
      <c r="I394" s="3692"/>
      <c r="J394" s="3484"/>
      <c r="K394" s="3705" t="s">
        <v>3381</v>
      </c>
      <c r="L394" s="3706"/>
      <c r="M394" s="3706"/>
      <c r="N394" s="3706"/>
      <c r="O394" s="3707">
        <f>SUM('6経営計画'!K113:M113)</f>
        <v>1350</v>
      </c>
      <c r="P394" s="3708"/>
      <c r="Q394" s="3708"/>
      <c r="R394" s="3708"/>
      <c r="S394" s="3709"/>
      <c r="T394" s="3707">
        <f>+O394*T395</f>
        <v>1323</v>
      </c>
      <c r="U394" s="3708"/>
      <c r="V394" s="3708"/>
      <c r="W394" s="3709"/>
      <c r="X394" s="3707">
        <f>SUM('6経営計画'!K20:M20)</f>
        <v>3100</v>
      </c>
      <c r="Y394" s="3708"/>
      <c r="Z394" s="3708"/>
      <c r="AA394" s="3709"/>
      <c r="AB394" s="3021" t="str">
        <f>+IF(X394&lt;=T394,"〇","✕")</f>
        <v>✕</v>
      </c>
      <c r="AC394" s="3707"/>
      <c r="AD394" s="3708"/>
      <c r="AE394" s="3708"/>
      <c r="AF394" s="3708"/>
      <c r="AG394" s="3709"/>
      <c r="AH394" s="3707"/>
      <c r="AI394" s="3708"/>
      <c r="AJ394" s="3708"/>
      <c r="AK394" s="3708"/>
      <c r="AL394" s="3724"/>
    </row>
    <row r="395" spans="2:39" s="1450" customFormat="1" ht="15" customHeight="1">
      <c r="B395" s="1208"/>
      <c r="C395" s="3482"/>
      <c r="D395" s="3692"/>
      <c r="E395" s="3692"/>
      <c r="F395" s="3692"/>
      <c r="G395" s="3692"/>
      <c r="H395" s="3692"/>
      <c r="I395" s="3692"/>
      <c r="J395" s="3484"/>
      <c r="K395" s="3705" t="s">
        <v>1158</v>
      </c>
      <c r="L395" s="3706"/>
      <c r="M395" s="3706"/>
      <c r="N395" s="3706"/>
      <c r="O395" s="3020"/>
      <c r="P395" s="3021"/>
      <c r="Q395" s="3021"/>
      <c r="R395" s="3021"/>
      <c r="S395" s="3022"/>
      <c r="T395" s="3710">
        <f>+'6経営計画'!D14</f>
        <v>0.98</v>
      </c>
      <c r="U395" s="3710"/>
      <c r="V395" s="3710"/>
      <c r="W395" s="3710"/>
      <c r="X395" s="3710">
        <f>+X394/O394</f>
        <v>2.2962962962962963</v>
      </c>
      <c r="Y395" s="3710"/>
      <c r="Z395" s="3710"/>
      <c r="AA395" s="3710"/>
      <c r="AB395" s="3023"/>
      <c r="AC395" s="3684">
        <f>+'6経営計画'!E19</f>
        <v>0.96</v>
      </c>
      <c r="AD395" s="3685"/>
      <c r="AE395" s="3685"/>
      <c r="AF395" s="3685"/>
      <c r="AG395" s="3732"/>
      <c r="AH395" s="3684">
        <f>+'6経営計画'!E20</f>
        <v>0.95</v>
      </c>
      <c r="AI395" s="3685"/>
      <c r="AJ395" s="3685"/>
      <c r="AK395" s="3685"/>
      <c r="AL395" s="3686"/>
    </row>
    <row r="396" spans="2:39" s="1450" customFormat="1" ht="15" customHeight="1">
      <c r="B396" s="1208"/>
      <c r="C396" s="3693" t="s">
        <v>3382</v>
      </c>
      <c r="D396" s="3694"/>
      <c r="E396" s="3694"/>
      <c r="F396" s="3694"/>
      <c r="G396" s="3694"/>
      <c r="H396" s="3694"/>
      <c r="I396" s="3694"/>
      <c r="J396" s="3695"/>
      <c r="K396" s="3696" t="str">
        <f>+'4負荷記録表'!S14</f>
        <v>kWh/千円</v>
      </c>
      <c r="L396" s="3697"/>
      <c r="M396" s="3697"/>
      <c r="N396" s="3698"/>
      <c r="O396" s="3699">
        <f>+'4負荷記録表'!R14</f>
        <v>0.84166666666666667</v>
      </c>
      <c r="P396" s="3700"/>
      <c r="Q396" s="3700"/>
      <c r="R396" s="3700"/>
      <c r="S396" s="3701"/>
      <c r="T396" s="3702">
        <f>+O396*T395</f>
        <v>0.82483333333333331</v>
      </c>
      <c r="U396" s="3703"/>
      <c r="V396" s="3703"/>
      <c r="W396" s="3704"/>
      <c r="X396" s="3702">
        <f>+'4負荷記録表'!R16</f>
        <v>0.73712121212121207</v>
      </c>
      <c r="Y396" s="3703"/>
      <c r="Z396" s="3703"/>
      <c r="AA396" s="3704"/>
      <c r="AB396" s="3025" t="str">
        <f>+IF(X396&lt;=T396,"〇","✕")</f>
        <v>〇</v>
      </c>
      <c r="AC396" s="3702">
        <f>+O396*AC395</f>
        <v>0.80799999999999994</v>
      </c>
      <c r="AD396" s="3703"/>
      <c r="AE396" s="3703"/>
      <c r="AF396" s="3703"/>
      <c r="AG396" s="3704"/>
      <c r="AH396" s="3751">
        <f>+O396*AH395</f>
        <v>0.79958333333333331</v>
      </c>
      <c r="AI396" s="3752"/>
      <c r="AJ396" s="3752"/>
      <c r="AK396" s="3752"/>
      <c r="AL396" s="3753"/>
    </row>
    <row r="397" spans="2:39" s="1450" customFormat="1" ht="14.25" customHeight="1">
      <c r="B397" s="1208"/>
      <c r="C397" s="1434"/>
      <c r="D397" s="1819"/>
      <c r="E397" s="1819"/>
      <c r="F397" s="1819"/>
      <c r="G397" s="1819"/>
      <c r="H397" s="1819"/>
      <c r="I397" s="1819"/>
      <c r="J397" s="1819"/>
      <c r="K397" s="3485" t="s">
        <v>1157</v>
      </c>
      <c r="L397" s="3486"/>
      <c r="M397" s="3486"/>
      <c r="N397" s="3486"/>
      <c r="O397" s="3680">
        <f>+'6経営計画'!D9</f>
        <v>4383.3999999999996</v>
      </c>
      <c r="P397" s="3681"/>
      <c r="Q397" s="3681"/>
      <c r="R397" s="3681"/>
      <c r="S397" s="3682"/>
      <c r="T397" s="3574">
        <f>+O397*T399</f>
        <v>4295.732</v>
      </c>
      <c r="U397" s="3574"/>
      <c r="V397" s="3574"/>
      <c r="W397" s="3574"/>
      <c r="X397" s="3744">
        <f>+'6経営計画'!S23</f>
        <v>4222.8200000000006</v>
      </c>
      <c r="Y397" s="3744"/>
      <c r="Z397" s="3744"/>
      <c r="AA397" s="3744"/>
      <c r="AB397" s="3024" t="str">
        <f>+IF(X397&lt;T397,"〇","✕")</f>
        <v>〇</v>
      </c>
      <c r="AC397" s="3680">
        <f>+O397*AC399</f>
        <v>4208.0639999999994</v>
      </c>
      <c r="AD397" s="3681"/>
      <c r="AE397" s="3681"/>
      <c r="AF397" s="3681"/>
      <c r="AG397" s="3682"/>
      <c r="AH397" s="3680">
        <f>+O397*AH399</f>
        <v>4164.2299999999996</v>
      </c>
      <c r="AI397" s="3681"/>
      <c r="AJ397" s="3681"/>
      <c r="AK397" s="3681"/>
      <c r="AL397" s="3682"/>
    </row>
    <row r="398" spans="2:39" s="1450" customFormat="1">
      <c r="B398" s="1208"/>
      <c r="C398" s="1434"/>
      <c r="D398" s="1819"/>
      <c r="E398" s="1819"/>
      <c r="F398" s="1819"/>
      <c r="G398" s="1819"/>
      <c r="H398" s="1819"/>
      <c r="I398" s="1819"/>
      <c r="J398" s="1819"/>
      <c r="K398" s="3479" t="s">
        <v>3383</v>
      </c>
      <c r="L398" s="3480"/>
      <c r="M398" s="3480"/>
      <c r="N398" s="3481"/>
      <c r="O398" s="3475">
        <f>+'6経営計画'!P15</f>
        <v>3211.6</v>
      </c>
      <c r="P398" s="3476"/>
      <c r="Q398" s="3476"/>
      <c r="R398" s="3476"/>
      <c r="S398" s="3477"/>
      <c r="T398" s="3475">
        <f>+'6経営計画'!P19</f>
        <v>3147.3679999999999</v>
      </c>
      <c r="U398" s="3476"/>
      <c r="V398" s="3476"/>
      <c r="W398" s="3477"/>
      <c r="X398" s="3475">
        <f>+'6経営計画'!P23</f>
        <v>3159.5200000000004</v>
      </c>
      <c r="Y398" s="3476"/>
      <c r="Z398" s="3476"/>
      <c r="AA398" s="3477"/>
      <c r="AB398" s="1515" t="str">
        <f>+IF(X398&lt;T398,"〇","✕")</f>
        <v>✕</v>
      </c>
      <c r="AC398" s="3475"/>
      <c r="AD398" s="3476"/>
      <c r="AE398" s="3476"/>
      <c r="AF398" s="3476"/>
      <c r="AG398" s="3477"/>
      <c r="AH398" s="3475"/>
      <c r="AI398" s="3476"/>
      <c r="AJ398" s="3476"/>
      <c r="AK398" s="3476"/>
      <c r="AL398" s="3477"/>
    </row>
    <row r="399" spans="2:39" s="1450" customFormat="1">
      <c r="B399" s="1208"/>
      <c r="C399" s="1434"/>
      <c r="D399" s="1819"/>
      <c r="E399" s="1819"/>
      <c r="F399" s="1819"/>
      <c r="G399" s="1819"/>
      <c r="H399" s="1819"/>
      <c r="I399" s="1819"/>
      <c r="J399" s="1819"/>
      <c r="K399" s="3331" t="s">
        <v>1158</v>
      </c>
      <c r="L399" s="3332"/>
      <c r="M399" s="3332"/>
      <c r="N399" s="3332"/>
      <c r="O399" s="3503"/>
      <c r="P399" s="3504"/>
      <c r="Q399" s="3504"/>
      <c r="R399" s="3504"/>
      <c r="S399" s="3505"/>
      <c r="T399" s="3478">
        <f>+'6経営計画'!D14</f>
        <v>0.98</v>
      </c>
      <c r="U399" s="3478"/>
      <c r="V399" s="3478"/>
      <c r="W399" s="3478"/>
      <c r="X399" s="3478">
        <f>+X398/O398</f>
        <v>0.98378378378378395</v>
      </c>
      <c r="Y399" s="3478"/>
      <c r="Z399" s="3478"/>
      <c r="AA399" s="3478"/>
      <c r="AB399" s="1516"/>
      <c r="AC399" s="3451">
        <f>+'6経営計画'!E19</f>
        <v>0.96</v>
      </c>
      <c r="AD399" s="3452"/>
      <c r="AE399" s="3452"/>
      <c r="AF399" s="3452"/>
      <c r="AG399" s="3453"/>
      <c r="AH399" s="3451">
        <f>+'6経営計画'!E20</f>
        <v>0.95</v>
      </c>
      <c r="AI399" s="3452"/>
      <c r="AJ399" s="3452"/>
      <c r="AK399" s="3452"/>
      <c r="AL399" s="3453"/>
    </row>
    <row r="400" spans="2:39" s="1450" customFormat="1">
      <c r="B400" s="1451"/>
      <c r="C400" s="3893" t="s">
        <v>1191</v>
      </c>
      <c r="D400" s="3894"/>
      <c r="E400" s="3894"/>
      <c r="F400" s="3894"/>
      <c r="G400" s="3894"/>
      <c r="H400" s="3894"/>
      <c r="I400" s="3894"/>
      <c r="J400" s="3895"/>
      <c r="K400" s="3896" t="str">
        <f>+'4負荷記録表'!U14</f>
        <v>kg-CO2/千円</v>
      </c>
      <c r="L400" s="3897"/>
      <c r="M400" s="3897"/>
      <c r="N400" s="3898"/>
      <c r="O400" s="3899">
        <f>+'4負荷記録表'!T14</f>
        <v>0.36528333333333329</v>
      </c>
      <c r="P400" s="3900"/>
      <c r="Q400" s="3900"/>
      <c r="R400" s="3900"/>
      <c r="S400" s="3901"/>
      <c r="T400" s="3677">
        <f>+O400*T399</f>
        <v>0.35797766666666664</v>
      </c>
      <c r="U400" s="3678"/>
      <c r="V400" s="3678"/>
      <c r="W400" s="3679"/>
      <c r="X400" s="3677">
        <f>+'4負荷記録表'!T16</f>
        <v>0.31991060606060606</v>
      </c>
      <c r="Y400" s="3678"/>
      <c r="Z400" s="3678"/>
      <c r="AA400" s="3679"/>
      <c r="AB400" s="2730" t="str">
        <f>+IF(X400&lt;T400,"〇","✕")</f>
        <v>〇</v>
      </c>
      <c r="AC400" s="3677">
        <f>+O400*AC399</f>
        <v>0.35067199999999993</v>
      </c>
      <c r="AD400" s="3678"/>
      <c r="AE400" s="3678"/>
      <c r="AF400" s="3678"/>
      <c r="AG400" s="3679"/>
      <c r="AH400" s="3656">
        <f>+O400*AH399</f>
        <v>0.3470191666666666</v>
      </c>
      <c r="AI400" s="3657"/>
      <c r="AJ400" s="3657"/>
      <c r="AK400" s="3657"/>
      <c r="AL400" s="3658"/>
    </row>
    <row r="401" spans="2:51" s="1450" customFormat="1">
      <c r="B401" s="1208"/>
      <c r="C401" s="3461" t="str">
        <f>+'6経営計画'!B44</f>
        <v>都市ガスによる二酸化炭素削減</v>
      </c>
      <c r="D401" s="3691"/>
      <c r="E401" s="3691"/>
      <c r="F401" s="3691"/>
      <c r="G401" s="3691"/>
      <c r="H401" s="3691"/>
      <c r="I401" s="3691"/>
      <c r="J401" s="3463"/>
      <c r="K401" s="3485" t="s">
        <v>1157</v>
      </c>
      <c r="L401" s="3486"/>
      <c r="M401" s="3486"/>
      <c r="N401" s="3486"/>
      <c r="O401" s="3680">
        <f>+'6経営計画'!D46</f>
        <v>14904</v>
      </c>
      <c r="P401" s="3681"/>
      <c r="Q401" s="3681"/>
      <c r="R401" s="3681"/>
      <c r="S401" s="3682"/>
      <c r="T401" s="3574">
        <f>+O401*T403</f>
        <v>14605.92</v>
      </c>
      <c r="U401" s="3574"/>
      <c r="V401" s="3574"/>
      <c r="W401" s="3574"/>
      <c r="X401" s="3574">
        <f>+'6経営計画'!S56</f>
        <v>13975.2</v>
      </c>
      <c r="Y401" s="3574"/>
      <c r="Z401" s="3574"/>
      <c r="AA401" s="3574"/>
      <c r="AB401" s="1517" t="str">
        <f>+IF(X401&lt;T401,"〇","✕")</f>
        <v>〇</v>
      </c>
      <c r="AC401" s="3680">
        <f>+O401*AC403</f>
        <v>14307.84</v>
      </c>
      <c r="AD401" s="3681"/>
      <c r="AE401" s="3681"/>
      <c r="AF401" s="3681"/>
      <c r="AG401" s="3682"/>
      <c r="AH401" s="3680">
        <f>+O401*AH403</f>
        <v>14158.8</v>
      </c>
      <c r="AI401" s="3681"/>
      <c r="AJ401" s="3681"/>
      <c r="AK401" s="3681"/>
      <c r="AL401" s="3682"/>
    </row>
    <row r="402" spans="2:51" s="1451" customFormat="1" ht="16.5" customHeight="1">
      <c r="B402" s="1208"/>
      <c r="C402" s="3482"/>
      <c r="D402" s="3692"/>
      <c r="E402" s="3692"/>
      <c r="F402" s="3692"/>
      <c r="G402" s="3692"/>
      <c r="H402" s="3692"/>
      <c r="I402" s="3692"/>
      <c r="J402" s="3484"/>
      <c r="K402" s="3479" t="s">
        <v>3383</v>
      </c>
      <c r="L402" s="3480"/>
      <c r="M402" s="3480"/>
      <c r="N402" s="3481"/>
      <c r="O402" s="3475"/>
      <c r="P402" s="3476"/>
      <c r="Q402" s="3476"/>
      <c r="R402" s="3476"/>
      <c r="S402" s="3477"/>
      <c r="T402" s="3475"/>
      <c r="U402" s="3476"/>
      <c r="V402" s="3476"/>
      <c r="W402" s="3477"/>
      <c r="X402" s="3475"/>
      <c r="Y402" s="3476"/>
      <c r="Z402" s="3476"/>
      <c r="AA402" s="3477"/>
      <c r="AB402" s="1515" t="str">
        <f>+IF(X402&lt;T402,"〇","✕")</f>
        <v>✕</v>
      </c>
      <c r="AC402" s="3475"/>
      <c r="AD402" s="3476"/>
      <c r="AE402" s="3476"/>
      <c r="AF402" s="3476"/>
      <c r="AG402" s="3477"/>
      <c r="AH402" s="3475"/>
      <c r="AI402" s="3476"/>
      <c r="AJ402" s="3476"/>
      <c r="AK402" s="3476"/>
      <c r="AL402" s="3477"/>
      <c r="AM402" s="2731"/>
    </row>
    <row r="403" spans="2:51" s="1450" customFormat="1">
      <c r="B403" s="1208"/>
      <c r="C403" s="3464"/>
      <c r="D403" s="3917"/>
      <c r="E403" s="3917"/>
      <c r="F403" s="3917"/>
      <c r="G403" s="3917"/>
      <c r="H403" s="3917"/>
      <c r="I403" s="3917"/>
      <c r="J403" s="3466"/>
      <c r="K403" s="3331" t="s">
        <v>1158</v>
      </c>
      <c r="L403" s="3332"/>
      <c r="M403" s="3332"/>
      <c r="N403" s="3332"/>
      <c r="O403" s="3503"/>
      <c r="P403" s="3504"/>
      <c r="Q403" s="3504"/>
      <c r="R403" s="3504"/>
      <c r="S403" s="3505"/>
      <c r="T403" s="3478">
        <f>+'6経営計画'!D50</f>
        <v>0.98</v>
      </c>
      <c r="U403" s="3478"/>
      <c r="V403" s="3478"/>
      <c r="W403" s="3478"/>
      <c r="X403" s="3478" t="e">
        <f>+X402/O402</f>
        <v>#DIV/0!</v>
      </c>
      <c r="Y403" s="3478"/>
      <c r="Z403" s="3478"/>
      <c r="AA403" s="3478"/>
      <c r="AB403" s="1516"/>
      <c r="AC403" s="3451">
        <f>+'6経営計画'!E55</f>
        <v>0.96</v>
      </c>
      <c r="AD403" s="3452"/>
      <c r="AE403" s="3452"/>
      <c r="AF403" s="3452"/>
      <c r="AG403" s="3453"/>
      <c r="AH403" s="3451">
        <f>+'6経営計画'!E56</f>
        <v>0.95</v>
      </c>
      <c r="AI403" s="3452"/>
      <c r="AJ403" s="3452"/>
      <c r="AK403" s="3452"/>
      <c r="AL403" s="3453"/>
    </row>
    <row r="404" spans="2:51" s="1450" customFormat="1">
      <c r="B404" s="1208"/>
      <c r="C404" s="3846" t="str">
        <f>+'6経営計画'!B67</f>
        <v>自動車燃料による二酸化炭素削減</v>
      </c>
      <c r="D404" s="3847"/>
      <c r="E404" s="3847"/>
      <c r="F404" s="3847"/>
      <c r="G404" s="3847"/>
      <c r="H404" s="3847"/>
      <c r="I404" s="3847"/>
      <c r="J404" s="3848"/>
      <c r="K404" s="3485" t="s">
        <v>1157</v>
      </c>
      <c r="L404" s="3486"/>
      <c r="M404" s="3486"/>
      <c r="N404" s="3486"/>
      <c r="O404" s="3472">
        <f>+'6経営計画'!D72</f>
        <v>9036</v>
      </c>
      <c r="P404" s="3473"/>
      <c r="Q404" s="3473"/>
      <c r="R404" s="3473"/>
      <c r="S404" s="3474"/>
      <c r="T404" s="3487">
        <f>+O404*T406</f>
        <v>8855.2800000000007</v>
      </c>
      <c r="U404" s="3487"/>
      <c r="V404" s="3487"/>
      <c r="W404" s="3487"/>
      <c r="X404" s="3487">
        <f>+'6経営計画'!S81</f>
        <v>7189.2000000000016</v>
      </c>
      <c r="Y404" s="3487"/>
      <c r="Z404" s="3487"/>
      <c r="AA404" s="3487"/>
      <c r="AB404" s="1517" t="str">
        <f>+IF(X404&lt;T404,"〇","✕")</f>
        <v>〇</v>
      </c>
      <c r="AC404" s="3472">
        <f>+O404*AC406</f>
        <v>8764.92</v>
      </c>
      <c r="AD404" s="3473"/>
      <c r="AE404" s="3473"/>
      <c r="AF404" s="3473"/>
      <c r="AG404" s="3474"/>
      <c r="AH404" s="3472">
        <f>+O404*AH406</f>
        <v>8674.56</v>
      </c>
      <c r="AI404" s="3473"/>
      <c r="AJ404" s="3473"/>
      <c r="AK404" s="3473"/>
      <c r="AL404" s="3474"/>
    </row>
    <row r="405" spans="2:51" s="1450" customFormat="1">
      <c r="B405" s="1208"/>
      <c r="C405" s="3849"/>
      <c r="D405" s="3850"/>
      <c r="E405" s="3850"/>
      <c r="F405" s="3850"/>
      <c r="G405" s="3850"/>
      <c r="H405" s="3850"/>
      <c r="I405" s="3850"/>
      <c r="J405" s="3851"/>
      <c r="K405" s="3479" t="s">
        <v>3383</v>
      </c>
      <c r="L405" s="3480"/>
      <c r="M405" s="3480"/>
      <c r="N405" s="3481"/>
      <c r="O405" s="3475"/>
      <c r="P405" s="3476"/>
      <c r="Q405" s="3476"/>
      <c r="R405" s="3476"/>
      <c r="S405" s="3477"/>
      <c r="T405" s="3475"/>
      <c r="U405" s="3476"/>
      <c r="V405" s="3476"/>
      <c r="W405" s="3477"/>
      <c r="X405" s="3475"/>
      <c r="Y405" s="3476"/>
      <c r="Z405" s="3476"/>
      <c r="AA405" s="3477"/>
      <c r="AB405" s="1515" t="str">
        <f>+IF(X405&lt;T405,"〇","✕")</f>
        <v>✕</v>
      </c>
      <c r="AC405" s="3475"/>
      <c r="AD405" s="3476"/>
      <c r="AE405" s="3476"/>
      <c r="AF405" s="3476"/>
      <c r="AG405" s="3477"/>
      <c r="AH405" s="3475"/>
      <c r="AI405" s="3476"/>
      <c r="AJ405" s="3476"/>
      <c r="AK405" s="3476"/>
      <c r="AL405" s="3477"/>
    </row>
    <row r="406" spans="2:51" s="1450" customFormat="1" ht="14" thickBot="1">
      <c r="B406" s="1208"/>
      <c r="C406" s="3918"/>
      <c r="D406" s="3919"/>
      <c r="E406" s="3919"/>
      <c r="F406" s="3919"/>
      <c r="G406" s="3919"/>
      <c r="H406" s="3919"/>
      <c r="I406" s="3919"/>
      <c r="J406" s="3920"/>
      <c r="K406" s="3733" t="s">
        <v>1158</v>
      </c>
      <c r="L406" s="3734"/>
      <c r="M406" s="3734"/>
      <c r="N406" s="3734"/>
      <c r="O406" s="3674"/>
      <c r="P406" s="3675"/>
      <c r="Q406" s="3675"/>
      <c r="R406" s="3675"/>
      <c r="S406" s="3676"/>
      <c r="T406" s="3683">
        <f>+'6経営計画'!D78</f>
        <v>0.98</v>
      </c>
      <c r="U406" s="3683"/>
      <c r="V406" s="3683"/>
      <c r="W406" s="3683"/>
      <c r="X406" s="3683">
        <f>+X404/O404</f>
        <v>0.79561752988047829</v>
      </c>
      <c r="Y406" s="3683"/>
      <c r="Z406" s="3683"/>
      <c r="AA406" s="3683"/>
      <c r="AB406" s="1519"/>
      <c r="AC406" s="3571">
        <f>+'6経営計画'!E82</f>
        <v>0.97</v>
      </c>
      <c r="AD406" s="3572"/>
      <c r="AE406" s="3572"/>
      <c r="AF406" s="3572"/>
      <c r="AG406" s="3573"/>
      <c r="AH406" s="3571">
        <f>+'6経営計画'!E83</f>
        <v>0.96</v>
      </c>
      <c r="AI406" s="3572"/>
      <c r="AJ406" s="3572"/>
      <c r="AK406" s="3572"/>
      <c r="AL406" s="3573"/>
    </row>
    <row r="407" spans="2:51" s="1450" customFormat="1" ht="13.5" thickTop="1">
      <c r="B407" s="1208"/>
      <c r="C407" s="3916" t="s">
        <v>14</v>
      </c>
      <c r="D407" s="3465"/>
      <c r="E407" s="3465"/>
      <c r="F407" s="3465"/>
      <c r="G407" s="3465"/>
      <c r="H407" s="3465"/>
      <c r="I407" s="3465"/>
      <c r="J407" s="3465"/>
      <c r="K407" s="3579" t="s">
        <v>1157</v>
      </c>
      <c r="L407" s="3579"/>
      <c r="M407" s="3579"/>
      <c r="N407" s="3579"/>
      <c r="O407" s="3540">
        <f>+O397+O401+O404</f>
        <v>28323.4</v>
      </c>
      <c r="P407" s="3541"/>
      <c r="Q407" s="3541"/>
      <c r="R407" s="3541"/>
      <c r="S407" s="3542"/>
      <c r="T407" s="3666">
        <f>+T397+T401+T404</f>
        <v>27756.932000000001</v>
      </c>
      <c r="U407" s="3666"/>
      <c r="V407" s="3666"/>
      <c r="W407" s="3666"/>
      <c r="X407" s="3666">
        <f>+X397+X401+X404</f>
        <v>25387.22</v>
      </c>
      <c r="Y407" s="3666"/>
      <c r="Z407" s="3666"/>
      <c r="AA407" s="3666"/>
      <c r="AB407" s="1520"/>
      <c r="AC407" s="3540">
        <f>+AC397+AC401+AC404</f>
        <v>27280.824000000001</v>
      </c>
      <c r="AD407" s="3541"/>
      <c r="AE407" s="3541"/>
      <c r="AF407" s="3541"/>
      <c r="AG407" s="3542"/>
      <c r="AH407" s="3540">
        <f>+AH397+AH401+AH404</f>
        <v>26997.589999999997</v>
      </c>
      <c r="AI407" s="3541"/>
      <c r="AJ407" s="3541"/>
      <c r="AK407" s="3541"/>
      <c r="AL407" s="3542"/>
    </row>
    <row r="408" spans="2:51" s="1450" customFormat="1">
      <c r="B408" s="1208"/>
      <c r="C408" s="3921" t="str">
        <f>+'6経営計画'!B92</f>
        <v>一般廃棄物の削減</v>
      </c>
      <c r="D408" s="3462"/>
      <c r="E408" s="3462"/>
      <c r="F408" s="3462"/>
      <c r="G408" s="3462"/>
      <c r="H408" s="3462"/>
      <c r="I408" s="3462"/>
      <c r="J408" s="3462"/>
      <c r="K408" s="3663" t="s">
        <v>703</v>
      </c>
      <c r="L408" s="3664"/>
      <c r="M408" s="3664"/>
      <c r="N408" s="3665"/>
      <c r="O408" s="3472">
        <f>+'6経営計画'!D94</f>
        <v>1200</v>
      </c>
      <c r="P408" s="3473"/>
      <c r="Q408" s="3473"/>
      <c r="R408" s="3473"/>
      <c r="S408" s="3474"/>
      <c r="T408" s="3487">
        <f>+O408*T410</f>
        <v>1116</v>
      </c>
      <c r="U408" s="3487"/>
      <c r="V408" s="3487"/>
      <c r="W408" s="3487"/>
      <c r="X408" s="3487">
        <f>+'6経営計画'!S102</f>
        <v>1080</v>
      </c>
      <c r="Y408" s="3487"/>
      <c r="Z408" s="3487"/>
      <c r="AA408" s="3487"/>
      <c r="AB408" s="1517" t="str">
        <f>+IF(X408&lt;T408,"〇","✕")</f>
        <v>〇</v>
      </c>
      <c r="AC408" s="3472">
        <f>+O408*AC410</f>
        <v>1116</v>
      </c>
      <c r="AD408" s="3473"/>
      <c r="AE408" s="3473"/>
      <c r="AF408" s="3473"/>
      <c r="AG408" s="3474"/>
      <c r="AH408" s="3472">
        <f>+O408*AH410</f>
        <v>1080</v>
      </c>
      <c r="AI408" s="3473"/>
      <c r="AJ408" s="3473"/>
      <c r="AK408" s="3473"/>
      <c r="AL408" s="3474"/>
    </row>
    <row r="409" spans="2:51" s="1450" customFormat="1">
      <c r="B409" s="1208"/>
      <c r="C409" s="3922"/>
      <c r="D409" s="3483"/>
      <c r="E409" s="3483"/>
      <c r="F409" s="3483"/>
      <c r="G409" s="3483"/>
      <c r="H409" s="3483"/>
      <c r="I409" s="3483"/>
      <c r="J409" s="3483"/>
      <c r="K409" s="3479" t="s">
        <v>3383</v>
      </c>
      <c r="L409" s="3480"/>
      <c r="M409" s="3480"/>
      <c r="N409" s="3481"/>
      <c r="O409" s="3475"/>
      <c r="P409" s="3476"/>
      <c r="Q409" s="3476"/>
      <c r="R409" s="3476"/>
      <c r="S409" s="3477"/>
      <c r="T409" s="3475"/>
      <c r="U409" s="3476"/>
      <c r="V409" s="3476"/>
      <c r="W409" s="3477"/>
      <c r="X409" s="3475"/>
      <c r="Y409" s="3476"/>
      <c r="Z409" s="3476"/>
      <c r="AA409" s="3477"/>
      <c r="AB409" s="1515" t="str">
        <f>+IF(X409&lt;T409,"〇","✕")</f>
        <v>✕</v>
      </c>
      <c r="AC409" s="3475"/>
      <c r="AD409" s="3476"/>
      <c r="AE409" s="3476"/>
      <c r="AF409" s="3476"/>
      <c r="AG409" s="3477"/>
      <c r="AH409" s="3475"/>
      <c r="AI409" s="3476"/>
      <c r="AJ409" s="3476"/>
      <c r="AK409" s="3476"/>
      <c r="AL409" s="3477"/>
    </row>
    <row r="410" spans="2:51" s="1450" customFormat="1">
      <c r="B410" s="1208"/>
      <c r="C410" s="3916"/>
      <c r="D410" s="3465"/>
      <c r="E410" s="3465"/>
      <c r="F410" s="3465"/>
      <c r="G410" s="3465"/>
      <c r="H410" s="3465"/>
      <c r="I410" s="3465"/>
      <c r="J410" s="3465"/>
      <c r="K410" s="3660" t="s">
        <v>1158</v>
      </c>
      <c r="L410" s="3661"/>
      <c r="M410" s="3661"/>
      <c r="N410" s="3662"/>
      <c r="O410" s="3503"/>
      <c r="P410" s="3504"/>
      <c r="Q410" s="3504"/>
      <c r="R410" s="3504"/>
      <c r="S410" s="3505"/>
      <c r="T410" s="3478">
        <f>+'6経営計画'!E101</f>
        <v>0.93</v>
      </c>
      <c r="U410" s="3478"/>
      <c r="V410" s="3478"/>
      <c r="W410" s="3478"/>
      <c r="X410" s="3478">
        <f>+X408/O408</f>
        <v>0.9</v>
      </c>
      <c r="Y410" s="3478"/>
      <c r="Z410" s="3478"/>
      <c r="AA410" s="3478"/>
      <c r="AB410" s="1516"/>
      <c r="AC410" s="3451">
        <f>+'6経営計画'!E101</f>
        <v>0.93</v>
      </c>
      <c r="AD410" s="3452"/>
      <c r="AE410" s="3452"/>
      <c r="AF410" s="3452"/>
      <c r="AG410" s="3453"/>
      <c r="AH410" s="3451">
        <f>+'6経営計画'!E102</f>
        <v>0.9</v>
      </c>
      <c r="AI410" s="3452"/>
      <c r="AJ410" s="3452"/>
      <c r="AK410" s="3452"/>
      <c r="AL410" s="3453"/>
    </row>
    <row r="411" spans="2:51" s="1503" customFormat="1">
      <c r="B411" s="1208"/>
      <c r="C411" s="3846" t="str">
        <f>+'6経営計画'!B105</f>
        <v>○○廃棄物の削減</v>
      </c>
      <c r="D411" s="3847"/>
      <c r="E411" s="3847"/>
      <c r="F411" s="3847"/>
      <c r="G411" s="3847"/>
      <c r="H411" s="3847"/>
      <c r="I411" s="3847"/>
      <c r="J411" s="3848"/>
      <c r="K411" s="3485" t="s">
        <v>1159</v>
      </c>
      <c r="L411" s="3486"/>
      <c r="M411" s="3486"/>
      <c r="N411" s="3486"/>
      <c r="O411" s="3472">
        <f>+'6経営計画'!D107</f>
        <v>1200</v>
      </c>
      <c r="P411" s="3473"/>
      <c r="Q411" s="3473"/>
      <c r="R411" s="3473"/>
      <c r="S411" s="3474"/>
      <c r="T411" s="3487">
        <f>+O411*T413</f>
        <v>1080</v>
      </c>
      <c r="U411" s="3487"/>
      <c r="V411" s="3487"/>
      <c r="W411" s="3487"/>
      <c r="X411" s="3487">
        <f>+'6経営計画'!S115</f>
        <v>1080</v>
      </c>
      <c r="Y411" s="3487"/>
      <c r="Z411" s="3487"/>
      <c r="AA411" s="3487"/>
      <c r="AB411" s="1517" t="str">
        <f>+IF(X411&lt;T411,"〇","✕")</f>
        <v>✕</v>
      </c>
      <c r="AC411" s="3472">
        <f>+O411*AC413</f>
        <v>960</v>
      </c>
      <c r="AD411" s="3473"/>
      <c r="AE411" s="3473"/>
      <c r="AF411" s="3473"/>
      <c r="AG411" s="3474"/>
      <c r="AH411" s="3472">
        <f>+O411*AH413</f>
        <v>840</v>
      </c>
      <c r="AI411" s="3473"/>
      <c r="AJ411" s="3473"/>
      <c r="AK411" s="3473"/>
      <c r="AL411" s="3474"/>
      <c r="AN411" s="1208"/>
      <c r="AO411" s="1208"/>
      <c r="AP411" s="1208"/>
      <c r="AQ411" s="1208"/>
      <c r="AR411" s="1208"/>
      <c r="AS411" s="1208"/>
      <c r="AT411" s="1208"/>
      <c r="AU411" s="1208"/>
      <c r="AV411" s="1208"/>
      <c r="AW411" s="1208"/>
      <c r="AX411" s="1208"/>
    </row>
    <row r="412" spans="2:51" s="1503" customFormat="1">
      <c r="B412" s="1208"/>
      <c r="C412" s="3849"/>
      <c r="D412" s="3850"/>
      <c r="E412" s="3850"/>
      <c r="F412" s="3850"/>
      <c r="G412" s="3850"/>
      <c r="H412" s="3850"/>
      <c r="I412" s="3850"/>
      <c r="J412" s="3851"/>
      <c r="K412" s="3479" t="s">
        <v>3383</v>
      </c>
      <c r="L412" s="3480"/>
      <c r="M412" s="3480"/>
      <c r="N412" s="3481"/>
      <c r="O412" s="3475"/>
      <c r="P412" s="3476"/>
      <c r="Q412" s="3476"/>
      <c r="R412" s="3476"/>
      <c r="S412" s="3477"/>
      <c r="T412" s="3475"/>
      <c r="U412" s="3476"/>
      <c r="V412" s="3476"/>
      <c r="W412" s="3477"/>
      <c r="X412" s="3475"/>
      <c r="Y412" s="3476"/>
      <c r="Z412" s="3476"/>
      <c r="AA412" s="3477"/>
      <c r="AB412" s="1515" t="str">
        <f>+IF(X412&lt;T412,"〇","✕")</f>
        <v>✕</v>
      </c>
      <c r="AC412" s="3475"/>
      <c r="AD412" s="3476"/>
      <c r="AE412" s="3476"/>
      <c r="AF412" s="3476"/>
      <c r="AG412" s="3477"/>
      <c r="AH412" s="3475"/>
      <c r="AI412" s="3476"/>
      <c r="AJ412" s="3476"/>
      <c r="AK412" s="3476"/>
      <c r="AL412" s="3477"/>
      <c r="AN412" s="1208"/>
      <c r="AO412" s="1208"/>
      <c r="AP412" s="1208"/>
      <c r="AQ412" s="1208"/>
      <c r="AR412" s="1208"/>
      <c r="AS412" s="1208"/>
      <c r="AT412" s="1208"/>
      <c r="AU412" s="1208"/>
      <c r="AV412" s="1208"/>
      <c r="AW412" s="1208"/>
      <c r="AX412" s="1208"/>
    </row>
    <row r="413" spans="2:51" s="1503" customFormat="1" ht="15.75" customHeight="1">
      <c r="B413" s="1208"/>
      <c r="C413" s="3852"/>
      <c r="D413" s="3853"/>
      <c r="E413" s="3853"/>
      <c r="F413" s="3853"/>
      <c r="G413" s="3853"/>
      <c r="H413" s="3853"/>
      <c r="I413" s="3853"/>
      <c r="J413" s="3854"/>
      <c r="K413" s="3331" t="s">
        <v>1158</v>
      </c>
      <c r="L413" s="3332"/>
      <c r="M413" s="3332"/>
      <c r="N413" s="3332"/>
      <c r="O413" s="3503"/>
      <c r="P413" s="3504"/>
      <c r="Q413" s="3504"/>
      <c r="R413" s="3504"/>
      <c r="S413" s="3505"/>
      <c r="T413" s="3478">
        <f>+'6経営計画'!D110</f>
        <v>0.9</v>
      </c>
      <c r="U413" s="3478"/>
      <c r="V413" s="3478"/>
      <c r="W413" s="3478"/>
      <c r="X413" s="3478">
        <f>+X411/O411</f>
        <v>0.9</v>
      </c>
      <c r="Y413" s="3478"/>
      <c r="Z413" s="3478"/>
      <c r="AA413" s="3478"/>
      <c r="AB413" s="1521"/>
      <c r="AC413" s="3451">
        <f>+'6経営計画'!E114</f>
        <v>0.8</v>
      </c>
      <c r="AD413" s="3452"/>
      <c r="AE413" s="3452"/>
      <c r="AF413" s="3452"/>
      <c r="AG413" s="3453"/>
      <c r="AH413" s="3451">
        <f>+'6経営計画'!E115</f>
        <v>0.7</v>
      </c>
      <c r="AI413" s="3452"/>
      <c r="AJ413" s="3452"/>
      <c r="AK413" s="3452"/>
      <c r="AL413" s="3453"/>
      <c r="AN413" s="1208"/>
      <c r="AO413" s="1208"/>
      <c r="AP413" s="1208"/>
      <c r="AQ413" s="1208"/>
      <c r="AR413" s="1208"/>
      <c r="AS413" s="1208"/>
      <c r="AT413" s="1208"/>
      <c r="AU413" s="1208"/>
      <c r="AV413" s="1208"/>
      <c r="AW413" s="1208"/>
      <c r="AX413" s="1208"/>
    </row>
    <row r="414" spans="2:51" s="1450" customFormat="1" ht="15" customHeight="1">
      <c r="B414" s="1208"/>
      <c r="C414" s="3846" t="str">
        <f>+'6経営計画'!B118</f>
        <v>建設副産物の再資源化率の向上</v>
      </c>
      <c r="D414" s="3847"/>
      <c r="E414" s="3847"/>
      <c r="F414" s="3847"/>
      <c r="G414" s="3847"/>
      <c r="H414" s="3847"/>
      <c r="I414" s="3847"/>
      <c r="J414" s="3848"/>
      <c r="K414" s="3663" t="s">
        <v>1671</v>
      </c>
      <c r="L414" s="3664"/>
      <c r="M414" s="3664"/>
      <c r="N414" s="3664"/>
      <c r="O414" s="3328">
        <f>+'6経営計画'!D120</f>
        <v>0.1</v>
      </c>
      <c r="P414" s="3329"/>
      <c r="Q414" s="3329"/>
      <c r="R414" s="3329"/>
      <c r="S414" s="3330"/>
      <c r="T414" s="3506">
        <f>+'6経営計画'!D122</f>
        <v>0.38</v>
      </c>
      <c r="U414" s="3506"/>
      <c r="V414" s="3506"/>
      <c r="W414" s="3506"/>
      <c r="X414" s="3506">
        <f>+'6経営計画'!T126</f>
        <v>0.25</v>
      </c>
      <c r="Y414" s="3506"/>
      <c r="Z414" s="3506"/>
      <c r="AA414" s="3506"/>
      <c r="AB414" s="1517" t="str">
        <f>+IF(X414&gt;T414,"〇","✕")</f>
        <v>✕</v>
      </c>
      <c r="AC414" s="3328">
        <f>+'6経営計画'!D125</f>
        <v>0.4</v>
      </c>
      <c r="AD414" s="3329"/>
      <c r="AE414" s="3329"/>
      <c r="AF414" s="3329"/>
      <c r="AG414" s="3330"/>
      <c r="AH414" s="3328">
        <f>+'6経営計画'!D126</f>
        <v>0.42</v>
      </c>
      <c r="AI414" s="3329"/>
      <c r="AJ414" s="3329"/>
      <c r="AK414" s="3329"/>
      <c r="AL414" s="3330"/>
      <c r="AM414" s="1961"/>
      <c r="AO414" s="1451"/>
      <c r="AP414" s="1451"/>
      <c r="AQ414" s="1451"/>
      <c r="AR414" s="1451"/>
      <c r="AS414" s="1451"/>
      <c r="AT414" s="1451"/>
      <c r="AU414" s="1451"/>
      <c r="AV414" s="1451"/>
      <c r="AW414" s="1451"/>
      <c r="AX414" s="1451"/>
      <c r="AY414" s="1451"/>
    </row>
    <row r="415" spans="2:51" s="1450" customFormat="1" ht="15" customHeight="1">
      <c r="B415" s="1208"/>
      <c r="C415" s="3852"/>
      <c r="D415" s="3853"/>
      <c r="E415" s="3853"/>
      <c r="F415" s="3853"/>
      <c r="G415" s="3853"/>
      <c r="H415" s="3853"/>
      <c r="I415" s="3853"/>
      <c r="J415" s="3854"/>
      <c r="K415" s="3331"/>
      <c r="L415" s="3332"/>
      <c r="M415" s="3332"/>
      <c r="N415" s="3332"/>
      <c r="O415" s="3503"/>
      <c r="P415" s="3504"/>
      <c r="Q415" s="3504"/>
      <c r="R415" s="3504"/>
      <c r="S415" s="3505"/>
      <c r="T415" s="3438"/>
      <c r="U415" s="3438"/>
      <c r="V415" s="3438"/>
      <c r="W415" s="3438"/>
      <c r="X415" s="3438"/>
      <c r="Y415" s="3438"/>
      <c r="Z415" s="3438"/>
      <c r="AA415" s="3438"/>
      <c r="AB415" s="1521"/>
      <c r="AC415" s="3514"/>
      <c r="AD415" s="3515"/>
      <c r="AE415" s="3515"/>
      <c r="AF415" s="3515"/>
      <c r="AG415" s="3520"/>
      <c r="AH415" s="3514"/>
      <c r="AI415" s="3515"/>
      <c r="AJ415" s="3515"/>
      <c r="AK415" s="3515"/>
      <c r="AL415" s="3520"/>
      <c r="AM415" s="1961"/>
      <c r="AO415" s="1451"/>
      <c r="AP415" s="1451"/>
      <c r="AQ415" s="1451"/>
      <c r="AR415" s="1451"/>
      <c r="AS415" s="1451"/>
      <c r="AT415" s="1451"/>
      <c r="AU415" s="1451"/>
      <c r="AV415" s="1451"/>
      <c r="AW415" s="1451"/>
      <c r="AX415" s="1451"/>
      <c r="AY415" s="1451"/>
    </row>
    <row r="416" spans="2:51" s="1450" customFormat="1" ht="15" customHeight="1">
      <c r="B416" s="1451"/>
      <c r="C416" s="3488" t="str">
        <f>+'6経営計画'!B128</f>
        <v>受託廃棄物のリサイクル率の向上</v>
      </c>
      <c r="D416" s="3489"/>
      <c r="E416" s="3489"/>
      <c r="F416" s="3489"/>
      <c r="G416" s="3489"/>
      <c r="H416" s="3489"/>
      <c r="I416" s="3489"/>
      <c r="J416" s="3490"/>
      <c r="K416" s="3494" t="s">
        <v>1671</v>
      </c>
      <c r="L416" s="3495"/>
      <c r="M416" s="3495"/>
      <c r="N416" s="3495"/>
      <c r="O416" s="3496">
        <f>+'6経営計画'!D130</f>
        <v>0.45</v>
      </c>
      <c r="P416" s="3497"/>
      <c r="Q416" s="3497"/>
      <c r="R416" s="3497"/>
      <c r="S416" s="3498"/>
      <c r="T416" s="3499">
        <f>+'6経営計画'!D132</f>
        <v>0.38</v>
      </c>
      <c r="U416" s="3499"/>
      <c r="V416" s="3499"/>
      <c r="W416" s="3499"/>
      <c r="X416" s="3499">
        <f>+'6経営計画'!T136</f>
        <v>0.25</v>
      </c>
      <c r="Y416" s="3499"/>
      <c r="Z416" s="3499"/>
      <c r="AA416" s="3499"/>
      <c r="AB416" s="1994" t="str">
        <f>+IF(X416&gt;T416,"〇","✕")</f>
        <v>✕</v>
      </c>
      <c r="AC416" s="3517">
        <f>+'6経営計画'!D135</f>
        <v>0.4</v>
      </c>
      <c r="AD416" s="3518"/>
      <c r="AE416" s="3518"/>
      <c r="AF416" s="3518"/>
      <c r="AG416" s="3519"/>
      <c r="AH416" s="3517">
        <f>+'6経営計画'!D136</f>
        <v>0.42</v>
      </c>
      <c r="AI416" s="3518"/>
      <c r="AJ416" s="3518"/>
      <c r="AK416" s="3518"/>
      <c r="AL416" s="3519"/>
      <c r="AM416" s="1961"/>
      <c r="AO416" s="1451"/>
      <c r="AP416" s="1451"/>
      <c r="AQ416" s="1451"/>
      <c r="AR416" s="1451"/>
      <c r="AS416" s="1451"/>
      <c r="AT416" s="1451"/>
      <c r="AU416" s="1451"/>
      <c r="AV416" s="1451"/>
      <c r="AW416" s="1451"/>
      <c r="AX416" s="1451"/>
      <c r="AY416" s="1451"/>
    </row>
    <row r="417" spans="2:50" ht="13.5" customHeight="1">
      <c r="B417" s="1451"/>
      <c r="C417" s="3491"/>
      <c r="D417" s="3492"/>
      <c r="E417" s="3492"/>
      <c r="F417" s="3492"/>
      <c r="G417" s="3492"/>
      <c r="H417" s="3492"/>
      <c r="I417" s="3492"/>
      <c r="J417" s="3493"/>
      <c r="K417" s="3479"/>
      <c r="L417" s="3480"/>
      <c r="M417" s="3480"/>
      <c r="N417" s="3481"/>
      <c r="O417" s="3500"/>
      <c r="P417" s="3501"/>
      <c r="Q417" s="3501"/>
      <c r="R417" s="3501"/>
      <c r="S417" s="3502"/>
      <c r="T417" s="3500"/>
      <c r="U417" s="3501"/>
      <c r="V417" s="3501"/>
      <c r="W417" s="3502"/>
      <c r="X417" s="3500"/>
      <c r="Y417" s="3501"/>
      <c r="Z417" s="3501"/>
      <c r="AA417" s="3502"/>
      <c r="AB417" s="1996"/>
      <c r="AC417" s="3500"/>
      <c r="AD417" s="3501"/>
      <c r="AE417" s="3501"/>
      <c r="AF417" s="3501"/>
      <c r="AG417" s="3502"/>
      <c r="AH417" s="3500"/>
      <c r="AI417" s="3501"/>
      <c r="AJ417" s="3501"/>
      <c r="AK417" s="3501"/>
      <c r="AL417" s="3502"/>
    </row>
    <row r="418" spans="2:50" ht="13.5" customHeight="1">
      <c r="C418" s="3461" t="str">
        <f>+'6経営計画'!B138</f>
        <v>水道水の削減</v>
      </c>
      <c r="D418" s="3462"/>
      <c r="E418" s="3462"/>
      <c r="F418" s="3462"/>
      <c r="G418" s="3462"/>
      <c r="H418" s="3462"/>
      <c r="I418" s="3462"/>
      <c r="J418" s="3463"/>
      <c r="K418" s="3485" t="s">
        <v>582</v>
      </c>
      <c r="L418" s="3486"/>
      <c r="M418" s="3486"/>
      <c r="N418" s="3486"/>
      <c r="O418" s="3472">
        <f>+'6経営計画'!D140</f>
        <v>1200</v>
      </c>
      <c r="P418" s="3473"/>
      <c r="Q418" s="3473"/>
      <c r="R418" s="3473"/>
      <c r="S418" s="3474"/>
      <c r="T418" s="3487">
        <f>+O418*T420</f>
        <v>1140</v>
      </c>
      <c r="U418" s="3487"/>
      <c r="V418" s="3487"/>
      <c r="W418" s="3487"/>
      <c r="X418" s="3487">
        <f>+'6経営計画'!S148</f>
        <v>1080</v>
      </c>
      <c r="Y418" s="3487"/>
      <c r="Z418" s="3487"/>
      <c r="AA418" s="3487"/>
      <c r="AB418" s="1517" t="str">
        <f>+IF(X418&lt;T418,"〇","✕")</f>
        <v>〇</v>
      </c>
      <c r="AC418" s="3472">
        <f>+O418*AC420</f>
        <v>1104</v>
      </c>
      <c r="AD418" s="3473"/>
      <c r="AE418" s="3473"/>
      <c r="AF418" s="3473"/>
      <c r="AG418" s="3474"/>
      <c r="AH418" s="3472">
        <f>+O418*AH420</f>
        <v>1080</v>
      </c>
      <c r="AI418" s="3473"/>
      <c r="AJ418" s="3473"/>
      <c r="AK418" s="3473"/>
      <c r="AL418" s="3474"/>
    </row>
    <row r="419" spans="2:50" ht="13.5" customHeight="1">
      <c r="C419" s="3482"/>
      <c r="D419" s="3483"/>
      <c r="E419" s="3483"/>
      <c r="F419" s="3483"/>
      <c r="G419" s="3483"/>
      <c r="H419" s="3483"/>
      <c r="I419" s="3483"/>
      <c r="J419" s="3484"/>
      <c r="K419" s="3479" t="s">
        <v>3383</v>
      </c>
      <c r="L419" s="3480"/>
      <c r="M419" s="3480"/>
      <c r="N419" s="3481"/>
      <c r="O419" s="3475"/>
      <c r="P419" s="3476"/>
      <c r="Q419" s="3476"/>
      <c r="R419" s="3476"/>
      <c r="S419" s="3477"/>
      <c r="T419" s="3475"/>
      <c r="U419" s="3476"/>
      <c r="V419" s="3476"/>
      <c r="W419" s="3477"/>
      <c r="X419" s="3475"/>
      <c r="Y419" s="3476"/>
      <c r="Z419" s="3476"/>
      <c r="AA419" s="3477"/>
      <c r="AB419" s="1515" t="str">
        <f>+IF(X419&lt;T419,"〇","✕")</f>
        <v>✕</v>
      </c>
      <c r="AC419" s="3475"/>
      <c r="AD419" s="3476"/>
      <c r="AE419" s="3476"/>
      <c r="AF419" s="3476"/>
      <c r="AG419" s="3477"/>
      <c r="AH419" s="3475"/>
      <c r="AI419" s="3476"/>
      <c r="AJ419" s="3476"/>
      <c r="AK419" s="3476"/>
      <c r="AL419" s="3477"/>
    </row>
    <row r="420" spans="2:50" s="1450" customFormat="1">
      <c r="B420" s="1208"/>
      <c r="C420" s="3464"/>
      <c r="D420" s="3465"/>
      <c r="E420" s="3465"/>
      <c r="F420" s="3465"/>
      <c r="G420" s="3465"/>
      <c r="H420" s="3465"/>
      <c r="I420" s="3465"/>
      <c r="J420" s="3466"/>
      <c r="K420" s="3331" t="s">
        <v>1158</v>
      </c>
      <c r="L420" s="3332"/>
      <c r="M420" s="3332"/>
      <c r="N420" s="3332"/>
      <c r="O420" s="3503">
        <f>+'6経営計画'!B140</f>
        <v>2023</v>
      </c>
      <c r="P420" s="3504"/>
      <c r="Q420" s="3504"/>
      <c r="R420" s="3504"/>
      <c r="S420" s="3505"/>
      <c r="T420" s="3478">
        <f>+'6経営計画'!D143</f>
        <v>0.95</v>
      </c>
      <c r="U420" s="3478"/>
      <c r="V420" s="3478"/>
      <c r="W420" s="3478"/>
      <c r="X420" s="3478">
        <f>+X418/O418</f>
        <v>0.9</v>
      </c>
      <c r="Y420" s="3478"/>
      <c r="Z420" s="3478"/>
      <c r="AA420" s="3478"/>
      <c r="AB420" s="1516"/>
      <c r="AC420" s="3451">
        <f>+'6経営計画'!E147</f>
        <v>0.92</v>
      </c>
      <c r="AD420" s="3452"/>
      <c r="AE420" s="3452"/>
      <c r="AF420" s="3452"/>
      <c r="AG420" s="3453"/>
      <c r="AH420" s="3451">
        <f>+'6経営計画'!E148</f>
        <v>0.9</v>
      </c>
      <c r="AI420" s="3452"/>
      <c r="AJ420" s="3452"/>
      <c r="AK420" s="3452"/>
      <c r="AL420" s="3453"/>
      <c r="AN420" s="1208"/>
      <c r="AO420" s="1208"/>
      <c r="AP420" s="1208"/>
      <c r="AQ420" s="1208"/>
      <c r="AR420" s="1208"/>
      <c r="AS420" s="1208"/>
      <c r="AT420" s="1208"/>
      <c r="AU420" s="1208"/>
      <c r="AV420" s="1208"/>
      <c r="AW420" s="1208"/>
      <c r="AX420" s="1208"/>
    </row>
    <row r="421" spans="2:50" s="1450" customFormat="1" ht="15.75" customHeight="1">
      <c r="B421" s="1208"/>
      <c r="C421" s="3482" t="str">
        <f>+'6経営計画'!B151</f>
        <v>溶剤使用量削減（あるいは適正管理）</v>
      </c>
      <c r="D421" s="3483"/>
      <c r="E421" s="3483"/>
      <c r="F421" s="3483"/>
      <c r="G421" s="3483"/>
      <c r="H421" s="3483"/>
      <c r="I421" s="3483"/>
      <c r="J421" s="3484"/>
      <c r="K421" s="3485" t="s">
        <v>703</v>
      </c>
      <c r="L421" s="3486"/>
      <c r="M421" s="3486"/>
      <c r="N421" s="3486"/>
      <c r="O421" s="3472">
        <f>+'6経営計画'!D153</f>
        <v>870</v>
      </c>
      <c r="P421" s="3473"/>
      <c r="Q421" s="3473"/>
      <c r="R421" s="3473"/>
      <c r="S421" s="3474"/>
      <c r="T421" s="3487">
        <f>+O421*T423</f>
        <v>826.5</v>
      </c>
      <c r="U421" s="3487"/>
      <c r="V421" s="3487"/>
      <c r="W421" s="3487"/>
      <c r="X421" s="3487">
        <f>+'6経営計画'!T160</f>
        <v>571</v>
      </c>
      <c r="Y421" s="3487"/>
      <c r="Z421" s="3487"/>
      <c r="AA421" s="3487"/>
      <c r="AB421" s="1517" t="str">
        <f>+IF(X421&lt;T421,"〇","✕")</f>
        <v>〇</v>
      </c>
      <c r="AC421" s="3472">
        <f>+O421*AC423</f>
        <v>800.40000000000009</v>
      </c>
      <c r="AD421" s="3473"/>
      <c r="AE421" s="3473"/>
      <c r="AF421" s="3473"/>
      <c r="AG421" s="3474"/>
      <c r="AH421" s="3472">
        <f>+O421*AH423</f>
        <v>783</v>
      </c>
      <c r="AI421" s="3473"/>
      <c r="AJ421" s="3473"/>
      <c r="AK421" s="3473"/>
      <c r="AL421" s="3474"/>
      <c r="AN421" s="1208"/>
      <c r="AO421" s="1208"/>
      <c r="AP421" s="1208"/>
      <c r="AQ421" s="1208"/>
      <c r="AR421" s="1208"/>
      <c r="AS421" s="1208"/>
      <c r="AT421" s="1208"/>
      <c r="AU421" s="1208"/>
      <c r="AV421" s="1208"/>
      <c r="AW421" s="1208"/>
      <c r="AX421" s="1208"/>
    </row>
    <row r="422" spans="2:50" s="1450" customFormat="1" ht="12.75" customHeight="1">
      <c r="B422" s="1208"/>
      <c r="C422" s="3482"/>
      <c r="D422" s="3483"/>
      <c r="E422" s="3483"/>
      <c r="F422" s="3483"/>
      <c r="G422" s="3483"/>
      <c r="H422" s="3483"/>
      <c r="I422" s="3483"/>
      <c r="J422" s="3484"/>
      <c r="K422" s="3479" t="s">
        <v>3383</v>
      </c>
      <c r="L422" s="3480"/>
      <c r="M422" s="3480"/>
      <c r="N422" s="3481"/>
      <c r="O422" s="3475"/>
      <c r="P422" s="3476"/>
      <c r="Q422" s="3476"/>
      <c r="R422" s="3476"/>
      <c r="S422" s="3477"/>
      <c r="T422" s="3475"/>
      <c r="U422" s="3476"/>
      <c r="V422" s="3476"/>
      <c r="W422" s="3477"/>
      <c r="X422" s="3475"/>
      <c r="Y422" s="3476"/>
      <c r="Z422" s="3476"/>
      <c r="AA422" s="3477"/>
      <c r="AB422" s="1515" t="str">
        <f>+IF(X422&lt;T422,"〇","✕")</f>
        <v>✕</v>
      </c>
      <c r="AC422" s="3475"/>
      <c r="AD422" s="3476"/>
      <c r="AE422" s="3476"/>
      <c r="AF422" s="3476"/>
      <c r="AG422" s="3477"/>
      <c r="AH422" s="3475"/>
      <c r="AI422" s="3476"/>
      <c r="AJ422" s="3476"/>
      <c r="AK422" s="3476"/>
      <c r="AL422" s="3477"/>
      <c r="AN422" s="1208"/>
      <c r="AO422" s="1208"/>
      <c r="AP422" s="1208"/>
      <c r="AQ422" s="1208"/>
      <c r="AR422" s="1208"/>
      <c r="AS422" s="1208"/>
      <c r="AT422" s="1208"/>
      <c r="AU422" s="1208"/>
      <c r="AV422" s="1208"/>
      <c r="AW422" s="1208"/>
      <c r="AX422" s="1208"/>
    </row>
    <row r="423" spans="2:50" s="1451" customFormat="1">
      <c r="B423" s="1208"/>
      <c r="C423" s="3464"/>
      <c r="D423" s="3465"/>
      <c r="E423" s="3465"/>
      <c r="F423" s="3465"/>
      <c r="G423" s="3465"/>
      <c r="H423" s="3465"/>
      <c r="I423" s="3465"/>
      <c r="J423" s="3466"/>
      <c r="K423" s="3331" t="s">
        <v>1158</v>
      </c>
      <c r="L423" s="3332"/>
      <c r="M423" s="3332"/>
      <c r="N423" s="3332"/>
      <c r="O423" s="3503"/>
      <c r="P423" s="3504"/>
      <c r="Q423" s="3504"/>
      <c r="R423" s="3504"/>
      <c r="S423" s="3505"/>
      <c r="T423" s="3478">
        <f>+'6経営計画'!D156</f>
        <v>0.95</v>
      </c>
      <c r="U423" s="3478"/>
      <c r="V423" s="3478"/>
      <c r="W423" s="3478"/>
      <c r="X423" s="3478">
        <f>+X421/O421</f>
        <v>0.65632183908045982</v>
      </c>
      <c r="Y423" s="3478"/>
      <c r="Z423" s="3478"/>
      <c r="AA423" s="3478"/>
      <c r="AB423" s="1516"/>
      <c r="AC423" s="3451">
        <f>+'6経営計画'!E160</f>
        <v>0.92</v>
      </c>
      <c r="AD423" s="3452"/>
      <c r="AE423" s="3452"/>
      <c r="AF423" s="3452"/>
      <c r="AG423" s="3453"/>
      <c r="AH423" s="3451">
        <f>+'6経営計画'!E161</f>
        <v>0.9</v>
      </c>
      <c r="AI423" s="3452"/>
      <c r="AJ423" s="3452"/>
      <c r="AK423" s="3452"/>
      <c r="AL423" s="3453"/>
      <c r="AN423" s="1208"/>
      <c r="AO423" s="1208"/>
      <c r="AP423" s="1208"/>
      <c r="AQ423" s="1208"/>
      <c r="AR423" s="1208"/>
      <c r="AS423" s="1208"/>
      <c r="AT423" s="1208"/>
      <c r="AU423" s="1208"/>
      <c r="AV423" s="1208"/>
      <c r="AW423" s="1208"/>
      <c r="AX423" s="1208"/>
    </row>
    <row r="424" spans="2:50" s="1451" customFormat="1">
      <c r="B424" s="1208"/>
      <c r="C424" s="3461" t="str">
        <f>+'6経営計画'!B177</f>
        <v>環境に配慮した工事の推進</v>
      </c>
      <c r="D424" s="3462"/>
      <c r="E424" s="3462"/>
      <c r="F424" s="3462"/>
      <c r="G424" s="3462"/>
      <c r="H424" s="3462"/>
      <c r="I424" s="3462"/>
      <c r="J424" s="3463"/>
      <c r="K424" s="3575" t="s">
        <v>1494</v>
      </c>
      <c r="L424" s="3576"/>
      <c r="M424" s="3576"/>
      <c r="N424" s="3576"/>
      <c r="O424" s="3576"/>
      <c r="P424" s="3576"/>
      <c r="Q424" s="3576"/>
      <c r="R424" s="3576"/>
      <c r="S424" s="3576"/>
      <c r="T424" s="3576"/>
      <c r="U424" s="3576"/>
      <c r="V424" s="3576"/>
      <c r="W424" s="3576"/>
      <c r="X424" s="3576"/>
      <c r="Y424" s="3576"/>
      <c r="Z424" s="3576"/>
      <c r="AA424" s="3576"/>
      <c r="AB424" s="3576"/>
      <c r="AC424" s="3576"/>
      <c r="AD424" s="3576"/>
      <c r="AE424" s="3576"/>
      <c r="AF424" s="3576"/>
      <c r="AG424" s="3576"/>
      <c r="AH424" s="3576"/>
      <c r="AI424" s="3576"/>
      <c r="AJ424" s="3576"/>
      <c r="AK424" s="3576"/>
      <c r="AL424" s="3577"/>
      <c r="AN424" s="1208"/>
      <c r="AO424" s="1208"/>
      <c r="AP424" s="1208"/>
      <c r="AQ424" s="1208"/>
      <c r="AR424" s="1208"/>
      <c r="AS424" s="1208"/>
      <c r="AT424" s="1208"/>
      <c r="AU424" s="1208"/>
      <c r="AV424" s="1208"/>
      <c r="AW424" s="1208"/>
      <c r="AX424" s="1208"/>
    </row>
    <row r="425" spans="2:50" s="1451" customFormat="1">
      <c r="B425" s="1208"/>
      <c r="C425" s="3464"/>
      <c r="D425" s="3465"/>
      <c r="E425" s="3465"/>
      <c r="F425" s="3465"/>
      <c r="G425" s="3465"/>
      <c r="H425" s="3465"/>
      <c r="I425" s="3465"/>
      <c r="J425" s="3466"/>
      <c r="K425" s="3578"/>
      <c r="L425" s="3579"/>
      <c r="M425" s="3579"/>
      <c r="N425" s="3579"/>
      <c r="O425" s="3579"/>
      <c r="P425" s="3579"/>
      <c r="Q425" s="3579"/>
      <c r="R425" s="3579"/>
      <c r="S425" s="3579"/>
      <c r="T425" s="3579"/>
      <c r="U425" s="3579"/>
      <c r="V425" s="3579"/>
      <c r="W425" s="3579"/>
      <c r="X425" s="3579"/>
      <c r="Y425" s="3579"/>
      <c r="Z425" s="3579"/>
      <c r="AA425" s="3579"/>
      <c r="AB425" s="3579"/>
      <c r="AC425" s="3579"/>
      <c r="AD425" s="3579"/>
      <c r="AE425" s="3579"/>
      <c r="AF425" s="3579"/>
      <c r="AG425" s="3579"/>
      <c r="AH425" s="3579"/>
      <c r="AI425" s="3579"/>
      <c r="AJ425" s="3579"/>
      <c r="AK425" s="3579"/>
      <c r="AL425" s="3580"/>
      <c r="AN425" s="1208"/>
      <c r="AO425" s="1208"/>
      <c r="AP425" s="1208"/>
      <c r="AQ425" s="1208"/>
      <c r="AR425" s="1208"/>
      <c r="AS425" s="1208"/>
      <c r="AT425" s="1208"/>
      <c r="AU425" s="1208"/>
      <c r="AV425" s="1208"/>
      <c r="AW425" s="1208"/>
      <c r="AX425" s="1208"/>
    </row>
    <row r="426" spans="2:50" s="1451" customFormat="1" ht="13.5">
      <c r="B426" s="1208"/>
      <c r="C426" s="1433"/>
      <c r="D426" s="1433"/>
      <c r="E426" s="1433"/>
      <c r="F426" s="1433"/>
      <c r="G426" s="1433"/>
      <c r="H426" s="1433"/>
      <c r="I426" s="1433"/>
      <c r="J426" s="1433"/>
      <c r="K426" s="420"/>
      <c r="L426" s="420"/>
      <c r="M426" s="420"/>
      <c r="N426" s="420"/>
      <c r="O426" s="1523"/>
      <c r="P426" s="1523"/>
      <c r="Q426" s="1523"/>
      <c r="R426" s="1523"/>
      <c r="S426" s="1523"/>
      <c r="T426" s="1480"/>
      <c r="U426" s="1480"/>
      <c r="V426" s="1480"/>
      <c r="W426" s="1480"/>
      <c r="X426" s="1480"/>
      <c r="Y426" s="1480"/>
      <c r="Z426" s="1480"/>
      <c r="AA426" s="1480"/>
      <c r="AB426" s="1524"/>
      <c r="AC426" s="1524"/>
      <c r="AD426" s="1524"/>
      <c r="AE426" s="1524"/>
      <c r="AF426" s="1524"/>
      <c r="AG426" s="1524"/>
      <c r="AH426" s="1524"/>
      <c r="AI426" s="1524"/>
      <c r="AJ426" s="1524"/>
      <c r="AK426" s="1524"/>
      <c r="AL426" s="1518"/>
      <c r="AN426" s="1208"/>
      <c r="AO426" s="1208"/>
      <c r="AP426" s="1208"/>
      <c r="AQ426" s="1208"/>
      <c r="AR426" s="1208"/>
      <c r="AS426" s="1208"/>
      <c r="AT426" s="1208"/>
      <c r="AU426" s="1208"/>
      <c r="AV426" s="1208"/>
      <c r="AW426" s="1208"/>
      <c r="AX426" s="1208"/>
    </row>
    <row r="427" spans="2:50" s="1451" customFormat="1" ht="15">
      <c r="B427" s="2938"/>
      <c r="C427" s="3318" t="s">
        <v>3343</v>
      </c>
      <c r="D427" s="3318"/>
      <c r="E427" s="3318"/>
      <c r="F427" s="3318"/>
      <c r="G427" s="3318"/>
      <c r="H427" s="3318"/>
      <c r="I427" s="3318"/>
      <c r="J427" s="3318"/>
      <c r="K427" s="3318"/>
      <c r="L427" s="3318"/>
      <c r="M427" s="3318"/>
      <c r="N427" s="3318"/>
      <c r="O427" s="3318"/>
      <c r="P427" s="3318"/>
      <c r="Q427" s="3318"/>
      <c r="R427" s="3318"/>
      <c r="S427" s="3318"/>
      <c r="T427" s="3318"/>
      <c r="U427" s="3318"/>
      <c r="V427" s="3318"/>
      <c r="W427" s="3318"/>
      <c r="X427" s="3318"/>
      <c r="Y427" s="3318"/>
      <c r="Z427" s="3318"/>
      <c r="AA427" s="3318"/>
      <c r="AB427" s="3318"/>
      <c r="AC427" s="3318"/>
      <c r="AD427" s="3318"/>
      <c r="AE427" s="3318"/>
      <c r="AF427" s="3318"/>
      <c r="AG427" s="3318"/>
      <c r="AH427" s="3318"/>
      <c r="AI427" s="3318"/>
      <c r="AJ427" s="3318"/>
      <c r="AK427" s="2938"/>
      <c r="AL427" s="2938"/>
      <c r="AN427" s="1208"/>
      <c r="AO427" s="1208"/>
      <c r="AP427" s="1208"/>
      <c r="AQ427" s="1208"/>
      <c r="AR427" s="1208"/>
      <c r="AS427" s="1208"/>
      <c r="AT427" s="1208"/>
      <c r="AU427" s="1208"/>
      <c r="AV427" s="1208"/>
      <c r="AW427" s="1208"/>
      <c r="AX427" s="1208"/>
    </row>
    <row r="428" spans="2:50" s="1451" customFormat="1" ht="15">
      <c r="B428" s="2938"/>
      <c r="C428" s="3318"/>
      <c r="D428" s="3318"/>
      <c r="E428" s="3318"/>
      <c r="F428" s="3318"/>
      <c r="G428" s="3318"/>
      <c r="H428" s="3318"/>
      <c r="I428" s="3318"/>
      <c r="J428" s="3318"/>
      <c r="K428" s="3318"/>
      <c r="L428" s="3318"/>
      <c r="M428" s="3318"/>
      <c r="N428" s="3318"/>
      <c r="O428" s="3318"/>
      <c r="P428" s="3318"/>
      <c r="Q428" s="3318"/>
      <c r="R428" s="3318"/>
      <c r="S428" s="3318"/>
      <c r="T428" s="3318"/>
      <c r="U428" s="3318"/>
      <c r="V428" s="3318"/>
      <c r="W428" s="3318"/>
      <c r="X428" s="3318"/>
      <c r="Y428" s="3318"/>
      <c r="Z428" s="3318"/>
      <c r="AA428" s="3318"/>
      <c r="AB428" s="3318"/>
      <c r="AC428" s="3318"/>
      <c r="AD428" s="3318"/>
      <c r="AE428" s="3318"/>
      <c r="AF428" s="3318"/>
      <c r="AG428" s="3318"/>
      <c r="AH428" s="3318"/>
      <c r="AI428" s="3318"/>
      <c r="AJ428" s="3318"/>
      <c r="AK428" s="2938"/>
      <c r="AL428" s="2938"/>
      <c r="AN428" s="1208"/>
      <c r="AO428" s="1208"/>
      <c r="AP428" s="1208"/>
      <c r="AQ428" s="1208"/>
      <c r="AR428" s="1208"/>
      <c r="AS428" s="1208"/>
      <c r="AT428" s="1208"/>
      <c r="AU428" s="1208"/>
      <c r="AV428" s="1208"/>
      <c r="AW428" s="1208"/>
      <c r="AX428" s="1208"/>
    </row>
    <row r="429" spans="2:50" ht="13.5" customHeight="1">
      <c r="B429" s="389"/>
      <c r="C429" s="1208" t="s">
        <v>1001</v>
      </c>
      <c r="D429" s="413"/>
      <c r="E429" s="413"/>
      <c r="F429" s="413"/>
      <c r="G429" s="413"/>
      <c r="H429" s="413"/>
      <c r="I429" s="413"/>
      <c r="J429" s="413"/>
    </row>
    <row r="430" spans="2:50" ht="11.5" customHeight="1">
      <c r="C430" s="1889" t="s">
        <v>3342</v>
      </c>
    </row>
    <row r="431" spans="2:50">
      <c r="B431" s="3855" t="s">
        <v>610</v>
      </c>
      <c r="C431" s="3856"/>
      <c r="D431" s="3856"/>
      <c r="E431" s="3856"/>
      <c r="F431" s="3856"/>
      <c r="G431" s="3856"/>
      <c r="H431" s="3856"/>
      <c r="I431" s="3856"/>
      <c r="J431" s="3856"/>
      <c r="K431" s="3856"/>
      <c r="L431" s="3009"/>
      <c r="M431" s="3009"/>
      <c r="N431" s="3010"/>
      <c r="O431" s="3457" t="s">
        <v>1160</v>
      </c>
      <c r="P431" s="3457"/>
      <c r="Q431" s="3457"/>
      <c r="R431" s="3855" t="s">
        <v>1679</v>
      </c>
      <c r="S431" s="3856"/>
      <c r="T431" s="3856"/>
      <c r="U431" s="3856"/>
      <c r="V431" s="3856"/>
      <c r="W431" s="3856"/>
      <c r="X431" s="3856"/>
      <c r="Y431" s="3856"/>
      <c r="Z431" s="3856"/>
      <c r="AA431" s="3856"/>
      <c r="AB431" s="3856"/>
      <c r="AC431" s="3856"/>
      <c r="AD431" s="3856"/>
      <c r="AE431" s="3856"/>
      <c r="AF431" s="3856"/>
      <c r="AG431" s="3856"/>
      <c r="AH431" s="3856"/>
      <c r="AI431" s="3856"/>
      <c r="AJ431" s="3856"/>
      <c r="AK431" s="3856"/>
      <c r="AL431" s="3857"/>
    </row>
    <row r="432" spans="2:50">
      <c r="B432" s="3015" t="str">
        <f>+'6経営計画'!B7</f>
        <v>電力による二酸化炭素削減</v>
      </c>
      <c r="C432" s="1525"/>
      <c r="D432" s="1525"/>
      <c r="E432" s="1525"/>
      <c r="F432" s="1525"/>
      <c r="G432" s="1525"/>
      <c r="H432" s="1525"/>
      <c r="I432" s="1525"/>
      <c r="J432" s="1525"/>
      <c r="K432" s="1525"/>
      <c r="L432" s="1525"/>
      <c r="M432" s="1525"/>
      <c r="N432" s="3019"/>
      <c r="O432" s="3457" t="s">
        <v>1160</v>
      </c>
      <c r="P432" s="3457"/>
      <c r="Q432" s="3457"/>
      <c r="R432" s="3426" t="s">
        <v>1927</v>
      </c>
      <c r="S432" s="3427"/>
      <c r="T432" s="3427"/>
      <c r="U432" s="3427"/>
      <c r="V432" s="3427"/>
      <c r="W432" s="3427"/>
      <c r="X432" s="3427"/>
      <c r="Y432" s="3427"/>
      <c r="Z432" s="3427"/>
      <c r="AA432" s="3427"/>
      <c r="AB432" s="3427"/>
      <c r="AC432" s="3427"/>
      <c r="AD432" s="3427"/>
      <c r="AE432" s="3427"/>
      <c r="AF432" s="3427"/>
      <c r="AG432" s="3427"/>
      <c r="AH432" s="3427"/>
      <c r="AI432" s="3427"/>
      <c r="AJ432" s="3427"/>
      <c r="AK432" s="3427"/>
      <c r="AL432" s="3428"/>
    </row>
    <row r="433" spans="2:44">
      <c r="B433" s="3516" t="s">
        <v>497</v>
      </c>
      <c r="C433" s="3512"/>
      <c r="D433" s="3512"/>
      <c r="E433" s="3512"/>
      <c r="F433" s="3512"/>
      <c r="G433" s="3512"/>
      <c r="H433" s="3512"/>
      <c r="I433" s="3512"/>
      <c r="J433" s="3512"/>
      <c r="K433" s="3512"/>
      <c r="L433" s="3512"/>
      <c r="M433" s="3512"/>
      <c r="N433" s="3513"/>
      <c r="O433" s="3467" t="str">
        <f>+'6経営計画'!T27</f>
        <v>○</v>
      </c>
      <c r="P433" s="3468"/>
      <c r="Q433" s="3468"/>
      <c r="R433" s="3543" t="str">
        <f>+'6経営計画'!V20</f>
        <v>総括（１年のまとめ）を書く
この内容が環境経営レポートの評価欄に転記される。</v>
      </c>
      <c r="S433" s="3544"/>
      <c r="T433" s="3544"/>
      <c r="U433" s="3544"/>
      <c r="V433" s="3544"/>
      <c r="W433" s="3544"/>
      <c r="X433" s="3544"/>
      <c r="Y433" s="3544"/>
      <c r="Z433" s="3544"/>
      <c r="AA433" s="3544"/>
      <c r="AB433" s="3544"/>
      <c r="AC433" s="3544"/>
      <c r="AD433" s="3544"/>
      <c r="AE433" s="3544"/>
      <c r="AF433" s="3544"/>
      <c r="AG433" s="3544"/>
      <c r="AH433" s="3544"/>
      <c r="AI433" s="3544"/>
      <c r="AJ433" s="3544"/>
      <c r="AK433" s="3544"/>
      <c r="AL433" s="3545"/>
    </row>
    <row r="434" spans="2:44">
      <c r="B434" s="3511" t="s">
        <v>2800</v>
      </c>
      <c r="C434" s="3512"/>
      <c r="D434" s="3512"/>
      <c r="E434" s="3512"/>
      <c r="F434" s="3512"/>
      <c r="G434" s="3512"/>
      <c r="H434" s="3512"/>
      <c r="I434" s="3512"/>
      <c r="J434" s="3512"/>
      <c r="K434" s="3512"/>
      <c r="L434" s="3512"/>
      <c r="M434" s="3512"/>
      <c r="N434" s="3513"/>
      <c r="O434" s="3507" t="str">
        <f>+AB400</f>
        <v>〇</v>
      </c>
      <c r="P434" s="3508"/>
      <c r="Q434" s="3509"/>
      <c r="R434" s="3546"/>
      <c r="S434" s="3547"/>
      <c r="T434" s="3547"/>
      <c r="U434" s="3547"/>
      <c r="V434" s="3547"/>
      <c r="W434" s="3547"/>
      <c r="X434" s="3547"/>
      <c r="Y434" s="3547"/>
      <c r="Z434" s="3547"/>
      <c r="AA434" s="3547"/>
      <c r="AB434" s="3547"/>
      <c r="AC434" s="3547"/>
      <c r="AD434" s="3547"/>
      <c r="AE434" s="3547"/>
      <c r="AF434" s="3547"/>
      <c r="AG434" s="3547"/>
      <c r="AH434" s="3547"/>
      <c r="AI434" s="3547"/>
      <c r="AJ434" s="3547"/>
      <c r="AK434" s="3547"/>
      <c r="AL434" s="3548"/>
    </row>
    <row r="435" spans="2:44" ht="13.5" customHeight="1">
      <c r="B435" s="3469" t="str">
        <f>+'6経営計画'!F7</f>
        <v>・空調温度の適正化（冷房２８℃　暖房２０℃）</v>
      </c>
      <c r="C435" s="3470"/>
      <c r="D435" s="3470"/>
      <c r="E435" s="3470"/>
      <c r="F435" s="3470"/>
      <c r="G435" s="3470"/>
      <c r="H435" s="3470"/>
      <c r="I435" s="3470"/>
      <c r="J435" s="3470"/>
      <c r="K435" s="3470"/>
      <c r="L435" s="3470"/>
      <c r="M435" s="3470"/>
      <c r="N435" s="3470"/>
      <c r="O435" s="3471" t="str">
        <f>+'6経営計画'!T7</f>
        <v>○</v>
      </c>
      <c r="P435" s="3471"/>
      <c r="Q435" s="3471"/>
      <c r="R435" s="3546"/>
      <c r="S435" s="3547"/>
      <c r="T435" s="3547"/>
      <c r="U435" s="3547"/>
      <c r="V435" s="3547"/>
      <c r="W435" s="3547"/>
      <c r="X435" s="3547"/>
      <c r="Y435" s="3547"/>
      <c r="Z435" s="3547"/>
      <c r="AA435" s="3547"/>
      <c r="AB435" s="3547"/>
      <c r="AC435" s="3547"/>
      <c r="AD435" s="3547"/>
      <c r="AE435" s="3547"/>
      <c r="AF435" s="3547"/>
      <c r="AG435" s="3547"/>
      <c r="AH435" s="3547"/>
      <c r="AI435" s="3547"/>
      <c r="AJ435" s="3547"/>
      <c r="AK435" s="3547"/>
      <c r="AL435" s="3548"/>
      <c r="AM435" s="793"/>
    </row>
    <row r="436" spans="2:44" s="1451" customFormat="1">
      <c r="B436" s="3458" t="str">
        <f>+'6経営計画'!F8</f>
        <v>・不要照明の消灯</v>
      </c>
      <c r="C436" s="3459"/>
      <c r="D436" s="3459"/>
      <c r="E436" s="3459"/>
      <c r="F436" s="3459"/>
      <c r="G436" s="3459"/>
      <c r="H436" s="3459"/>
      <c r="I436" s="3459"/>
      <c r="J436" s="3459"/>
      <c r="K436" s="3459"/>
      <c r="L436" s="3459"/>
      <c r="M436" s="3459"/>
      <c r="N436" s="3459"/>
      <c r="O436" s="3460" t="str">
        <f>+'6経営計画'!T8</f>
        <v>△</v>
      </c>
      <c r="P436" s="3460"/>
      <c r="Q436" s="3460"/>
      <c r="R436" s="3546"/>
      <c r="S436" s="3547"/>
      <c r="T436" s="3547"/>
      <c r="U436" s="3547"/>
      <c r="V436" s="3547"/>
      <c r="W436" s="3547"/>
      <c r="X436" s="3547"/>
      <c r="Y436" s="3547"/>
      <c r="Z436" s="3547"/>
      <c r="AA436" s="3547"/>
      <c r="AB436" s="3547"/>
      <c r="AC436" s="3547"/>
      <c r="AD436" s="3547"/>
      <c r="AE436" s="3547"/>
      <c r="AF436" s="3547"/>
      <c r="AG436" s="3547"/>
      <c r="AH436" s="3547"/>
      <c r="AI436" s="3547"/>
      <c r="AJ436" s="3547"/>
      <c r="AK436" s="3547"/>
      <c r="AL436" s="3548"/>
      <c r="AM436" s="2732"/>
      <c r="AR436" s="2733"/>
    </row>
    <row r="437" spans="2:44" ht="13.5" customHeight="1">
      <c r="B437" s="3458" t="str">
        <f>+'6経営計画'!F9</f>
        <v>・デジタル化による定時退社の推進</v>
      </c>
      <c r="C437" s="3459"/>
      <c r="D437" s="3459"/>
      <c r="E437" s="3459"/>
      <c r="F437" s="3459"/>
      <c r="G437" s="3459"/>
      <c r="H437" s="3459"/>
      <c r="I437" s="3459"/>
      <c r="J437" s="3459"/>
      <c r="K437" s="3459"/>
      <c r="L437" s="3459"/>
      <c r="M437" s="3459"/>
      <c r="N437" s="3459"/>
      <c r="O437" s="3460">
        <f>+'6経営計画'!T9</f>
        <v>0</v>
      </c>
      <c r="P437" s="3460"/>
      <c r="Q437" s="3460"/>
      <c r="R437" s="3546"/>
      <c r="S437" s="3547"/>
      <c r="T437" s="3547"/>
      <c r="U437" s="3547"/>
      <c r="V437" s="3547"/>
      <c r="W437" s="3547"/>
      <c r="X437" s="3547"/>
      <c r="Y437" s="3547"/>
      <c r="Z437" s="3547"/>
      <c r="AA437" s="3547"/>
      <c r="AB437" s="3547"/>
      <c r="AC437" s="3547"/>
      <c r="AD437" s="3547"/>
      <c r="AE437" s="3547"/>
      <c r="AF437" s="3547"/>
      <c r="AG437" s="3547"/>
      <c r="AH437" s="3547"/>
      <c r="AI437" s="3547"/>
      <c r="AJ437" s="3547"/>
      <c r="AK437" s="3547"/>
      <c r="AL437" s="3548"/>
      <c r="AM437" s="793"/>
    </row>
    <row r="438" spans="2:44" ht="13.5" customHeight="1">
      <c r="B438" s="3458" t="str">
        <f>+'6経営計画'!F10</f>
        <v>・生産工程の待機時間短縮</v>
      </c>
      <c r="C438" s="3459"/>
      <c r="D438" s="3459"/>
      <c r="E438" s="3459"/>
      <c r="F438" s="3459"/>
      <c r="G438" s="3459"/>
      <c r="H438" s="3459"/>
      <c r="I438" s="3459"/>
      <c r="J438" s="3459"/>
      <c r="K438" s="3459"/>
      <c r="L438" s="3459"/>
      <c r="M438" s="3459"/>
      <c r="N438" s="3459"/>
      <c r="O438" s="3460">
        <f>+'6経営計画'!T10</f>
        <v>0</v>
      </c>
      <c r="P438" s="3460"/>
      <c r="Q438" s="3460"/>
      <c r="R438" s="3546"/>
      <c r="S438" s="3547"/>
      <c r="T438" s="3547"/>
      <c r="U438" s="3547"/>
      <c r="V438" s="3547"/>
      <c r="W438" s="3547"/>
      <c r="X438" s="3547"/>
      <c r="Y438" s="3547"/>
      <c r="Z438" s="3547"/>
      <c r="AA438" s="3547"/>
      <c r="AB438" s="3547"/>
      <c r="AC438" s="3547"/>
      <c r="AD438" s="3547"/>
      <c r="AE438" s="3547"/>
      <c r="AF438" s="3547"/>
      <c r="AG438" s="3547"/>
      <c r="AH438" s="3547"/>
      <c r="AI438" s="3547"/>
      <c r="AJ438" s="3547"/>
      <c r="AK438" s="3547"/>
      <c r="AL438" s="3548"/>
      <c r="AM438" s="793"/>
    </row>
    <row r="439" spans="2:44">
      <c r="B439" s="3458" t="str">
        <f>+'6経営計画'!F11</f>
        <v>・空気圧縮機のエア洩れ点検</v>
      </c>
      <c r="C439" s="3459"/>
      <c r="D439" s="3459"/>
      <c r="E439" s="3459"/>
      <c r="F439" s="3459"/>
      <c r="G439" s="3459"/>
      <c r="H439" s="3459"/>
      <c r="I439" s="3459"/>
      <c r="J439" s="3459"/>
      <c r="K439" s="3459"/>
      <c r="L439" s="3459"/>
      <c r="M439" s="3459"/>
      <c r="N439" s="3459"/>
      <c r="O439" s="3460">
        <f>+'6経営計画'!T11</f>
        <v>0</v>
      </c>
      <c r="P439" s="3460"/>
      <c r="Q439" s="3460"/>
      <c r="R439" s="3546"/>
      <c r="S439" s="3547"/>
      <c r="T439" s="3547"/>
      <c r="U439" s="3547"/>
      <c r="V439" s="3547"/>
      <c r="W439" s="3547"/>
      <c r="X439" s="3547"/>
      <c r="Y439" s="3547"/>
      <c r="Z439" s="3547"/>
      <c r="AA439" s="3547"/>
      <c r="AB439" s="3547"/>
      <c r="AC439" s="3547"/>
      <c r="AD439" s="3547"/>
      <c r="AE439" s="3547"/>
      <c r="AF439" s="3547"/>
      <c r="AG439" s="3547"/>
      <c r="AH439" s="3547"/>
      <c r="AI439" s="3547"/>
      <c r="AJ439" s="3547"/>
      <c r="AK439" s="3547"/>
      <c r="AL439" s="3548"/>
      <c r="AM439" s="794"/>
    </row>
    <row r="440" spans="2:44" ht="14.25" customHeight="1">
      <c r="B440" s="3514"/>
      <c r="C440" s="3515"/>
      <c r="D440" s="3515"/>
      <c r="E440" s="3515"/>
      <c r="F440" s="3515"/>
      <c r="G440" s="3515"/>
      <c r="H440" s="3515"/>
      <c r="I440" s="3515"/>
      <c r="J440" s="3515"/>
      <c r="K440" s="3515"/>
      <c r="L440" s="3515"/>
      <c r="M440" s="3515"/>
      <c r="N440" s="3515"/>
      <c r="O440" s="3510"/>
      <c r="P440" s="3510"/>
      <c r="Q440" s="3510"/>
      <c r="R440" s="3549"/>
      <c r="S440" s="3550"/>
      <c r="T440" s="3550"/>
      <c r="U440" s="3550"/>
      <c r="V440" s="3550"/>
      <c r="W440" s="3550"/>
      <c r="X440" s="3550"/>
      <c r="Y440" s="3550"/>
      <c r="Z440" s="3550"/>
      <c r="AA440" s="3550"/>
      <c r="AB440" s="3550"/>
      <c r="AC440" s="3550"/>
      <c r="AD440" s="3550"/>
      <c r="AE440" s="3550"/>
      <c r="AF440" s="3550"/>
      <c r="AG440" s="3550"/>
      <c r="AH440" s="3550"/>
      <c r="AI440" s="3550"/>
      <c r="AJ440" s="3550"/>
      <c r="AK440" s="3550"/>
      <c r="AL440" s="3551"/>
      <c r="AM440" s="188"/>
    </row>
    <row r="441" spans="2:44" ht="14.25" customHeight="1">
      <c r="B441" s="1480"/>
      <c r="C441" s="1480"/>
      <c r="D441" s="1480"/>
      <c r="E441" s="1480"/>
      <c r="F441" s="1480"/>
      <c r="G441" s="1480"/>
      <c r="H441" s="1480"/>
      <c r="I441" s="1480"/>
      <c r="J441" s="1480"/>
      <c r="K441" s="1480"/>
      <c r="L441" s="1480"/>
      <c r="M441" s="1480"/>
      <c r="N441" s="1480"/>
      <c r="O441" s="1528"/>
      <c r="P441" s="1528"/>
      <c r="Q441" s="1528"/>
      <c r="R441" s="1481"/>
      <c r="S441" s="1481"/>
      <c r="T441" s="1481"/>
      <c r="U441" s="1481"/>
      <c r="V441" s="1481"/>
      <c r="W441" s="1481"/>
      <c r="X441" s="1481"/>
      <c r="Y441" s="1481"/>
      <c r="Z441" s="1481"/>
      <c r="AA441" s="1481"/>
      <c r="AB441" s="1481"/>
      <c r="AC441" s="1481"/>
      <c r="AD441" s="1481"/>
      <c r="AE441" s="1481"/>
      <c r="AF441" s="1481"/>
      <c r="AG441" s="1481"/>
      <c r="AH441" s="1481"/>
      <c r="AI441" s="1481"/>
      <c r="AJ441" s="1481"/>
      <c r="AK441" s="1481"/>
      <c r="AL441" s="1481"/>
      <c r="AM441" s="188"/>
    </row>
    <row r="442" spans="2:44" ht="16.5" customHeight="1">
      <c r="B442" s="1480"/>
      <c r="C442" s="1480"/>
      <c r="D442" s="1480"/>
      <c r="E442" s="1480"/>
      <c r="F442" s="1480"/>
      <c r="G442" s="1480"/>
      <c r="H442" s="1480"/>
      <c r="I442" s="1480"/>
      <c r="J442" s="1480"/>
      <c r="K442" s="1480"/>
      <c r="L442" s="1480"/>
      <c r="M442" s="1480"/>
      <c r="N442" s="1480"/>
      <c r="O442" s="1528"/>
      <c r="P442" s="1528"/>
      <c r="Q442" s="1528"/>
      <c r="R442" s="1480" t="s">
        <v>1681</v>
      </c>
      <c r="S442" s="1481"/>
      <c r="T442" s="1481"/>
      <c r="U442" s="1481"/>
      <c r="V442" s="1481"/>
      <c r="W442" s="1481"/>
      <c r="X442" s="1481"/>
      <c r="Y442" s="1530"/>
      <c r="Z442" s="1481"/>
      <c r="AA442" s="1481"/>
      <c r="AB442" s="1481"/>
      <c r="AC442" s="1481"/>
      <c r="AD442" s="1481"/>
      <c r="AE442" s="1481"/>
      <c r="AF442" s="1481"/>
      <c r="AG442" s="1481"/>
      <c r="AH442" s="1481"/>
      <c r="AI442" s="1481"/>
      <c r="AJ442" s="1481"/>
      <c r="AK442" s="1481"/>
      <c r="AL442" s="1481"/>
      <c r="AM442" s="1479" t="s">
        <v>807</v>
      </c>
    </row>
    <row r="443" spans="2:44" ht="16.5" customHeight="1">
      <c r="B443" s="1480"/>
      <c r="C443" s="1480"/>
      <c r="D443" s="1480"/>
      <c r="E443" s="1480"/>
      <c r="F443" s="1480"/>
      <c r="G443" s="1480"/>
      <c r="H443" s="1480"/>
      <c r="I443" s="1480"/>
      <c r="J443" s="1480"/>
      <c r="K443" s="1480"/>
      <c r="L443" s="1480"/>
      <c r="M443" s="1480"/>
      <c r="N443" s="1480"/>
      <c r="O443" s="1528"/>
      <c r="P443" s="1528"/>
      <c r="Q443" s="1528"/>
      <c r="R443" s="1481"/>
      <c r="S443" s="1481"/>
      <c r="T443" s="1481"/>
      <c r="U443" s="1481"/>
      <c r="V443" s="1481"/>
      <c r="W443" s="1481"/>
      <c r="X443" s="1481"/>
      <c r="Y443" s="1481"/>
      <c r="Z443" s="1481"/>
      <c r="AA443" s="1481"/>
      <c r="AB443" s="1481"/>
      <c r="AC443" s="1481"/>
      <c r="AD443" s="1481"/>
      <c r="AE443" s="1481"/>
      <c r="AF443" s="1481"/>
      <c r="AG443" s="1481"/>
      <c r="AH443" s="1481"/>
      <c r="AI443" s="1481"/>
      <c r="AJ443" s="1481"/>
      <c r="AK443" s="1481"/>
      <c r="AL443" s="1481"/>
      <c r="AM443" s="1518"/>
    </row>
    <row r="444" spans="2:44" ht="16.5" customHeight="1">
      <c r="B444" s="1480"/>
      <c r="C444" s="1480"/>
      <c r="D444" s="1480"/>
      <c r="E444" s="1480"/>
      <c r="F444" s="1480"/>
      <c r="G444" s="1480"/>
      <c r="H444" s="1480"/>
      <c r="I444" s="1480"/>
      <c r="J444" s="1480"/>
      <c r="K444" s="1480"/>
      <c r="L444" s="1480"/>
      <c r="M444" s="1480"/>
      <c r="N444" s="1480"/>
      <c r="O444" s="1528"/>
      <c r="P444" s="1528"/>
      <c r="Q444" s="1528"/>
      <c r="R444" s="1481"/>
      <c r="S444" s="1481"/>
      <c r="T444" s="1481"/>
      <c r="U444" s="1481"/>
      <c r="V444" s="1481"/>
      <c r="W444" s="1481"/>
      <c r="X444" s="1481"/>
      <c r="Y444" s="1481"/>
      <c r="Z444" s="1481"/>
      <c r="AA444" s="1481"/>
      <c r="AB444" s="1481"/>
      <c r="AC444" s="1481"/>
      <c r="AD444" s="1481"/>
      <c r="AE444" s="1481"/>
      <c r="AF444" s="1481"/>
      <c r="AG444" s="1481"/>
      <c r="AH444" s="1481"/>
      <c r="AI444" s="1481"/>
      <c r="AJ444" s="1481"/>
      <c r="AK444" s="1481"/>
      <c r="AL444" s="1481"/>
      <c r="AM444" s="1518"/>
    </row>
    <row r="445" spans="2:44" ht="16.5" customHeight="1">
      <c r="B445" s="1480"/>
      <c r="C445" s="1480"/>
      <c r="D445" s="1480"/>
      <c r="E445" s="1480"/>
      <c r="F445" s="1480"/>
      <c r="G445" s="1480"/>
      <c r="H445" s="1480"/>
      <c r="I445" s="1480"/>
      <c r="J445" s="1480"/>
      <c r="K445" s="1480"/>
      <c r="L445" s="1480"/>
      <c r="M445" s="1480"/>
      <c r="N445" s="1480"/>
      <c r="O445" s="1528"/>
      <c r="P445" s="1528"/>
      <c r="Q445" s="1528"/>
      <c r="R445" s="1481"/>
      <c r="S445" s="1481"/>
      <c r="T445" s="1481"/>
      <c r="U445" s="1481"/>
      <c r="V445" s="1481"/>
      <c r="W445" s="1481"/>
      <c r="X445" s="1481"/>
      <c r="Y445" s="1481"/>
      <c r="Z445" s="1481"/>
      <c r="AA445" s="1481"/>
      <c r="AB445" s="1481"/>
      <c r="AC445" s="1481"/>
      <c r="AD445" s="1481"/>
      <c r="AE445" s="1481"/>
      <c r="AF445" s="1481"/>
      <c r="AG445" s="1481"/>
      <c r="AH445" s="1481"/>
      <c r="AI445" s="1481"/>
      <c r="AJ445" s="1481"/>
      <c r="AK445" s="1481"/>
      <c r="AL445" s="1481"/>
      <c r="AM445" s="1518"/>
    </row>
    <row r="446" spans="2:44" ht="13.5" customHeight="1">
      <c r="B446" s="1480"/>
      <c r="C446" s="1480"/>
      <c r="D446" s="1480"/>
      <c r="E446" s="1480"/>
      <c r="F446" s="1480"/>
      <c r="G446" s="1480"/>
      <c r="H446" s="1480"/>
      <c r="I446" s="1480"/>
      <c r="J446" s="1480"/>
      <c r="K446" s="1480"/>
      <c r="L446" s="1480"/>
      <c r="M446" s="1480"/>
      <c r="N446" s="1480"/>
      <c r="O446" s="1528"/>
      <c r="P446" s="1528"/>
      <c r="Q446" s="1528"/>
      <c r="R446" s="1481"/>
      <c r="S446" s="1481"/>
      <c r="T446" s="1481"/>
      <c r="U446" s="1481"/>
      <c r="V446" s="1481"/>
      <c r="W446" s="1481"/>
      <c r="X446" s="1481"/>
      <c r="Y446" s="1481"/>
      <c r="Z446" s="1481"/>
      <c r="AA446" s="1481"/>
      <c r="AB446" s="1481"/>
      <c r="AC446" s="1481"/>
      <c r="AD446" s="1481"/>
      <c r="AE446" s="1481"/>
      <c r="AF446" s="1481"/>
      <c r="AG446" s="1481"/>
      <c r="AH446" s="1481"/>
      <c r="AI446" s="1481"/>
      <c r="AJ446" s="1481"/>
      <c r="AK446" s="1481"/>
      <c r="AL446" s="1481"/>
      <c r="AM446" s="188"/>
    </row>
    <row r="447" spans="2:44" ht="13.5" customHeight="1">
      <c r="B447" s="1480"/>
      <c r="C447" s="1480"/>
      <c r="D447" s="1480"/>
      <c r="E447" s="1480"/>
      <c r="F447" s="1480"/>
      <c r="G447" s="1480"/>
      <c r="H447" s="1480"/>
      <c r="I447" s="1480"/>
      <c r="J447" s="1480"/>
      <c r="K447" s="1480"/>
      <c r="L447" s="1480"/>
      <c r="M447" s="1480"/>
      <c r="N447" s="1480"/>
      <c r="O447" s="1528"/>
      <c r="P447" s="1528"/>
      <c r="Q447" s="1528"/>
      <c r="R447" s="1481"/>
      <c r="T447" s="1481"/>
      <c r="U447" s="1481"/>
      <c r="V447" s="1481"/>
      <c r="W447" s="1481"/>
      <c r="X447" s="1481"/>
      <c r="Y447" s="1481"/>
      <c r="Z447" s="1481"/>
      <c r="AA447" s="1481"/>
      <c r="AB447" s="1481"/>
      <c r="AC447" s="1481"/>
      <c r="AD447" s="1481"/>
      <c r="AE447" s="1481"/>
      <c r="AF447" s="1481"/>
      <c r="AG447" s="1481"/>
      <c r="AH447" s="1481"/>
      <c r="AI447" s="1481"/>
      <c r="AJ447" s="1481"/>
      <c r="AK447" s="1481"/>
      <c r="AL447" s="1481"/>
      <c r="AM447" s="188"/>
    </row>
    <row r="448" spans="2:44">
      <c r="B448" s="1480"/>
      <c r="C448" s="1480"/>
      <c r="D448" s="1480"/>
      <c r="E448" s="1480"/>
      <c r="F448" s="1480"/>
      <c r="G448" s="1480"/>
      <c r="H448" s="1480"/>
      <c r="I448" s="1480"/>
      <c r="J448" s="1480"/>
      <c r="K448" s="1480"/>
      <c r="L448" s="1480"/>
      <c r="M448" s="1480"/>
      <c r="N448" s="1480"/>
      <c r="O448" s="1528"/>
      <c r="P448" s="1528"/>
      <c r="Q448" s="1528"/>
      <c r="R448" s="1481"/>
      <c r="T448" s="1481"/>
      <c r="U448" s="1481"/>
      <c r="V448" s="1481"/>
      <c r="W448" s="1481"/>
      <c r="X448" s="1481"/>
      <c r="Y448" s="1481"/>
      <c r="Z448" s="1481"/>
      <c r="AA448" s="1481"/>
      <c r="AB448" s="1481"/>
      <c r="AC448" s="1481"/>
      <c r="AD448" s="1481"/>
      <c r="AE448" s="1481"/>
      <c r="AF448" s="1481"/>
      <c r="AG448" s="1481"/>
      <c r="AH448" s="1481"/>
      <c r="AI448" s="1481"/>
      <c r="AJ448" s="1481"/>
      <c r="AK448" s="1481"/>
      <c r="AL448" s="1481"/>
      <c r="AM448" s="1518"/>
    </row>
    <row r="449" spans="2:39" ht="14.25" customHeight="1">
      <c r="B449" s="1480"/>
      <c r="C449" s="1480"/>
      <c r="D449" s="1480"/>
      <c r="E449" s="1480"/>
      <c r="F449" s="1480"/>
      <c r="G449" s="1480"/>
      <c r="H449" s="1480"/>
      <c r="I449" s="1480"/>
      <c r="J449" s="1480"/>
      <c r="K449" s="1480"/>
      <c r="L449" s="1480"/>
      <c r="M449" s="1480"/>
      <c r="N449" s="1480"/>
      <c r="O449" s="1528"/>
      <c r="P449" s="1528"/>
      <c r="Q449" s="1528"/>
      <c r="R449" s="1481"/>
      <c r="T449" s="1481"/>
      <c r="U449" s="1481"/>
      <c r="V449" s="1481"/>
      <c r="W449" s="1481"/>
      <c r="X449" s="1481"/>
      <c r="Y449" s="1481"/>
      <c r="Z449" s="1481"/>
      <c r="AA449" s="1481"/>
      <c r="AB449" s="1481"/>
      <c r="AC449" s="1481"/>
      <c r="AD449" s="1481"/>
      <c r="AE449" s="1481"/>
      <c r="AF449" s="1481"/>
      <c r="AG449" s="1481"/>
      <c r="AH449" s="1481"/>
      <c r="AI449" s="1481"/>
      <c r="AJ449" s="1481"/>
      <c r="AK449" s="1481"/>
      <c r="AL449" s="1481"/>
      <c r="AM449" s="188"/>
    </row>
    <row r="450" spans="2:39" ht="14.25" customHeight="1">
      <c r="B450" s="1480"/>
      <c r="C450" s="1480"/>
      <c r="D450" s="1480"/>
      <c r="E450" s="1480"/>
      <c r="F450" s="1480"/>
      <c r="G450" s="1480"/>
      <c r="H450" s="1480"/>
      <c r="I450" s="1480"/>
      <c r="J450" s="1480"/>
      <c r="K450" s="1480"/>
      <c r="L450" s="1480"/>
      <c r="M450" s="1480"/>
      <c r="N450" s="1480"/>
      <c r="O450" s="1528"/>
      <c r="P450" s="1528"/>
      <c r="Q450" s="1528"/>
      <c r="R450" s="1481"/>
      <c r="S450" s="1481"/>
      <c r="T450" s="1481"/>
      <c r="U450" s="1481"/>
      <c r="V450" s="1481"/>
      <c r="W450" s="1481"/>
      <c r="X450" s="1481"/>
      <c r="Y450" s="1481"/>
      <c r="Z450" s="1481"/>
      <c r="AA450" s="1481"/>
      <c r="AB450" s="1481"/>
      <c r="AC450" s="1481"/>
      <c r="AD450" s="1481"/>
      <c r="AE450" s="1481"/>
      <c r="AF450" s="1481"/>
      <c r="AG450" s="1481"/>
      <c r="AH450" s="1481"/>
      <c r="AI450" s="1481"/>
      <c r="AJ450" s="1481"/>
      <c r="AK450" s="1481"/>
      <c r="AL450" s="1481"/>
      <c r="AM450" s="188"/>
    </row>
    <row r="451" spans="2:39" ht="14.25" customHeight="1">
      <c r="B451" s="1480"/>
      <c r="C451" s="1480"/>
      <c r="D451" s="1480"/>
      <c r="E451" s="1480"/>
      <c r="F451" s="1480"/>
      <c r="G451" s="1480"/>
      <c r="H451" s="1480"/>
      <c r="I451" s="1480"/>
      <c r="J451" s="1480"/>
      <c r="K451" s="1480"/>
      <c r="L451" s="1480"/>
      <c r="M451" s="1480"/>
      <c r="N451" s="1480"/>
      <c r="O451" s="1528"/>
      <c r="P451" s="1528"/>
      <c r="Q451" s="1528"/>
      <c r="R451" s="1481"/>
      <c r="S451" s="1481"/>
      <c r="T451" s="1481"/>
      <c r="U451" s="1481"/>
      <c r="V451" s="1481"/>
      <c r="W451" s="1481"/>
      <c r="X451" s="1481"/>
      <c r="Y451" s="1481"/>
      <c r="Z451" s="1481"/>
      <c r="AA451" s="1481"/>
      <c r="AB451" s="1481"/>
      <c r="AC451" s="1481"/>
      <c r="AD451" s="1481"/>
      <c r="AE451" s="1481"/>
      <c r="AF451" s="1481"/>
      <c r="AG451" s="1481"/>
      <c r="AH451" s="1481"/>
      <c r="AI451" s="1481"/>
      <c r="AJ451" s="1481"/>
      <c r="AK451" s="1481"/>
      <c r="AL451" s="1481"/>
      <c r="AM451" s="188"/>
    </row>
    <row r="452" spans="2:39" ht="15.75" customHeight="1">
      <c r="B452" s="1480"/>
      <c r="C452" s="1480"/>
      <c r="D452" s="1480"/>
      <c r="E452" s="1480"/>
      <c r="F452" s="1480"/>
      <c r="G452" s="1480"/>
      <c r="H452" s="1480"/>
      <c r="I452" s="1480"/>
      <c r="J452" s="1480"/>
      <c r="K452" s="1480"/>
      <c r="L452" s="1480"/>
      <c r="M452" s="1480"/>
      <c r="N452" s="1480"/>
      <c r="O452" s="1528"/>
      <c r="P452" s="1528"/>
      <c r="Q452" s="1528"/>
      <c r="R452" s="1481"/>
      <c r="S452" s="1481"/>
      <c r="T452" s="1481"/>
      <c r="U452" s="1481"/>
      <c r="V452" s="1481"/>
      <c r="W452" s="1481"/>
      <c r="X452" s="1481"/>
      <c r="Y452" s="1481"/>
      <c r="Z452" s="1481"/>
      <c r="AA452" s="1481"/>
      <c r="AB452" s="1481"/>
      <c r="AC452" s="1481"/>
      <c r="AD452" s="1481"/>
      <c r="AE452" s="1481"/>
      <c r="AF452" s="1481"/>
      <c r="AG452" s="1481"/>
      <c r="AH452" s="1481"/>
      <c r="AI452" s="1481"/>
      <c r="AJ452" s="1481"/>
      <c r="AK452" s="1481"/>
      <c r="AL452" s="1481"/>
      <c r="AM452" s="795"/>
    </row>
    <row r="453" spans="2:39" ht="14.25" customHeight="1">
      <c r="B453" s="1531"/>
      <c r="C453" s="3435" t="str">
        <f>+'6経営計画'!H6</f>
        <v>4月</v>
      </c>
      <c r="D453" s="3436"/>
      <c r="E453" s="3437"/>
      <c r="F453" s="3435" t="str">
        <f>+'6経営計画'!I6</f>
        <v>5月</v>
      </c>
      <c r="G453" s="3436"/>
      <c r="H453" s="3437"/>
      <c r="I453" s="3435" t="str">
        <f>+'6経営計画'!J6</f>
        <v>6月</v>
      </c>
      <c r="J453" s="3436"/>
      <c r="K453" s="3437"/>
      <c r="L453" s="3439" t="str">
        <f>+'6経営計画'!K6</f>
        <v>7月</v>
      </c>
      <c r="M453" s="3440"/>
      <c r="N453" s="3441"/>
      <c r="O453" s="3439" t="str">
        <f>+'6経営計画'!L6</f>
        <v>8月</v>
      </c>
      <c r="P453" s="3440"/>
      <c r="Q453" s="3441"/>
      <c r="R453" s="3439" t="str">
        <f>+'6経営計画'!M6</f>
        <v>9月</v>
      </c>
      <c r="S453" s="3440"/>
      <c r="T453" s="3441"/>
      <c r="U453" s="3435" t="str">
        <f>+'6経営計画'!N6</f>
        <v>10月</v>
      </c>
      <c r="V453" s="3436"/>
      <c r="W453" s="3437"/>
      <c r="X453" s="3435" t="str">
        <f>+'6経営計画'!O6</f>
        <v>11月</v>
      </c>
      <c r="Y453" s="3436"/>
      <c r="Z453" s="3437"/>
      <c r="AA453" s="3435" t="str">
        <f>+'6経営計画'!P6</f>
        <v>12月</v>
      </c>
      <c r="AB453" s="3436"/>
      <c r="AC453" s="3437"/>
      <c r="AD453" s="3435" t="str">
        <f>+'6経営計画'!Q6</f>
        <v>1月</v>
      </c>
      <c r="AE453" s="3436"/>
      <c r="AF453" s="3437"/>
      <c r="AG453" s="3435" t="str">
        <f>+'6経営計画'!R6</f>
        <v>2月</v>
      </c>
      <c r="AH453" s="3436"/>
      <c r="AI453" s="3437"/>
      <c r="AJ453" s="3435" t="str">
        <f>+'6経営計画'!S6</f>
        <v>3月</v>
      </c>
      <c r="AK453" s="3436"/>
      <c r="AL453" s="3437"/>
      <c r="AM453" s="188"/>
    </row>
    <row r="454" spans="2:39" ht="14.25" customHeight="1">
      <c r="B454" s="1532">
        <f>+'6経営計画'!B9</f>
        <v>2023</v>
      </c>
      <c r="C454" s="3325">
        <f>+'6経営計画'!H12</f>
        <v>500</v>
      </c>
      <c r="D454" s="3326"/>
      <c r="E454" s="3327"/>
      <c r="F454" s="3325">
        <f>+'6経営計画'!I12</f>
        <v>600</v>
      </c>
      <c r="G454" s="3326"/>
      <c r="H454" s="3327"/>
      <c r="I454" s="3325">
        <f>+'6経営計画'!J12</f>
        <v>700</v>
      </c>
      <c r="J454" s="3326"/>
      <c r="K454" s="3327"/>
      <c r="L454" s="3454">
        <f>+'6経営計画'!K12</f>
        <v>1000</v>
      </c>
      <c r="M454" s="3455"/>
      <c r="N454" s="3456"/>
      <c r="O454" s="3454">
        <f>+'6経営計画'!L12</f>
        <v>1200</v>
      </c>
      <c r="P454" s="3455"/>
      <c r="Q454" s="3456"/>
      <c r="R454" s="3454">
        <f>+'6経営計画'!M12</f>
        <v>1000</v>
      </c>
      <c r="S454" s="3455"/>
      <c r="T454" s="3456"/>
      <c r="U454" s="3325">
        <f>+'6経営計画'!N12</f>
        <v>600</v>
      </c>
      <c r="V454" s="3326"/>
      <c r="W454" s="3327"/>
      <c r="X454" s="3325">
        <f>+'6経営計画'!O12</f>
        <v>800</v>
      </c>
      <c r="Y454" s="3326"/>
      <c r="Z454" s="3327"/>
      <c r="AA454" s="3325">
        <f>+'6経営計画'!Q12</f>
        <v>1000</v>
      </c>
      <c r="AB454" s="3326"/>
      <c r="AC454" s="3327"/>
      <c r="AD454" s="3325">
        <f>+'6経営計画'!Q12</f>
        <v>1000</v>
      </c>
      <c r="AE454" s="3326"/>
      <c r="AF454" s="3327"/>
      <c r="AG454" s="3325">
        <f>+'6経営計画'!R12</f>
        <v>1000</v>
      </c>
      <c r="AH454" s="3326"/>
      <c r="AI454" s="3327"/>
      <c r="AJ454" s="3325">
        <f>+'6経営計画'!S12</f>
        <v>700</v>
      </c>
      <c r="AK454" s="3326"/>
      <c r="AL454" s="3327"/>
      <c r="AM454" s="188"/>
    </row>
    <row r="455" spans="2:39" ht="15.75" customHeight="1">
      <c r="B455" s="1532">
        <f>+'6経営計画'!B3</f>
        <v>2024</v>
      </c>
      <c r="C455" s="3325">
        <f>+'6経営計画'!H20</f>
        <v>550</v>
      </c>
      <c r="D455" s="3326"/>
      <c r="E455" s="3327"/>
      <c r="F455" s="3325">
        <f>+'6経営計画'!I20</f>
        <v>610</v>
      </c>
      <c r="G455" s="3326"/>
      <c r="H455" s="3327"/>
      <c r="I455" s="3325">
        <f>+'6経営計画'!J20</f>
        <v>700</v>
      </c>
      <c r="J455" s="3326"/>
      <c r="K455" s="3327"/>
      <c r="L455" s="3454">
        <f>+'6経営計画'!K20</f>
        <v>1000</v>
      </c>
      <c r="M455" s="3455"/>
      <c r="N455" s="3456"/>
      <c r="O455" s="3454">
        <f>+'6経営計画'!L20</f>
        <v>1150</v>
      </c>
      <c r="P455" s="3455"/>
      <c r="Q455" s="3456"/>
      <c r="R455" s="3454">
        <f>+'6経営計画'!M20</f>
        <v>950</v>
      </c>
      <c r="S455" s="3455"/>
      <c r="T455" s="3456"/>
      <c r="U455" s="3325">
        <f>+'6経営計画'!N20</f>
        <v>590</v>
      </c>
      <c r="V455" s="3326"/>
      <c r="W455" s="3327"/>
      <c r="X455" s="3325">
        <f>+'6経営計画'!O20</f>
        <v>780</v>
      </c>
      <c r="Y455" s="3326"/>
      <c r="Z455" s="3327"/>
      <c r="AA455" s="3325">
        <f>+'6経営計画'!P20</f>
        <v>950</v>
      </c>
      <c r="AB455" s="3326"/>
      <c r="AC455" s="3327"/>
      <c r="AD455" s="3325">
        <f>+'6経営計画'!Q20</f>
        <v>900</v>
      </c>
      <c r="AE455" s="3326"/>
      <c r="AF455" s="3327"/>
      <c r="AG455" s="3325">
        <f>+'6経営計画'!R20</f>
        <v>900</v>
      </c>
      <c r="AH455" s="3326"/>
      <c r="AI455" s="3327"/>
      <c r="AJ455" s="3325">
        <f>+'6経営計画'!S20</f>
        <v>650</v>
      </c>
      <c r="AK455" s="3326"/>
      <c r="AL455" s="3327"/>
      <c r="AM455" s="1518"/>
    </row>
    <row r="456" spans="2:39" ht="14.25" customHeight="1">
      <c r="B456" s="1533"/>
      <c r="C456" s="1533"/>
      <c r="D456" s="1533"/>
      <c r="E456" s="1533"/>
      <c r="F456" s="1533"/>
      <c r="G456" s="1533"/>
      <c r="H456" s="1533"/>
      <c r="I456" s="1533"/>
      <c r="J456" s="1533"/>
      <c r="K456" s="1533"/>
      <c r="L456" s="1533"/>
      <c r="M456" s="1533"/>
      <c r="N456" s="1533"/>
      <c r="O456" s="1534"/>
      <c r="P456" s="1534"/>
      <c r="Q456" s="1534"/>
      <c r="R456" s="1535"/>
      <c r="S456" s="1535"/>
      <c r="T456" s="1535"/>
      <c r="U456" s="1535"/>
      <c r="V456" s="1535"/>
      <c r="W456" s="1535"/>
      <c r="X456" s="1535"/>
      <c r="Y456" s="1535"/>
      <c r="Z456" s="1535"/>
      <c r="AA456" s="1535"/>
      <c r="AB456" s="1535"/>
      <c r="AC456" s="1535"/>
      <c r="AD456" s="1535"/>
      <c r="AE456" s="1535"/>
      <c r="AF456" s="1535"/>
      <c r="AG456" s="1535"/>
      <c r="AH456" s="1535"/>
      <c r="AI456" s="1535"/>
      <c r="AJ456" s="1535"/>
      <c r="AK456" s="1535"/>
      <c r="AL456" s="1535"/>
      <c r="AM456" s="188"/>
    </row>
    <row r="457" spans="2:39" ht="13.5" customHeight="1">
      <c r="B457" s="3015" t="str">
        <f>+'6経営計画'!B44</f>
        <v>都市ガスによる二酸化炭素削減</v>
      </c>
      <c r="C457" s="1536"/>
      <c r="D457" s="1536"/>
      <c r="E457" s="1536"/>
      <c r="F457" s="1536"/>
      <c r="G457" s="1536"/>
      <c r="H457" s="1536"/>
      <c r="I457" s="1536"/>
      <c r="J457" s="1536"/>
      <c r="K457" s="1536"/>
      <c r="L457" s="1536"/>
      <c r="M457" s="1536"/>
      <c r="N457" s="3016"/>
      <c r="O457" s="3457" t="s">
        <v>1160</v>
      </c>
      <c r="P457" s="3457"/>
      <c r="Q457" s="3457"/>
      <c r="R457" s="3426" t="s">
        <v>1927</v>
      </c>
      <c r="S457" s="3427"/>
      <c r="T457" s="3427"/>
      <c r="U457" s="3427"/>
      <c r="V457" s="3427"/>
      <c r="W457" s="3427"/>
      <c r="X457" s="3427"/>
      <c r="Y457" s="3427"/>
      <c r="Z457" s="3427"/>
      <c r="AA457" s="3427"/>
      <c r="AB457" s="3427"/>
      <c r="AC457" s="3427"/>
      <c r="AD457" s="3427"/>
      <c r="AE457" s="3427"/>
      <c r="AF457" s="3427"/>
      <c r="AG457" s="3427"/>
      <c r="AH457" s="3427"/>
      <c r="AI457" s="3427"/>
      <c r="AJ457" s="3427"/>
      <c r="AK457" s="3427"/>
      <c r="AL457" s="3428"/>
      <c r="AM457" s="1518"/>
    </row>
    <row r="458" spans="2:39" s="1451" customFormat="1" ht="14.25" customHeight="1">
      <c r="B458" s="3516" t="s">
        <v>497</v>
      </c>
      <c r="C458" s="3512"/>
      <c r="D458" s="3512"/>
      <c r="E458" s="3512"/>
      <c r="F458" s="3512"/>
      <c r="G458" s="3512"/>
      <c r="H458" s="3512"/>
      <c r="I458" s="3512"/>
      <c r="J458" s="3512"/>
      <c r="K458" s="3512"/>
      <c r="L458" s="3512"/>
      <c r="M458" s="3552"/>
      <c r="N458" s="3553"/>
      <c r="O458" s="3554" t="str">
        <f>+AB402</f>
        <v>✕</v>
      </c>
      <c r="P458" s="3555"/>
      <c r="Q458" s="3555"/>
      <c r="R458" s="3445">
        <f>+'6経営計画'!V54</f>
        <v>0</v>
      </c>
      <c r="S458" s="3446"/>
      <c r="T458" s="3446"/>
      <c r="U458" s="3446"/>
      <c r="V458" s="3446"/>
      <c r="W458" s="3446"/>
      <c r="X458" s="3446"/>
      <c r="Y458" s="3446"/>
      <c r="Z458" s="3446"/>
      <c r="AA458" s="3446"/>
      <c r="AB458" s="3446"/>
      <c r="AC458" s="3446"/>
      <c r="AD458" s="3446"/>
      <c r="AE458" s="3446"/>
      <c r="AF458" s="3446"/>
      <c r="AG458" s="3446"/>
      <c r="AH458" s="3446"/>
      <c r="AI458" s="3446"/>
      <c r="AJ458" s="3446"/>
      <c r="AK458" s="3446"/>
      <c r="AL458" s="3447"/>
      <c r="AM458" s="1995"/>
    </row>
    <row r="459" spans="2:39" s="1451" customFormat="1" ht="14.25" customHeight="1">
      <c r="B459" s="3556" t="str">
        <f>+'6経営計画'!F44</f>
        <v>・ボイラ・加熱炉の空気比</v>
      </c>
      <c r="C459" s="3557"/>
      <c r="D459" s="3557"/>
      <c r="E459" s="3557"/>
      <c r="F459" s="3557"/>
      <c r="G459" s="3557"/>
      <c r="H459" s="3557"/>
      <c r="I459" s="3557"/>
      <c r="J459" s="3557"/>
      <c r="K459" s="3557"/>
      <c r="L459" s="3557"/>
      <c r="M459" s="3557"/>
      <c r="N459" s="3558"/>
      <c r="O459" s="3471">
        <f>+'6経営計画'!T61</f>
        <v>0</v>
      </c>
      <c r="P459" s="3471"/>
      <c r="Q459" s="3471"/>
      <c r="R459" s="3445"/>
      <c r="S459" s="3446"/>
      <c r="T459" s="3446"/>
      <c r="U459" s="3446"/>
      <c r="V459" s="3446"/>
      <c r="W459" s="3446"/>
      <c r="X459" s="3446"/>
      <c r="Y459" s="3446"/>
      <c r="Z459" s="3446"/>
      <c r="AA459" s="3446"/>
      <c r="AB459" s="3446"/>
      <c r="AC459" s="3446"/>
      <c r="AD459" s="3446"/>
      <c r="AE459" s="3446"/>
      <c r="AF459" s="3446"/>
      <c r="AG459" s="3446"/>
      <c r="AH459" s="3446"/>
      <c r="AI459" s="3446"/>
      <c r="AJ459" s="3446"/>
      <c r="AK459" s="3446"/>
      <c r="AL459" s="3447"/>
      <c r="AM459" s="1995"/>
    </row>
    <row r="460" spans="2:39" ht="13.5" customHeight="1">
      <c r="B460" s="3561" t="str">
        <f>+'6経営計画'!F45</f>
        <v>・蒸気・温水配管の保温修理</v>
      </c>
      <c r="C460" s="3562"/>
      <c r="D460" s="3562"/>
      <c r="E460" s="3562"/>
      <c r="F460" s="3562"/>
      <c r="G460" s="3562"/>
      <c r="H460" s="3562"/>
      <c r="I460" s="3562"/>
      <c r="J460" s="3562"/>
      <c r="K460" s="3562"/>
      <c r="L460" s="3562"/>
      <c r="M460" s="3562"/>
      <c r="N460" s="3562"/>
      <c r="O460" s="3460">
        <f>+'6経営計画'!T62</f>
        <v>0</v>
      </c>
      <c r="P460" s="3460"/>
      <c r="Q460" s="3460"/>
      <c r="R460" s="3445"/>
      <c r="S460" s="3446"/>
      <c r="T460" s="3446"/>
      <c r="U460" s="3446"/>
      <c r="V460" s="3446"/>
      <c r="W460" s="3446"/>
      <c r="X460" s="3446"/>
      <c r="Y460" s="3446"/>
      <c r="Z460" s="3446"/>
      <c r="AA460" s="3446"/>
      <c r="AB460" s="3446"/>
      <c r="AC460" s="3446"/>
      <c r="AD460" s="3446"/>
      <c r="AE460" s="3446"/>
      <c r="AF460" s="3446"/>
      <c r="AG460" s="3446"/>
      <c r="AH460" s="3446"/>
      <c r="AI460" s="3446"/>
      <c r="AJ460" s="3446"/>
      <c r="AK460" s="3446"/>
      <c r="AL460" s="3447"/>
      <c r="AM460" s="188"/>
    </row>
    <row r="461" spans="2:39" ht="13.5" customHeight="1">
      <c r="B461" s="3561" t="str">
        <f>+'6経営計画'!F46</f>
        <v>・温水温度の適正化</v>
      </c>
      <c r="C461" s="3562"/>
      <c r="D461" s="3562"/>
      <c r="E461" s="3562"/>
      <c r="F461" s="3562"/>
      <c r="G461" s="3562"/>
      <c r="H461" s="3562"/>
      <c r="I461" s="3562"/>
      <c r="J461" s="3562"/>
      <c r="K461" s="3562"/>
      <c r="L461" s="3562"/>
      <c r="M461" s="3562"/>
      <c r="N461" s="3562"/>
      <c r="O461" s="3460">
        <f>+'6経営計画'!T63</f>
        <v>0</v>
      </c>
      <c r="P461" s="3460"/>
      <c r="Q461" s="3460"/>
      <c r="R461" s="3445"/>
      <c r="S461" s="3446"/>
      <c r="T461" s="3446"/>
      <c r="U461" s="3446"/>
      <c r="V461" s="3446"/>
      <c r="W461" s="3446"/>
      <c r="X461" s="3446"/>
      <c r="Y461" s="3446"/>
      <c r="Z461" s="3446"/>
      <c r="AA461" s="3446"/>
      <c r="AB461" s="3446"/>
      <c r="AC461" s="3446"/>
      <c r="AD461" s="3446"/>
      <c r="AE461" s="3446"/>
      <c r="AF461" s="3446"/>
      <c r="AG461" s="3446"/>
      <c r="AH461" s="3446"/>
      <c r="AI461" s="3446"/>
      <c r="AJ461" s="3446"/>
      <c r="AK461" s="3446"/>
      <c r="AL461" s="3447"/>
      <c r="AM461" s="188"/>
    </row>
    <row r="462" spans="2:39" ht="13.5" customHeight="1">
      <c r="B462" s="3559" t="str">
        <f>+'6経営計画'!F47</f>
        <v>・</v>
      </c>
      <c r="C462" s="3560"/>
      <c r="D462" s="3560"/>
      <c r="E462" s="3560"/>
      <c r="F462" s="3560"/>
      <c r="G462" s="3560"/>
      <c r="H462" s="3560"/>
      <c r="I462" s="3560"/>
      <c r="J462" s="3560"/>
      <c r="K462" s="3560"/>
      <c r="L462" s="3560"/>
      <c r="M462" s="3560"/>
      <c r="N462" s="3560"/>
      <c r="O462" s="3510"/>
      <c r="P462" s="3510"/>
      <c r="Q462" s="3510"/>
      <c r="R462" s="3448"/>
      <c r="S462" s="3449"/>
      <c r="T462" s="3449"/>
      <c r="U462" s="3449"/>
      <c r="V462" s="3449"/>
      <c r="W462" s="3449"/>
      <c r="X462" s="3449"/>
      <c r="Y462" s="3449"/>
      <c r="Z462" s="3449"/>
      <c r="AA462" s="3449"/>
      <c r="AB462" s="3449"/>
      <c r="AC462" s="3449"/>
      <c r="AD462" s="3449"/>
      <c r="AE462" s="3449"/>
      <c r="AF462" s="3449"/>
      <c r="AG462" s="3449"/>
      <c r="AH462" s="3449"/>
      <c r="AI462" s="3449"/>
      <c r="AJ462" s="3449"/>
      <c r="AK462" s="3449"/>
      <c r="AL462" s="3450"/>
      <c r="AM462" s="1518"/>
    </row>
    <row r="463" spans="2:39" ht="13.5" customHeight="1">
      <c r="B463" s="1480"/>
      <c r="C463" s="1480"/>
      <c r="D463" s="1480"/>
      <c r="E463" s="1480"/>
      <c r="F463" s="1480"/>
      <c r="G463" s="1480"/>
      <c r="H463" s="1480"/>
      <c r="I463" s="1480"/>
      <c r="J463" s="1480"/>
      <c r="K463" s="1480"/>
      <c r="L463" s="1480"/>
      <c r="M463" s="1480"/>
      <c r="N463" s="1480"/>
      <c r="O463" s="1528"/>
      <c r="P463" s="1528"/>
      <c r="Q463" s="1528"/>
      <c r="R463" s="1481"/>
      <c r="S463" s="1481"/>
      <c r="T463" s="1481"/>
      <c r="U463" s="1481"/>
      <c r="V463" s="1481"/>
      <c r="W463" s="1481"/>
      <c r="X463" s="1481"/>
      <c r="Y463" s="1481"/>
      <c r="Z463" s="1481"/>
      <c r="AA463" s="1481"/>
      <c r="AB463" s="1481"/>
      <c r="AC463" s="1481"/>
      <c r="AD463" s="1481"/>
      <c r="AE463" s="1481"/>
      <c r="AF463" s="1481"/>
      <c r="AG463" s="1481"/>
      <c r="AH463" s="1481"/>
      <c r="AI463" s="1481"/>
      <c r="AJ463" s="1481"/>
      <c r="AK463" s="1481"/>
      <c r="AL463" s="1481"/>
      <c r="AM463" s="188"/>
    </row>
    <row r="464" spans="2:39" ht="13.5" customHeight="1">
      <c r="B464" s="1480"/>
      <c r="C464" s="1480"/>
      <c r="D464" s="1480"/>
      <c r="E464" s="1480"/>
      <c r="F464" s="1480"/>
      <c r="G464" s="1480"/>
      <c r="H464" s="1480"/>
      <c r="I464" s="1480"/>
      <c r="J464" s="1480"/>
      <c r="K464" s="1480"/>
      <c r="L464" s="1480"/>
      <c r="M464" s="1480"/>
      <c r="N464" s="1480"/>
      <c r="O464" s="1528"/>
      <c r="P464" s="1528"/>
      <c r="Q464" s="1528"/>
      <c r="R464" s="1480" t="s">
        <v>1681</v>
      </c>
      <c r="S464" s="1481"/>
      <c r="T464" s="1481"/>
      <c r="U464" s="1481"/>
      <c r="V464" s="1481"/>
      <c r="W464" s="1481"/>
      <c r="X464" s="1481"/>
      <c r="Y464" s="1530"/>
      <c r="Z464" s="1481"/>
      <c r="AA464" s="1481"/>
      <c r="AB464" s="1481"/>
      <c r="AC464" s="1481"/>
      <c r="AD464" s="1481"/>
      <c r="AE464" s="1481"/>
      <c r="AF464" s="1481"/>
      <c r="AG464" s="1481"/>
      <c r="AH464" s="1481"/>
      <c r="AI464" s="1481"/>
      <c r="AJ464" s="1481"/>
      <c r="AK464" s="1481"/>
      <c r="AL464" s="1481"/>
      <c r="AM464" s="188"/>
    </row>
    <row r="465" spans="2:44" ht="13.5" customHeight="1">
      <c r="B465" s="1480"/>
      <c r="C465" s="1480"/>
      <c r="D465" s="1480"/>
      <c r="E465" s="1480"/>
      <c r="F465" s="1480"/>
      <c r="G465" s="1480"/>
      <c r="H465" s="1480"/>
      <c r="I465" s="1480"/>
      <c r="J465" s="1480"/>
      <c r="K465" s="1480"/>
      <c r="L465" s="1480"/>
      <c r="M465" s="1480"/>
      <c r="N465" s="1480"/>
      <c r="O465" s="1528"/>
      <c r="P465" s="1528"/>
      <c r="Q465" s="1528"/>
      <c r="R465" s="1481"/>
      <c r="S465" s="1481"/>
      <c r="T465" s="1481"/>
      <c r="U465" s="1481"/>
      <c r="V465" s="1481"/>
      <c r="W465" s="1481"/>
      <c r="X465" s="1481"/>
      <c r="Y465" s="1858"/>
      <c r="Z465" s="1858"/>
      <c r="AA465" s="1858"/>
      <c r="AB465" s="1858"/>
      <c r="AC465" s="1858"/>
      <c r="AD465" s="1858"/>
      <c r="AE465" s="1858"/>
      <c r="AF465" s="1858"/>
      <c r="AG465" s="1858"/>
      <c r="AH465" s="1858"/>
      <c r="AI465" s="1858"/>
      <c r="AJ465" s="1858"/>
      <c r="AK465" s="1858"/>
      <c r="AL465" s="1481"/>
      <c r="AM465" s="1518"/>
    </row>
    <row r="466" spans="2:44" ht="21" customHeight="1">
      <c r="B466" s="1480"/>
      <c r="C466" s="1480"/>
      <c r="D466" s="1480"/>
      <c r="E466" s="1480"/>
      <c r="F466" s="1480"/>
      <c r="G466" s="1480"/>
      <c r="H466" s="1480"/>
      <c r="I466" s="1480"/>
      <c r="J466" s="1480"/>
      <c r="K466" s="1480"/>
      <c r="L466" s="1480"/>
      <c r="M466" s="1480"/>
      <c r="N466" s="1480"/>
      <c r="O466" s="1528"/>
      <c r="P466" s="1528"/>
      <c r="Q466" s="1528"/>
      <c r="R466" s="1481"/>
      <c r="S466" s="1481"/>
      <c r="T466" s="1481"/>
      <c r="U466" s="1481"/>
      <c r="V466" s="1481"/>
      <c r="W466" s="1481"/>
      <c r="X466" s="1481"/>
      <c r="Y466" s="1858"/>
      <c r="Z466" s="1858"/>
      <c r="AA466" s="1858"/>
      <c r="AB466" s="1858"/>
      <c r="AC466" s="1858"/>
      <c r="AD466" s="1858"/>
      <c r="AE466" s="1858"/>
      <c r="AF466" s="1858"/>
      <c r="AG466" s="1858"/>
      <c r="AH466" s="1858"/>
      <c r="AI466" s="1858"/>
      <c r="AJ466" s="1858"/>
      <c r="AK466" s="1858"/>
      <c r="AL466" s="1481"/>
      <c r="AM466" s="1522"/>
    </row>
    <row r="467" spans="2:44" ht="13.5" customHeight="1">
      <c r="B467" s="1480"/>
      <c r="C467" s="1480"/>
      <c r="D467" s="1480"/>
      <c r="E467" s="1480"/>
      <c r="F467" s="1480"/>
      <c r="G467" s="1480"/>
      <c r="H467" s="1480"/>
      <c r="I467" s="1480"/>
      <c r="J467" s="1480"/>
      <c r="K467" s="1480"/>
      <c r="L467" s="1480"/>
      <c r="M467" s="1480"/>
      <c r="N467" s="1480"/>
      <c r="O467" s="1528"/>
      <c r="P467" s="1528"/>
      <c r="Q467" s="1528"/>
      <c r="R467" s="1481"/>
      <c r="S467" s="1481"/>
      <c r="T467" s="1481"/>
      <c r="U467" s="1481"/>
      <c r="V467" s="1481"/>
      <c r="W467" s="1481"/>
      <c r="X467" s="1481"/>
      <c r="Y467" s="1858"/>
      <c r="Z467" s="1858"/>
      <c r="AA467" s="1858"/>
      <c r="AB467" s="1858"/>
      <c r="AC467" s="1858"/>
      <c r="AD467" s="1858"/>
      <c r="AE467" s="1858"/>
      <c r="AF467" s="1858"/>
      <c r="AG467" s="1858"/>
      <c r="AH467" s="1858"/>
      <c r="AI467" s="1858"/>
      <c r="AJ467" s="1858"/>
      <c r="AK467" s="1858"/>
      <c r="AL467" s="1481"/>
    </row>
    <row r="468" spans="2:44">
      <c r="B468" s="1480"/>
      <c r="C468" s="1480"/>
      <c r="D468" s="1480"/>
      <c r="E468" s="1480"/>
      <c r="F468" s="1480"/>
      <c r="G468" s="1480"/>
      <c r="H468" s="1480"/>
      <c r="I468" s="1480"/>
      <c r="J468" s="1480"/>
      <c r="K468" s="1480"/>
      <c r="L468" s="1480"/>
      <c r="M468" s="1480"/>
      <c r="N468" s="1480"/>
      <c r="O468" s="1528"/>
      <c r="P468" s="1528"/>
      <c r="Q468" s="1528"/>
      <c r="R468" s="1481"/>
      <c r="S468" s="1481"/>
      <c r="T468" s="1481"/>
      <c r="U468" s="1481"/>
      <c r="V468" s="1481"/>
      <c r="W468" s="1481"/>
      <c r="X468" s="1481"/>
      <c r="Y468" s="1858"/>
      <c r="Z468" s="1858"/>
      <c r="AA468" s="1858"/>
      <c r="AB468" s="1858"/>
      <c r="AC468" s="1858"/>
      <c r="AD468" s="1858"/>
      <c r="AE468" s="1858"/>
      <c r="AF468" s="1858"/>
      <c r="AG468" s="1858"/>
      <c r="AH468" s="1858"/>
      <c r="AI468" s="1858"/>
      <c r="AJ468" s="1858"/>
      <c r="AK468" s="1858"/>
      <c r="AL468" s="1481"/>
      <c r="AR468" s="1428"/>
    </row>
    <row r="469" spans="2:44">
      <c r="B469" s="1480"/>
      <c r="C469" s="1480"/>
      <c r="D469" s="1480"/>
      <c r="E469" s="1480"/>
      <c r="F469" s="1480"/>
      <c r="G469" s="1480"/>
      <c r="H469" s="1480"/>
      <c r="I469" s="1480"/>
      <c r="J469" s="1480"/>
      <c r="K469" s="1480"/>
      <c r="L469" s="1480"/>
      <c r="M469" s="1480"/>
      <c r="N469" s="1480"/>
      <c r="O469" s="1528"/>
      <c r="P469" s="1528"/>
      <c r="Q469" s="1528"/>
      <c r="R469" s="1481"/>
      <c r="T469" s="1481"/>
      <c r="U469" s="1481"/>
      <c r="V469" s="1481"/>
      <c r="W469" s="1481"/>
      <c r="X469" s="1481"/>
      <c r="Y469" s="1858"/>
      <c r="Z469" s="1858"/>
      <c r="AA469" s="1858"/>
      <c r="AB469" s="1858"/>
      <c r="AC469" s="1858"/>
      <c r="AD469" s="1858"/>
      <c r="AE469" s="1858"/>
      <c r="AF469" s="1858"/>
      <c r="AG469" s="1858"/>
      <c r="AH469" s="1858"/>
      <c r="AI469" s="1858"/>
      <c r="AJ469" s="1858"/>
      <c r="AK469" s="1858"/>
      <c r="AL469" s="1481"/>
    </row>
    <row r="470" spans="2:44">
      <c r="B470" s="1480"/>
      <c r="C470" s="1480"/>
      <c r="D470" s="1480"/>
      <c r="E470" s="1480"/>
      <c r="F470" s="1480"/>
      <c r="G470" s="1480"/>
      <c r="H470" s="1480"/>
      <c r="I470" s="1480"/>
      <c r="J470" s="1480"/>
      <c r="K470" s="1480"/>
      <c r="L470" s="1480"/>
      <c r="M470" s="1480"/>
      <c r="N470" s="1480"/>
      <c r="O470" s="1528"/>
      <c r="P470" s="1528"/>
      <c r="Q470" s="1528"/>
      <c r="R470" s="1481"/>
      <c r="T470" s="1481"/>
      <c r="U470" s="1481"/>
      <c r="V470" s="1481"/>
      <c r="W470" s="1481"/>
      <c r="X470" s="1481"/>
      <c r="Y470" s="1858"/>
      <c r="Z470" s="1858"/>
      <c r="AA470" s="1858"/>
      <c r="AB470" s="1858"/>
      <c r="AC470" s="1858"/>
      <c r="AD470" s="1858"/>
      <c r="AE470" s="1858"/>
      <c r="AF470" s="1858"/>
      <c r="AG470" s="1858"/>
      <c r="AH470" s="1858"/>
      <c r="AI470" s="1858"/>
      <c r="AJ470" s="1858"/>
      <c r="AK470" s="1858"/>
      <c r="AL470" s="1481"/>
      <c r="AM470" s="1479" t="s">
        <v>807</v>
      </c>
    </row>
    <row r="471" spans="2:44">
      <c r="B471" s="1480"/>
      <c r="C471" s="1480"/>
      <c r="D471" s="1480"/>
      <c r="E471" s="1480"/>
      <c r="F471" s="1480"/>
      <c r="G471" s="1480"/>
      <c r="H471" s="1480"/>
      <c r="I471" s="1480"/>
      <c r="J471" s="1480"/>
      <c r="K471" s="1480"/>
      <c r="L471" s="1480"/>
      <c r="M471" s="1480"/>
      <c r="N471" s="1480"/>
      <c r="O471" s="1528"/>
      <c r="P471" s="1528"/>
      <c r="Q471" s="1528"/>
      <c r="R471" s="1481"/>
      <c r="T471" s="1481"/>
      <c r="U471" s="1481"/>
      <c r="V471" s="1481"/>
      <c r="W471" s="1481"/>
      <c r="X471" s="1481"/>
      <c r="Y471" s="1858"/>
      <c r="Z471" s="1858"/>
      <c r="AA471" s="1858"/>
      <c r="AB471" s="1858"/>
      <c r="AC471" s="1858"/>
      <c r="AD471" s="1858"/>
      <c r="AE471" s="1858"/>
      <c r="AF471" s="1858"/>
      <c r="AG471" s="1858"/>
      <c r="AH471" s="1858"/>
      <c r="AI471" s="1858"/>
      <c r="AJ471" s="1858"/>
      <c r="AK471" s="1858"/>
      <c r="AL471" s="1481"/>
    </row>
    <row r="472" spans="2:44" ht="27" hidden="1" customHeight="1">
      <c r="B472" s="1480"/>
      <c r="C472" s="1480"/>
      <c r="D472" s="1480"/>
      <c r="E472" s="1480"/>
      <c r="F472" s="1480"/>
      <c r="G472" s="1480"/>
      <c r="H472" s="1480"/>
      <c r="I472" s="1480"/>
      <c r="J472" s="1480"/>
      <c r="K472" s="1480"/>
      <c r="L472" s="1480"/>
      <c r="M472" s="1480"/>
      <c r="N472" s="1480"/>
      <c r="O472" s="1528"/>
      <c r="P472" s="1528"/>
      <c r="Q472" s="1528"/>
      <c r="R472" s="1481"/>
      <c r="S472" s="1481"/>
      <c r="T472" s="1481"/>
      <c r="U472" s="1481"/>
      <c r="V472" s="1481"/>
      <c r="W472" s="1481"/>
      <c r="X472" s="1481"/>
      <c r="Y472" s="1858"/>
      <c r="Z472" s="1858"/>
      <c r="AA472" s="1858"/>
      <c r="AB472" s="1858"/>
      <c r="AC472" s="1858"/>
      <c r="AD472" s="1858"/>
      <c r="AE472" s="1858"/>
      <c r="AF472" s="1858"/>
      <c r="AG472" s="1858"/>
      <c r="AH472" s="1858"/>
      <c r="AI472" s="1858"/>
      <c r="AJ472" s="1858"/>
      <c r="AK472" s="1858"/>
      <c r="AL472" s="1481"/>
      <c r="AM472" s="785"/>
    </row>
    <row r="473" spans="2:44" ht="14.25" customHeight="1">
      <c r="B473" s="1480"/>
      <c r="C473" s="1480"/>
      <c r="D473" s="1480"/>
      <c r="E473" s="1480"/>
      <c r="F473" s="1480"/>
      <c r="G473" s="1480"/>
      <c r="H473" s="1480"/>
      <c r="I473" s="1480"/>
      <c r="J473" s="1480"/>
      <c r="K473" s="1480"/>
      <c r="L473" s="1480"/>
      <c r="M473" s="1480"/>
      <c r="N473" s="1480"/>
      <c r="O473" s="1528"/>
      <c r="P473" s="1528"/>
      <c r="Q473" s="1528"/>
      <c r="R473" s="1481"/>
      <c r="S473" s="1481"/>
      <c r="T473" s="1481"/>
      <c r="U473" s="1481"/>
      <c r="V473" s="1481"/>
      <c r="W473" s="1481"/>
      <c r="X473" s="1481"/>
      <c r="Y473" s="1858"/>
      <c r="Z473" s="1858"/>
      <c r="AA473" s="1858"/>
      <c r="AB473" s="1858"/>
      <c r="AC473" s="1858"/>
      <c r="AD473" s="1858"/>
      <c r="AE473" s="1858"/>
      <c r="AF473" s="1858"/>
      <c r="AG473" s="1858"/>
      <c r="AH473" s="1858"/>
      <c r="AI473" s="1858"/>
      <c r="AJ473" s="1858"/>
      <c r="AK473" s="1858"/>
      <c r="AL473" s="1481"/>
      <c r="AM473" s="1526"/>
    </row>
    <row r="474" spans="2:44" ht="14.25" customHeight="1">
      <c r="B474" s="1480"/>
      <c r="C474" s="1480"/>
      <c r="D474" s="1480"/>
      <c r="E474" s="1480"/>
      <c r="F474" s="1480"/>
      <c r="G474" s="1480"/>
      <c r="H474" s="1480"/>
      <c r="I474" s="1480"/>
      <c r="J474" s="1480"/>
      <c r="K474" s="1480"/>
      <c r="L474" s="1480"/>
      <c r="M474" s="1480"/>
      <c r="N474" s="1480"/>
      <c r="O474" s="1528"/>
      <c r="P474" s="1528"/>
      <c r="Q474" s="1528"/>
      <c r="R474" s="1481"/>
      <c r="S474" s="1481"/>
      <c r="T474" s="1481"/>
      <c r="U474" s="1481"/>
      <c r="V474" s="1481"/>
      <c r="W474" s="1481"/>
      <c r="X474" s="1481"/>
      <c r="Y474" s="1481"/>
      <c r="Z474" s="1481"/>
      <c r="AA474" s="1481"/>
      <c r="AB474" s="1481"/>
      <c r="AC474" s="1481"/>
      <c r="AD474" s="1481"/>
      <c r="AE474" s="1481"/>
      <c r="AF474" s="1481"/>
      <c r="AG474" s="1481"/>
      <c r="AH474" s="1481"/>
      <c r="AI474" s="1481"/>
      <c r="AJ474" s="1481"/>
      <c r="AK474" s="1481"/>
      <c r="AL474" s="1481"/>
      <c r="AM474" s="1526"/>
    </row>
    <row r="475" spans="2:44">
      <c r="B475" s="1531"/>
      <c r="C475" s="3435" t="str">
        <f>+C453</f>
        <v>4月</v>
      </c>
      <c r="D475" s="3436"/>
      <c r="E475" s="3437"/>
      <c r="F475" s="3435" t="str">
        <f>+F453</f>
        <v>5月</v>
      </c>
      <c r="G475" s="3436"/>
      <c r="H475" s="3437"/>
      <c r="I475" s="3435" t="str">
        <f>+I453</f>
        <v>6月</v>
      </c>
      <c r="J475" s="3436"/>
      <c r="K475" s="3437"/>
      <c r="L475" s="3435" t="str">
        <f>+L453</f>
        <v>7月</v>
      </c>
      <c r="M475" s="3436"/>
      <c r="N475" s="3437"/>
      <c r="O475" s="3435" t="str">
        <f>+O453</f>
        <v>8月</v>
      </c>
      <c r="P475" s="3436"/>
      <c r="Q475" s="3437"/>
      <c r="R475" s="3435" t="str">
        <f>+R453</f>
        <v>9月</v>
      </c>
      <c r="S475" s="3436"/>
      <c r="T475" s="3437"/>
      <c r="U475" s="3435" t="str">
        <f>+U453</f>
        <v>10月</v>
      </c>
      <c r="V475" s="3436"/>
      <c r="W475" s="3437"/>
      <c r="X475" s="3435" t="str">
        <f>+X453</f>
        <v>11月</v>
      </c>
      <c r="Y475" s="3436"/>
      <c r="Z475" s="3437"/>
      <c r="AA475" s="3435" t="str">
        <f>+AA453</f>
        <v>12月</v>
      </c>
      <c r="AB475" s="3436"/>
      <c r="AC475" s="3437"/>
      <c r="AD475" s="3435" t="str">
        <f>+AD453</f>
        <v>1月</v>
      </c>
      <c r="AE475" s="3436"/>
      <c r="AF475" s="3437"/>
      <c r="AG475" s="3435" t="str">
        <f>+AG453</f>
        <v>2月</v>
      </c>
      <c r="AH475" s="3436"/>
      <c r="AI475" s="3437"/>
      <c r="AJ475" s="3435" t="str">
        <f t="shared" ref="AJ475" si="0">+AJ453</f>
        <v>3月</v>
      </c>
      <c r="AK475" s="3436"/>
      <c r="AL475" s="3437"/>
      <c r="AM475" s="1527"/>
    </row>
    <row r="476" spans="2:44">
      <c r="B476" s="1532">
        <f>+'6経営計画'!B46</f>
        <v>2023</v>
      </c>
      <c r="C476" s="3325">
        <f>+'6経営計画'!H71</f>
        <v>100</v>
      </c>
      <c r="D476" s="3326"/>
      <c r="E476" s="3327"/>
      <c r="F476" s="3325">
        <f>+'6経営計画'!I49</f>
        <v>520</v>
      </c>
      <c r="G476" s="3326"/>
      <c r="H476" s="3327"/>
      <c r="I476" s="3325">
        <f>+'6経営計画'!J49</f>
        <v>530</v>
      </c>
      <c r="J476" s="3326"/>
      <c r="K476" s="3327"/>
      <c r="L476" s="3325">
        <f>+'6経営計画'!K49</f>
        <v>550</v>
      </c>
      <c r="M476" s="3326"/>
      <c r="N476" s="3327"/>
      <c r="O476" s="3325">
        <f>+'6経営計画'!L49</f>
        <v>600</v>
      </c>
      <c r="P476" s="3326"/>
      <c r="Q476" s="3327"/>
      <c r="R476" s="3325">
        <f>+'6経営計画'!M49</f>
        <v>600</v>
      </c>
      <c r="S476" s="3326"/>
      <c r="T476" s="3327"/>
      <c r="U476" s="3325">
        <f>+'6経営計画'!N49</f>
        <v>600</v>
      </c>
      <c r="V476" s="3326"/>
      <c r="W476" s="3327"/>
      <c r="X476" s="3325">
        <f>+'6経営計画'!P49</f>
        <v>600</v>
      </c>
      <c r="Y476" s="3326"/>
      <c r="Z476" s="3327"/>
      <c r="AA476" s="3325">
        <f>+'6経営計画'!P49</f>
        <v>600</v>
      </c>
      <c r="AB476" s="3326"/>
      <c r="AC476" s="3327"/>
      <c r="AD476" s="3325">
        <f>+'6経営計画'!Q49</f>
        <v>600</v>
      </c>
      <c r="AE476" s="3326"/>
      <c r="AF476" s="3327"/>
      <c r="AG476" s="3325">
        <f>+'6経営計画'!R49</f>
        <v>600</v>
      </c>
      <c r="AH476" s="3326"/>
      <c r="AI476" s="3327"/>
      <c r="AJ476" s="3325">
        <f>+'6経営計画'!S49</f>
        <v>600</v>
      </c>
      <c r="AK476" s="3326"/>
      <c r="AL476" s="3327"/>
      <c r="AM476" s="1527"/>
    </row>
    <row r="477" spans="2:44">
      <c r="B477" s="1532">
        <f>+'6経営計画'!B3</f>
        <v>2024</v>
      </c>
      <c r="C477" s="3325">
        <f>+'6経営計画'!H78</f>
        <v>90</v>
      </c>
      <c r="D477" s="3326"/>
      <c r="E477" s="3327"/>
      <c r="F477" s="3325">
        <f>+'6経営計画'!I54</f>
        <v>500</v>
      </c>
      <c r="G477" s="3326"/>
      <c r="H477" s="3327"/>
      <c r="I477" s="3325">
        <f>+'6経営計画'!J54</f>
        <v>510</v>
      </c>
      <c r="J477" s="3326"/>
      <c r="K477" s="3327"/>
      <c r="L477" s="3325">
        <f>+'6経営計画'!K54</f>
        <v>540</v>
      </c>
      <c r="M477" s="3326"/>
      <c r="N477" s="3327"/>
      <c r="O477" s="3325">
        <f>+'6経営計画'!L54</f>
        <v>580</v>
      </c>
      <c r="P477" s="3326"/>
      <c r="Q477" s="3327"/>
      <c r="R477" s="3325">
        <f>+'6経営計画'!M54</f>
        <v>550</v>
      </c>
      <c r="S477" s="3326"/>
      <c r="T477" s="3327"/>
      <c r="U477" s="3325">
        <f>+'6経営計画'!N54</f>
        <v>550</v>
      </c>
      <c r="V477" s="3326"/>
      <c r="W477" s="3327"/>
      <c r="X477" s="3325">
        <f>+'6経営計画'!P54</f>
        <v>550</v>
      </c>
      <c r="Y477" s="3326"/>
      <c r="Z477" s="3327"/>
      <c r="AA477" s="3325">
        <f>+'6経営計画'!P54</f>
        <v>550</v>
      </c>
      <c r="AB477" s="3326"/>
      <c r="AC477" s="3327"/>
      <c r="AD477" s="3325">
        <f>+'6経営計画'!Q54</f>
        <v>550</v>
      </c>
      <c r="AE477" s="3326"/>
      <c r="AF477" s="3327"/>
      <c r="AG477" s="3325">
        <f>+'6経営計画'!R54</f>
        <v>550</v>
      </c>
      <c r="AH477" s="3326"/>
      <c r="AI477" s="3327"/>
      <c r="AJ477" s="3325">
        <f>+'6経営計画'!S54</f>
        <v>550</v>
      </c>
      <c r="AK477" s="3326"/>
      <c r="AL477" s="3327"/>
      <c r="AM477" s="1527"/>
    </row>
    <row r="478" spans="2:44">
      <c r="B478" s="1533"/>
      <c r="C478" s="1533"/>
      <c r="D478" s="1533"/>
      <c r="E478" s="1533"/>
      <c r="F478" s="1533"/>
      <c r="G478" s="1533"/>
      <c r="H478" s="1533"/>
      <c r="I478" s="1533"/>
      <c r="J478" s="1533"/>
      <c r="K478" s="1533"/>
      <c r="L478" s="1533"/>
      <c r="M478" s="1533"/>
      <c r="N478" s="1533"/>
      <c r="O478" s="1534"/>
      <c r="P478" s="1534"/>
      <c r="Q478" s="1534"/>
      <c r="R478" s="1535"/>
      <c r="S478" s="1535"/>
      <c r="T478" s="1535"/>
      <c r="U478" s="1535"/>
      <c r="V478" s="1535"/>
      <c r="W478" s="1535"/>
      <c r="X478" s="1535"/>
      <c r="Y478" s="1535"/>
      <c r="Z478" s="1535"/>
      <c r="AA478" s="1535"/>
      <c r="AB478" s="1535"/>
      <c r="AC478" s="1535"/>
      <c r="AD478" s="1535"/>
      <c r="AE478" s="1535"/>
      <c r="AF478" s="1535"/>
      <c r="AG478" s="1535"/>
      <c r="AH478" s="1535"/>
      <c r="AI478" s="1535"/>
      <c r="AJ478" s="1535"/>
      <c r="AK478" s="1535"/>
      <c r="AL478" s="1535"/>
      <c r="AM478" s="1527"/>
    </row>
    <row r="479" spans="2:44" ht="13.5" customHeight="1">
      <c r="B479" s="3015" t="str">
        <f>+'6経営計画'!B67</f>
        <v>自動車燃料による二酸化炭素削減</v>
      </c>
      <c r="C479" s="1536"/>
      <c r="D479" s="1536"/>
      <c r="E479" s="1536"/>
      <c r="F479" s="1536"/>
      <c r="G479" s="1536"/>
      <c r="H479" s="1536"/>
      <c r="I479" s="1536"/>
      <c r="J479" s="1536"/>
      <c r="K479" s="1536"/>
      <c r="L479" s="1536"/>
      <c r="M479" s="1536"/>
      <c r="N479" s="3016"/>
      <c r="O479" s="3457" t="s">
        <v>1160</v>
      </c>
      <c r="P479" s="3457"/>
      <c r="Q479" s="3457"/>
      <c r="R479" s="3426" t="s">
        <v>1927</v>
      </c>
      <c r="S479" s="3427"/>
      <c r="T479" s="3427"/>
      <c r="U479" s="3427"/>
      <c r="V479" s="3427"/>
      <c r="W479" s="3427"/>
      <c r="X479" s="3427"/>
      <c r="Y479" s="3427"/>
      <c r="Z479" s="3427"/>
      <c r="AA479" s="3427"/>
      <c r="AB479" s="3427"/>
      <c r="AC479" s="3427"/>
      <c r="AD479" s="3427"/>
      <c r="AE479" s="3427"/>
      <c r="AF479" s="3427"/>
      <c r="AG479" s="3427"/>
      <c r="AH479" s="3427"/>
      <c r="AI479" s="3427"/>
      <c r="AJ479" s="3427"/>
      <c r="AK479" s="3427"/>
      <c r="AL479" s="3428"/>
      <c r="AM479" s="1527"/>
    </row>
    <row r="480" spans="2:44" ht="13.5" customHeight="1">
      <c r="B480" s="3516" t="s">
        <v>497</v>
      </c>
      <c r="C480" s="3512"/>
      <c r="D480" s="3512"/>
      <c r="E480" s="3512"/>
      <c r="F480" s="3512"/>
      <c r="G480" s="3512"/>
      <c r="H480" s="3512"/>
      <c r="I480" s="3512"/>
      <c r="J480" s="3512"/>
      <c r="K480" s="3512"/>
      <c r="L480" s="3512"/>
      <c r="M480" s="3552"/>
      <c r="N480" s="3553"/>
      <c r="O480" s="3554" t="str">
        <f>+AB405</f>
        <v>✕</v>
      </c>
      <c r="P480" s="3555"/>
      <c r="Q480" s="3555"/>
      <c r="R480" s="3445">
        <f>+'6経営計画'!V78</f>
        <v>0</v>
      </c>
      <c r="S480" s="3446"/>
      <c r="T480" s="3446"/>
      <c r="U480" s="3446"/>
      <c r="V480" s="3446"/>
      <c r="W480" s="3446"/>
      <c r="X480" s="3446"/>
      <c r="Y480" s="3446"/>
      <c r="Z480" s="3446"/>
      <c r="AA480" s="3446"/>
      <c r="AB480" s="3446"/>
      <c r="AC480" s="3446"/>
      <c r="AD480" s="3446"/>
      <c r="AE480" s="3446"/>
      <c r="AF480" s="3446"/>
      <c r="AG480" s="3446"/>
      <c r="AH480" s="3446"/>
      <c r="AI480" s="3446"/>
      <c r="AJ480" s="3446"/>
      <c r="AK480" s="3446"/>
      <c r="AL480" s="3447"/>
      <c r="AM480" s="1527"/>
    </row>
    <row r="481" spans="2:44" ht="13.5" customHeight="1">
      <c r="B481" s="3556" t="str">
        <f>+'6経営計画'!F67</f>
        <v>・エコドライブの徹底</v>
      </c>
      <c r="C481" s="3557"/>
      <c r="D481" s="3557"/>
      <c r="E481" s="3557"/>
      <c r="F481" s="3557"/>
      <c r="G481" s="3557"/>
      <c r="H481" s="3557"/>
      <c r="I481" s="3557"/>
      <c r="J481" s="3557"/>
      <c r="K481" s="3557"/>
      <c r="L481" s="3557"/>
      <c r="M481" s="3557"/>
      <c r="N481" s="3557"/>
      <c r="O481" s="3471" t="str">
        <f>+'6経営計画'!T67</f>
        <v>○</v>
      </c>
      <c r="P481" s="3471"/>
      <c r="Q481" s="3471"/>
      <c r="R481" s="3445"/>
      <c r="S481" s="3446"/>
      <c r="T481" s="3446"/>
      <c r="U481" s="3446"/>
      <c r="V481" s="3446"/>
      <c r="W481" s="3446"/>
      <c r="X481" s="3446"/>
      <c r="Y481" s="3446"/>
      <c r="Z481" s="3446"/>
      <c r="AA481" s="3446"/>
      <c r="AB481" s="3446"/>
      <c r="AC481" s="3446"/>
      <c r="AD481" s="3446"/>
      <c r="AE481" s="3446"/>
      <c r="AF481" s="3446"/>
      <c r="AG481" s="3446"/>
      <c r="AH481" s="3446"/>
      <c r="AI481" s="3446"/>
      <c r="AJ481" s="3446"/>
      <c r="AK481" s="3446"/>
      <c r="AL481" s="3447"/>
      <c r="AM481" s="1529"/>
    </row>
    <row r="482" spans="2:44" ht="13.5" customHeight="1">
      <c r="B482" s="3561" t="str">
        <f>+'6経営計画'!F68</f>
        <v>・効率的なルートで配送</v>
      </c>
      <c r="C482" s="3562"/>
      <c r="D482" s="3562"/>
      <c r="E482" s="3562"/>
      <c r="F482" s="3562"/>
      <c r="G482" s="3562"/>
      <c r="H482" s="3562"/>
      <c r="I482" s="3562"/>
      <c r="J482" s="3562"/>
      <c r="K482" s="3562"/>
      <c r="L482" s="3562"/>
      <c r="M482" s="3562"/>
      <c r="N482" s="3562"/>
      <c r="O482" s="3460">
        <f>+'6経営計画'!T68</f>
        <v>0</v>
      </c>
      <c r="P482" s="3460"/>
      <c r="Q482" s="3460"/>
      <c r="R482" s="3445"/>
      <c r="S482" s="3446"/>
      <c r="T482" s="3446"/>
      <c r="U482" s="3446"/>
      <c r="V482" s="3446"/>
      <c r="W482" s="3446"/>
      <c r="X482" s="3446"/>
      <c r="Y482" s="3446"/>
      <c r="Z482" s="3446"/>
      <c r="AA482" s="3446"/>
      <c r="AB482" s="3446"/>
      <c r="AC482" s="3446"/>
      <c r="AD482" s="3446"/>
      <c r="AE482" s="3446"/>
      <c r="AF482" s="3446"/>
      <c r="AG482" s="3446"/>
      <c r="AH482" s="3446"/>
      <c r="AI482" s="3446"/>
      <c r="AJ482" s="3446"/>
      <c r="AK482" s="3446"/>
      <c r="AL482" s="3447"/>
      <c r="AM482" s="1529"/>
    </row>
    <row r="483" spans="2:44" ht="13.5" customHeight="1">
      <c r="B483" s="3561" t="str">
        <f>+'6経営計画'!F69</f>
        <v>・エリア別営業活動の見直し</v>
      </c>
      <c r="C483" s="3562"/>
      <c r="D483" s="3562"/>
      <c r="E483" s="3562"/>
      <c r="F483" s="3562"/>
      <c r="G483" s="3562"/>
      <c r="H483" s="3562"/>
      <c r="I483" s="3562"/>
      <c r="J483" s="3562"/>
      <c r="K483" s="3562"/>
      <c r="L483" s="3562"/>
      <c r="M483" s="3562"/>
      <c r="N483" s="3562"/>
      <c r="O483" s="3460">
        <f>+'6経営計画'!T69</f>
        <v>0</v>
      </c>
      <c r="P483" s="3460"/>
      <c r="Q483" s="3460"/>
      <c r="R483" s="3445"/>
      <c r="S483" s="3446"/>
      <c r="T483" s="3446"/>
      <c r="U483" s="3446"/>
      <c r="V483" s="3446"/>
      <c r="W483" s="3446"/>
      <c r="X483" s="3446"/>
      <c r="Y483" s="3446"/>
      <c r="Z483" s="3446"/>
      <c r="AA483" s="3446"/>
      <c r="AB483" s="3446"/>
      <c r="AC483" s="3446"/>
      <c r="AD483" s="3446"/>
      <c r="AE483" s="3446"/>
      <c r="AF483" s="3446"/>
      <c r="AG483" s="3446"/>
      <c r="AH483" s="3446"/>
      <c r="AI483" s="3446"/>
      <c r="AJ483" s="3446"/>
      <c r="AK483" s="3446"/>
      <c r="AL483" s="3447"/>
      <c r="AM483" s="1529"/>
    </row>
    <row r="484" spans="2:44" ht="13.5" customHeight="1">
      <c r="B484" s="3559"/>
      <c r="C484" s="3560"/>
      <c r="D484" s="3560"/>
      <c r="E484" s="3560"/>
      <c r="F484" s="3560"/>
      <c r="G484" s="3560"/>
      <c r="H484" s="3560"/>
      <c r="I484" s="3560"/>
      <c r="J484" s="3560"/>
      <c r="K484" s="3560"/>
      <c r="L484" s="3560"/>
      <c r="M484" s="3560"/>
      <c r="N484" s="3560"/>
      <c r="O484" s="3510"/>
      <c r="P484" s="3510"/>
      <c r="Q484" s="3510"/>
      <c r="R484" s="3448"/>
      <c r="S484" s="3449"/>
      <c r="T484" s="3449"/>
      <c r="U484" s="3449"/>
      <c r="V484" s="3449"/>
      <c r="W484" s="3449"/>
      <c r="X484" s="3449"/>
      <c r="Y484" s="3449"/>
      <c r="Z484" s="3449"/>
      <c r="AA484" s="3449"/>
      <c r="AB484" s="3449"/>
      <c r="AC484" s="3449"/>
      <c r="AD484" s="3449"/>
      <c r="AE484" s="3449"/>
      <c r="AF484" s="3449"/>
      <c r="AG484" s="3449"/>
      <c r="AH484" s="3449"/>
      <c r="AI484" s="3449"/>
      <c r="AJ484" s="3449"/>
      <c r="AK484" s="3449"/>
      <c r="AL484" s="3450"/>
      <c r="AM484" s="1529"/>
    </row>
    <row r="485" spans="2:44" ht="13.5" customHeight="1">
      <c r="B485" s="1480"/>
      <c r="C485" s="1480"/>
      <c r="D485" s="1480"/>
      <c r="E485" s="1480"/>
      <c r="F485" s="1480"/>
      <c r="G485" s="1480"/>
      <c r="H485" s="1480"/>
      <c r="I485" s="1480"/>
      <c r="J485" s="1480"/>
      <c r="K485" s="1480"/>
      <c r="L485" s="1480"/>
      <c r="M485" s="1480"/>
      <c r="N485" s="1480"/>
      <c r="O485" s="1528"/>
      <c r="P485" s="1528"/>
      <c r="Q485" s="1528"/>
      <c r="R485" s="1481"/>
      <c r="S485" s="1481"/>
      <c r="T485" s="1481"/>
      <c r="U485" s="1481"/>
      <c r="V485" s="1481"/>
      <c r="W485" s="1481"/>
      <c r="X485" s="1481"/>
      <c r="Y485" s="1481"/>
      <c r="Z485" s="1481"/>
      <c r="AA485" s="1481"/>
      <c r="AB485" s="1481"/>
      <c r="AC485" s="1481"/>
      <c r="AD485" s="1481"/>
      <c r="AE485" s="1481"/>
      <c r="AF485" s="1481"/>
      <c r="AG485" s="1481"/>
      <c r="AH485" s="1481"/>
      <c r="AI485" s="1481"/>
      <c r="AJ485" s="1481"/>
      <c r="AK485" s="1481"/>
      <c r="AL485" s="1481"/>
      <c r="AM485" s="1529"/>
    </row>
    <row r="486" spans="2:44" ht="13.5" customHeight="1">
      <c r="B486" s="1480"/>
      <c r="C486" s="1480"/>
      <c r="D486" s="1480"/>
      <c r="E486" s="1480"/>
      <c r="F486" s="1480"/>
      <c r="G486" s="1480"/>
      <c r="H486" s="1480"/>
      <c r="I486" s="1480"/>
      <c r="J486" s="1480"/>
      <c r="K486" s="1480"/>
      <c r="L486" s="1480"/>
      <c r="M486" s="1480"/>
      <c r="N486" s="1480"/>
      <c r="O486" s="1528"/>
      <c r="P486" s="1528"/>
      <c r="Q486" s="1528"/>
      <c r="R486" s="1480" t="s">
        <v>1681</v>
      </c>
      <c r="S486" s="1481"/>
      <c r="T486" s="1481"/>
      <c r="U486" s="1481"/>
      <c r="V486" s="1481"/>
      <c r="W486" s="1481"/>
      <c r="X486" s="1481"/>
      <c r="Y486" s="1530"/>
      <c r="Z486" s="1481"/>
      <c r="AA486" s="1481"/>
      <c r="AB486" s="1481"/>
      <c r="AC486" s="1481"/>
      <c r="AD486" s="1481"/>
      <c r="AE486" s="1481"/>
      <c r="AF486" s="1481"/>
      <c r="AG486" s="1481"/>
      <c r="AH486" s="1481"/>
      <c r="AI486" s="1481"/>
      <c r="AJ486" s="1481"/>
      <c r="AK486" s="1481"/>
      <c r="AL486" s="1481"/>
      <c r="AM486" s="1529"/>
    </row>
    <row r="487" spans="2:44" ht="13.5" customHeight="1">
      <c r="B487" s="1480"/>
      <c r="C487" s="1480"/>
      <c r="D487" s="1480"/>
      <c r="E487" s="1480"/>
      <c r="F487" s="1480"/>
      <c r="G487" s="1480"/>
      <c r="H487" s="1480"/>
      <c r="I487" s="1480"/>
      <c r="J487" s="1480"/>
      <c r="K487" s="1480"/>
      <c r="L487" s="1480"/>
      <c r="M487" s="1480"/>
      <c r="N487" s="1480"/>
      <c r="O487" s="1528"/>
      <c r="P487" s="1528"/>
      <c r="Q487" s="1528"/>
      <c r="R487" s="1481"/>
      <c r="S487" s="1481"/>
      <c r="T487" s="1481"/>
      <c r="U487" s="1481"/>
      <c r="V487" s="1481"/>
      <c r="W487" s="1481"/>
      <c r="X487" s="1481"/>
      <c r="Y487" s="1858"/>
      <c r="Z487" s="1858"/>
      <c r="AA487" s="1858"/>
      <c r="AB487" s="1858"/>
      <c r="AC487" s="1858"/>
      <c r="AD487" s="1858"/>
      <c r="AE487" s="1858"/>
      <c r="AF487" s="1858"/>
      <c r="AG487" s="1858"/>
      <c r="AH487" s="1858"/>
      <c r="AI487" s="1858"/>
      <c r="AJ487" s="1858"/>
      <c r="AK487" s="1858"/>
      <c r="AL487" s="1481"/>
      <c r="AM487" s="1529"/>
    </row>
    <row r="488" spans="2:44" ht="13.5" customHeight="1">
      <c r="B488" s="1480"/>
      <c r="C488" s="1480"/>
      <c r="D488" s="1480"/>
      <c r="E488" s="1480"/>
      <c r="F488" s="1480"/>
      <c r="G488" s="1480"/>
      <c r="H488" s="1480"/>
      <c r="I488" s="1480"/>
      <c r="J488" s="1480"/>
      <c r="K488" s="1480"/>
      <c r="L488" s="1480"/>
      <c r="M488" s="1480"/>
      <c r="N488" s="1480"/>
      <c r="O488" s="1528"/>
      <c r="P488" s="1528"/>
      <c r="Q488" s="1528"/>
      <c r="R488" s="1481"/>
      <c r="S488" s="1481"/>
      <c r="T488" s="1481"/>
      <c r="U488" s="1481"/>
      <c r="V488" s="1481"/>
      <c r="W488" s="1481"/>
      <c r="X488" s="1481"/>
      <c r="Y488" s="1858"/>
      <c r="Z488" s="1858"/>
      <c r="AA488" s="1858"/>
      <c r="AB488" s="1858"/>
      <c r="AC488" s="1858"/>
      <c r="AD488" s="1858"/>
      <c r="AE488" s="1858"/>
      <c r="AF488" s="1858"/>
      <c r="AG488" s="1858"/>
      <c r="AH488" s="1858"/>
      <c r="AI488" s="1858"/>
      <c r="AJ488" s="1858"/>
      <c r="AK488" s="1858"/>
      <c r="AL488" s="1481"/>
      <c r="AM488" s="1529"/>
    </row>
    <row r="489" spans="2:44" ht="13.5" customHeight="1">
      <c r="B489" s="1480"/>
      <c r="C489" s="1480"/>
      <c r="D489" s="1480"/>
      <c r="E489" s="1480"/>
      <c r="F489" s="1480"/>
      <c r="G489" s="1480"/>
      <c r="H489" s="1480"/>
      <c r="I489" s="1480"/>
      <c r="J489" s="1480"/>
      <c r="K489" s="1480"/>
      <c r="L489" s="1480"/>
      <c r="M489" s="1480"/>
      <c r="N489" s="1480"/>
      <c r="O489" s="1528"/>
      <c r="P489" s="1528"/>
      <c r="Q489" s="1528"/>
      <c r="R489" s="1481"/>
      <c r="S489" s="1481"/>
      <c r="T489" s="1481"/>
      <c r="U489" s="1481"/>
      <c r="V489" s="1481"/>
      <c r="W489" s="1481"/>
      <c r="X489" s="1481"/>
      <c r="Y489" s="1858"/>
      <c r="Z489" s="1858"/>
      <c r="AA489" s="1858"/>
      <c r="AB489" s="1858"/>
      <c r="AC489" s="1858"/>
      <c r="AD489" s="1858"/>
      <c r="AE489" s="1858"/>
      <c r="AF489" s="1858"/>
      <c r="AG489" s="1858"/>
      <c r="AH489" s="1858"/>
      <c r="AI489" s="1858"/>
      <c r="AJ489" s="1858"/>
      <c r="AK489" s="1858"/>
      <c r="AL489" s="1481"/>
      <c r="AM489" s="1529"/>
    </row>
    <row r="490" spans="2:44" ht="13.5" customHeight="1">
      <c r="B490" s="1480"/>
      <c r="C490" s="1480"/>
      <c r="D490" s="1480"/>
      <c r="E490" s="1480"/>
      <c r="F490" s="1480"/>
      <c r="G490" s="1480"/>
      <c r="H490" s="1480"/>
      <c r="I490" s="1480"/>
      <c r="J490" s="1480"/>
      <c r="K490" s="1480"/>
      <c r="L490" s="1480"/>
      <c r="M490" s="1480"/>
      <c r="N490" s="1480"/>
      <c r="O490" s="1528"/>
      <c r="P490" s="1528"/>
      <c r="Q490" s="1528"/>
      <c r="R490" s="1481"/>
      <c r="S490" s="1481"/>
      <c r="T490" s="1481"/>
      <c r="U490" s="1481"/>
      <c r="V490" s="1481"/>
      <c r="W490" s="1481"/>
      <c r="X490" s="1481"/>
      <c r="Y490" s="1858"/>
      <c r="Z490" s="1858"/>
      <c r="AA490" s="1858"/>
      <c r="AB490" s="1858"/>
      <c r="AC490" s="1858"/>
      <c r="AD490" s="1858"/>
      <c r="AE490" s="1858"/>
      <c r="AF490" s="1858"/>
      <c r="AG490" s="1858"/>
      <c r="AH490" s="1858"/>
      <c r="AI490" s="1858"/>
      <c r="AJ490" s="1858"/>
      <c r="AK490" s="1858"/>
      <c r="AL490" s="1481"/>
      <c r="AM490" s="1529"/>
      <c r="AR490" s="1428"/>
    </row>
    <row r="491" spans="2:44" ht="13.5" customHeight="1">
      <c r="B491" s="1480"/>
      <c r="C491" s="1480"/>
      <c r="D491" s="1480"/>
      <c r="E491" s="1480"/>
      <c r="F491" s="1480"/>
      <c r="G491" s="1480"/>
      <c r="H491" s="1480"/>
      <c r="I491" s="1480"/>
      <c r="J491" s="1480"/>
      <c r="K491" s="1480"/>
      <c r="L491" s="1480"/>
      <c r="M491" s="1480"/>
      <c r="N491" s="1480"/>
      <c r="O491" s="1528"/>
      <c r="P491" s="1528"/>
      <c r="Q491" s="1528"/>
      <c r="R491" s="1481"/>
      <c r="T491" s="1481"/>
      <c r="U491" s="1481"/>
      <c r="V491" s="1481"/>
      <c r="W491" s="1481"/>
      <c r="X491" s="1481"/>
      <c r="Y491" s="1858"/>
      <c r="Z491" s="1858"/>
      <c r="AA491" s="1858"/>
      <c r="AB491" s="1858"/>
      <c r="AC491" s="1858"/>
      <c r="AD491" s="1858"/>
      <c r="AE491" s="1858"/>
      <c r="AF491" s="1858"/>
      <c r="AG491" s="1858"/>
      <c r="AH491" s="1858"/>
      <c r="AI491" s="1858"/>
      <c r="AJ491" s="1858"/>
      <c r="AK491" s="1858"/>
      <c r="AL491" s="1481"/>
      <c r="AM491" s="1529"/>
    </row>
    <row r="492" spans="2:44" ht="13.5" customHeight="1">
      <c r="B492" s="1480"/>
      <c r="C492" s="1480"/>
      <c r="D492" s="1480"/>
      <c r="E492" s="1480"/>
      <c r="F492" s="1480"/>
      <c r="G492" s="1480"/>
      <c r="H492" s="1480"/>
      <c r="I492" s="1480"/>
      <c r="J492" s="1480"/>
      <c r="K492" s="1480"/>
      <c r="L492" s="1480"/>
      <c r="M492" s="1480"/>
      <c r="N492" s="1480"/>
      <c r="O492" s="1528"/>
      <c r="P492" s="1528"/>
      <c r="Q492" s="1528"/>
      <c r="R492" s="1481"/>
      <c r="T492" s="1481"/>
      <c r="U492" s="1481"/>
      <c r="V492" s="1481"/>
      <c r="W492" s="1481"/>
      <c r="X492" s="1481"/>
      <c r="Y492" s="1858"/>
      <c r="Z492" s="1858"/>
      <c r="AA492" s="1858"/>
      <c r="AB492" s="1858"/>
      <c r="AC492" s="1858"/>
      <c r="AD492" s="1858"/>
      <c r="AE492" s="1858"/>
      <c r="AF492" s="1858"/>
      <c r="AG492" s="1858"/>
      <c r="AH492" s="1858"/>
      <c r="AI492" s="1858"/>
      <c r="AJ492" s="1858"/>
      <c r="AK492" s="1858"/>
      <c r="AL492" s="1481"/>
      <c r="AM492" s="1529"/>
    </row>
    <row r="493" spans="2:44" ht="13.5" customHeight="1">
      <c r="B493" s="1480"/>
      <c r="C493" s="1480"/>
      <c r="D493" s="1480"/>
      <c r="E493" s="1480"/>
      <c r="F493" s="1480"/>
      <c r="G493" s="1480"/>
      <c r="H493" s="1480"/>
      <c r="I493" s="1480"/>
      <c r="J493" s="1480"/>
      <c r="K493" s="1480"/>
      <c r="L493" s="1480"/>
      <c r="M493" s="1480"/>
      <c r="N493" s="1480"/>
      <c r="O493" s="1528"/>
      <c r="P493" s="1528"/>
      <c r="Q493" s="1528"/>
      <c r="R493" s="1481"/>
      <c r="T493" s="1481"/>
      <c r="U493" s="1481"/>
      <c r="V493" s="1481"/>
      <c r="W493" s="1481"/>
      <c r="X493" s="1481"/>
      <c r="Y493" s="1858"/>
      <c r="Z493" s="1858"/>
      <c r="AA493" s="1858"/>
      <c r="AB493" s="1858"/>
      <c r="AC493" s="1858"/>
      <c r="AD493" s="1858"/>
      <c r="AE493" s="1858"/>
      <c r="AF493" s="1858"/>
      <c r="AG493" s="1858"/>
      <c r="AH493" s="1858"/>
      <c r="AI493" s="1858"/>
      <c r="AJ493" s="1858"/>
      <c r="AK493" s="1858"/>
      <c r="AL493" s="1481"/>
      <c r="AM493" s="1529"/>
    </row>
    <row r="494" spans="2:44" ht="13.5" customHeight="1">
      <c r="B494" s="1480"/>
      <c r="C494" s="1480"/>
      <c r="D494" s="1480"/>
      <c r="E494" s="1480"/>
      <c r="F494" s="1480"/>
      <c r="G494" s="1480"/>
      <c r="H494" s="1480"/>
      <c r="I494" s="1480"/>
      <c r="J494" s="1480"/>
      <c r="K494" s="1480"/>
      <c r="L494" s="1480"/>
      <c r="M494" s="1480"/>
      <c r="N494" s="1480"/>
      <c r="O494" s="1528"/>
      <c r="P494" s="1528"/>
      <c r="Q494" s="1528"/>
      <c r="R494" s="1481"/>
      <c r="S494" s="1481"/>
      <c r="T494" s="1481"/>
      <c r="U494" s="1481"/>
      <c r="V494" s="1481"/>
      <c r="W494" s="1481"/>
      <c r="X494" s="1481"/>
      <c r="Y494" s="1858"/>
      <c r="Z494" s="1858"/>
      <c r="AA494" s="1858"/>
      <c r="AB494" s="1858"/>
      <c r="AC494" s="1858"/>
      <c r="AD494" s="1858"/>
      <c r="AE494" s="1858"/>
      <c r="AF494" s="1858"/>
      <c r="AG494" s="1858"/>
      <c r="AH494" s="1858"/>
      <c r="AI494" s="1858"/>
      <c r="AJ494" s="1858"/>
      <c r="AK494" s="1858"/>
      <c r="AL494" s="1481"/>
      <c r="AM494" s="1529"/>
    </row>
    <row r="495" spans="2:44" ht="13.5" customHeight="1">
      <c r="B495" s="1480"/>
      <c r="C495" s="1480"/>
      <c r="D495" s="1480"/>
      <c r="E495" s="1480"/>
      <c r="F495" s="1480"/>
      <c r="G495" s="1480"/>
      <c r="H495" s="1480"/>
      <c r="I495" s="1480"/>
      <c r="J495" s="1480"/>
      <c r="K495" s="1480"/>
      <c r="L495" s="1480"/>
      <c r="M495" s="1480"/>
      <c r="N495" s="1480"/>
      <c r="O495" s="1528"/>
      <c r="P495" s="1528"/>
      <c r="Q495" s="1528"/>
      <c r="R495" s="1481"/>
      <c r="S495" s="1481"/>
      <c r="T495" s="1481"/>
      <c r="U495" s="1481"/>
      <c r="V495" s="1481"/>
      <c r="W495" s="1481"/>
      <c r="X495" s="1481"/>
      <c r="Y495" s="1858"/>
      <c r="Z495" s="1858"/>
      <c r="AA495" s="1858"/>
      <c r="AB495" s="1858"/>
      <c r="AC495" s="1858"/>
      <c r="AD495" s="1858"/>
      <c r="AE495" s="1858"/>
      <c r="AF495" s="1858"/>
      <c r="AG495" s="1858"/>
      <c r="AH495" s="1858"/>
      <c r="AI495" s="1858"/>
      <c r="AJ495" s="1858"/>
      <c r="AK495" s="1858"/>
      <c r="AL495" s="1481"/>
      <c r="AM495" s="1529"/>
    </row>
    <row r="496" spans="2:44" ht="13.5" customHeight="1">
      <c r="B496" s="1480"/>
      <c r="C496" s="1480"/>
      <c r="D496" s="1480"/>
      <c r="E496" s="1480"/>
      <c r="F496" s="1480"/>
      <c r="G496" s="1480"/>
      <c r="H496" s="1480"/>
      <c r="I496" s="1480"/>
      <c r="J496" s="1480"/>
      <c r="K496" s="1480"/>
      <c r="L496" s="1480"/>
      <c r="M496" s="1480"/>
      <c r="N496" s="1480"/>
      <c r="O496" s="1528"/>
      <c r="P496" s="1528"/>
      <c r="Q496" s="1528"/>
      <c r="R496" s="1481"/>
      <c r="S496" s="1481"/>
      <c r="T496" s="1481"/>
      <c r="U496" s="1481"/>
      <c r="V496" s="1481"/>
      <c r="W496" s="1481"/>
      <c r="X496" s="1481"/>
      <c r="Y496" s="1481"/>
      <c r="Z496" s="1481"/>
      <c r="AA496" s="1481"/>
      <c r="AB496" s="1481"/>
      <c r="AC496" s="1481"/>
      <c r="AD496" s="1481"/>
      <c r="AE496" s="1481"/>
      <c r="AF496" s="1481"/>
      <c r="AG496" s="1481"/>
      <c r="AH496" s="1481"/>
      <c r="AI496" s="1481"/>
      <c r="AJ496" s="1481"/>
      <c r="AK496" s="1481"/>
      <c r="AL496" s="1481"/>
      <c r="AM496" s="1529"/>
    </row>
    <row r="497" spans="2:44" ht="17.25" customHeight="1">
      <c r="B497" s="1449"/>
      <c r="C497" s="3435" t="str">
        <f>+C453</f>
        <v>4月</v>
      </c>
      <c r="D497" s="3436"/>
      <c r="E497" s="3437"/>
      <c r="F497" s="3435" t="str">
        <f>+F453</f>
        <v>5月</v>
      </c>
      <c r="G497" s="3436"/>
      <c r="H497" s="3437"/>
      <c r="I497" s="3435" t="str">
        <f>+I453</f>
        <v>6月</v>
      </c>
      <c r="J497" s="3436"/>
      <c r="K497" s="3437"/>
      <c r="L497" s="3435" t="str">
        <f>+L453</f>
        <v>7月</v>
      </c>
      <c r="M497" s="3436"/>
      <c r="N497" s="3437"/>
      <c r="O497" s="3435" t="str">
        <f>+O453</f>
        <v>8月</v>
      </c>
      <c r="P497" s="3436"/>
      <c r="Q497" s="3437"/>
      <c r="R497" s="3435" t="str">
        <f>+R453</f>
        <v>9月</v>
      </c>
      <c r="S497" s="3436"/>
      <c r="T497" s="3437"/>
      <c r="U497" s="3435" t="str">
        <f>+U453</f>
        <v>10月</v>
      </c>
      <c r="V497" s="3436"/>
      <c r="W497" s="3437"/>
      <c r="X497" s="3435" t="str">
        <f>+X453</f>
        <v>11月</v>
      </c>
      <c r="Y497" s="3436"/>
      <c r="Z497" s="3437"/>
      <c r="AA497" s="3435" t="str">
        <f>+AA453</f>
        <v>12月</v>
      </c>
      <c r="AB497" s="3436"/>
      <c r="AC497" s="3437"/>
      <c r="AD497" s="3435" t="str">
        <f>+AD453</f>
        <v>1月</v>
      </c>
      <c r="AE497" s="3436"/>
      <c r="AF497" s="3437"/>
      <c r="AG497" s="3435" t="str">
        <f>+AG453</f>
        <v>2月</v>
      </c>
      <c r="AH497" s="3436"/>
      <c r="AI497" s="3437"/>
      <c r="AJ497" s="3435" t="str">
        <f>+AJ453</f>
        <v>3月</v>
      </c>
      <c r="AK497" s="3436"/>
      <c r="AL497" s="3437"/>
      <c r="AM497" s="1526"/>
    </row>
    <row r="498" spans="2:44" ht="14.25" customHeight="1">
      <c r="B498" s="1532">
        <f>+'6経営計画'!B70</f>
        <v>2023</v>
      </c>
      <c r="C498" s="3325">
        <f>+'6経営計画'!H71</f>
        <v>100</v>
      </c>
      <c r="D498" s="3326"/>
      <c r="E498" s="3327"/>
      <c r="F498" s="3325">
        <f>+'6経営計画'!I71</f>
        <v>100</v>
      </c>
      <c r="G498" s="3326"/>
      <c r="H498" s="3327"/>
      <c r="I498" s="3325">
        <f>+'6経営計画'!J71</f>
        <v>100</v>
      </c>
      <c r="J498" s="3326"/>
      <c r="K498" s="3327"/>
      <c r="L498" s="3325">
        <f>+'6経営計画'!K71</f>
        <v>100</v>
      </c>
      <c r="M498" s="3326"/>
      <c r="N498" s="3327"/>
      <c r="O498" s="3325">
        <f>+'6経営計画'!L71</f>
        <v>100</v>
      </c>
      <c r="P498" s="3326"/>
      <c r="Q498" s="3327"/>
      <c r="R498" s="3325">
        <f>+'6経営計画'!M71</f>
        <v>100</v>
      </c>
      <c r="S498" s="3326"/>
      <c r="T498" s="3327"/>
      <c r="U498" s="3325">
        <f>+'6経営計画'!N71</f>
        <v>100</v>
      </c>
      <c r="V498" s="3326"/>
      <c r="W498" s="3327"/>
      <c r="X498" s="3325">
        <f>+'6経営計画'!O71</f>
        <v>100</v>
      </c>
      <c r="Y498" s="3326"/>
      <c r="Z498" s="3327"/>
      <c r="AA498" s="3325">
        <f>+'6経営計画'!P71</f>
        <v>100</v>
      </c>
      <c r="AB498" s="3326"/>
      <c r="AC498" s="3327"/>
      <c r="AD498" s="3325">
        <f>+'6経営計画'!Q71</f>
        <v>100</v>
      </c>
      <c r="AE498" s="3326"/>
      <c r="AF498" s="3327"/>
      <c r="AG498" s="3325">
        <f>+'6経営計画'!R71</f>
        <v>100</v>
      </c>
      <c r="AH498" s="3326"/>
      <c r="AI498" s="3327"/>
      <c r="AJ498" s="3325">
        <f>+'6経営計画'!S71</f>
        <v>100</v>
      </c>
      <c r="AK498" s="3326"/>
      <c r="AL498" s="3327"/>
      <c r="AM498" s="1526"/>
    </row>
    <row r="499" spans="2:44" ht="13.5" customHeight="1">
      <c r="B499" s="1532">
        <f>+'6経営計画'!B3</f>
        <v>2024</v>
      </c>
      <c r="C499" s="3325">
        <f>+'6経営計画'!H78</f>
        <v>90</v>
      </c>
      <c r="D499" s="3326"/>
      <c r="E499" s="3327"/>
      <c r="F499" s="3325">
        <f>+'6経営計画'!I78</f>
        <v>90</v>
      </c>
      <c r="G499" s="3326"/>
      <c r="H499" s="3327"/>
      <c r="I499" s="3325">
        <f>+'6経営計画'!J78</f>
        <v>90</v>
      </c>
      <c r="J499" s="3326"/>
      <c r="K499" s="3327"/>
      <c r="L499" s="3325">
        <f>+'6経営計画'!K78</f>
        <v>90</v>
      </c>
      <c r="M499" s="3326"/>
      <c r="N499" s="3327"/>
      <c r="O499" s="3325">
        <f>+'6経営計画'!L78</f>
        <v>90</v>
      </c>
      <c r="P499" s="3326"/>
      <c r="Q499" s="3327"/>
      <c r="R499" s="3325">
        <f>+'6経営計画'!M78</f>
        <v>90</v>
      </c>
      <c r="S499" s="3326"/>
      <c r="T499" s="3327"/>
      <c r="U499" s="3325">
        <f>+'6経営計画'!N78</f>
        <v>90</v>
      </c>
      <c r="V499" s="3326"/>
      <c r="W499" s="3327"/>
      <c r="X499" s="3325">
        <f>+'6経営計画'!O78</f>
        <v>90</v>
      </c>
      <c r="Y499" s="3326"/>
      <c r="Z499" s="3327"/>
      <c r="AA499" s="3325">
        <f>+'6経営計画'!P78</f>
        <v>90</v>
      </c>
      <c r="AB499" s="3326"/>
      <c r="AC499" s="3327"/>
      <c r="AD499" s="3325">
        <f>+'6経営計画'!Q78</f>
        <v>90</v>
      </c>
      <c r="AE499" s="3326"/>
      <c r="AF499" s="3327"/>
      <c r="AG499" s="3325">
        <f>+'6経営計画'!R78</f>
        <v>90</v>
      </c>
      <c r="AH499" s="3326"/>
      <c r="AI499" s="3327"/>
      <c r="AJ499" s="3325">
        <f>+'6経営計画'!S78</f>
        <v>90</v>
      </c>
      <c r="AK499" s="3326"/>
      <c r="AL499" s="3327"/>
      <c r="AM499" s="1527"/>
    </row>
    <row r="500" spans="2:44">
      <c r="B500" s="1480"/>
      <c r="C500" s="1480"/>
      <c r="D500" s="1480"/>
      <c r="E500" s="1480"/>
      <c r="F500" s="1480"/>
      <c r="G500" s="1480"/>
      <c r="H500" s="1480"/>
      <c r="I500" s="1480"/>
      <c r="J500" s="1480"/>
      <c r="K500" s="1480"/>
      <c r="L500" s="1480"/>
      <c r="M500" s="1480"/>
      <c r="N500" s="1480"/>
      <c r="O500" s="1528"/>
      <c r="P500" s="1528"/>
      <c r="Q500" s="1528"/>
      <c r="R500" s="1481"/>
      <c r="S500" s="1481"/>
      <c r="T500" s="1481"/>
      <c r="U500" s="1481"/>
      <c r="V500" s="1481"/>
      <c r="W500" s="1481"/>
      <c r="X500" s="1481"/>
      <c r="Y500" s="1481"/>
      <c r="Z500" s="1481"/>
      <c r="AA500" s="1481"/>
      <c r="AB500" s="1481"/>
      <c r="AC500" s="1481"/>
      <c r="AD500" s="1481"/>
      <c r="AE500" s="1481"/>
      <c r="AF500" s="1481"/>
      <c r="AG500" s="1481"/>
      <c r="AH500" s="1481"/>
      <c r="AI500" s="1481"/>
      <c r="AJ500" s="1481"/>
      <c r="AK500" s="1481"/>
      <c r="AL500" s="3011"/>
      <c r="AM500" s="1527"/>
    </row>
    <row r="501" spans="2:44">
      <c r="B501" s="1480"/>
      <c r="C501" s="1480"/>
      <c r="D501" s="1480"/>
      <c r="E501" s="1480"/>
      <c r="F501" s="1480"/>
      <c r="G501" s="1480"/>
      <c r="H501" s="1480"/>
      <c r="I501" s="1480"/>
      <c r="J501" s="1480"/>
      <c r="K501" s="1480"/>
      <c r="L501" s="1480"/>
      <c r="M501" s="1480"/>
      <c r="N501" s="1480"/>
      <c r="O501" s="1528"/>
      <c r="P501" s="1528"/>
      <c r="Q501" s="1528"/>
      <c r="R501" s="1481"/>
      <c r="S501" s="1481"/>
      <c r="T501" s="1481"/>
      <c r="U501" s="1481"/>
      <c r="V501" s="1481"/>
      <c r="W501" s="1481"/>
      <c r="X501" s="1481"/>
      <c r="Y501" s="1481"/>
      <c r="Z501" s="1481"/>
      <c r="AA501" s="1481"/>
      <c r="AB501" s="1481"/>
      <c r="AC501" s="1481"/>
      <c r="AD501" s="1481"/>
      <c r="AE501" s="1481"/>
      <c r="AF501" s="1481"/>
      <c r="AG501" s="1481"/>
      <c r="AH501" s="1481"/>
      <c r="AI501" s="1481"/>
      <c r="AJ501" s="1481"/>
      <c r="AK501" s="1481"/>
      <c r="AL501" s="3011"/>
      <c r="AM501" s="1527"/>
    </row>
    <row r="502" spans="2:44" ht="13.5" customHeight="1">
      <c r="B502" s="1480"/>
      <c r="C502" s="1480"/>
      <c r="D502" s="1480"/>
      <c r="E502" s="1480"/>
      <c r="F502" s="1480"/>
      <c r="G502" s="1480"/>
      <c r="H502" s="1480"/>
      <c r="I502" s="1480"/>
      <c r="J502" s="1480"/>
      <c r="K502" s="1480"/>
      <c r="L502" s="1480"/>
      <c r="M502" s="1480"/>
      <c r="N502" s="1480"/>
      <c r="O502" s="1528"/>
      <c r="P502" s="1528"/>
      <c r="Q502" s="1528"/>
      <c r="R502" s="1480" t="s">
        <v>1681</v>
      </c>
      <c r="S502" s="1481"/>
      <c r="T502" s="1481"/>
      <c r="U502" s="1481"/>
      <c r="V502" s="1481"/>
      <c r="W502" s="1481"/>
      <c r="X502" s="1481"/>
      <c r="Y502" s="1530"/>
      <c r="Z502" s="1481"/>
      <c r="AA502" s="1481"/>
      <c r="AB502" s="1481"/>
      <c r="AC502" s="1481"/>
      <c r="AD502" s="1481"/>
      <c r="AE502" s="1481"/>
      <c r="AF502" s="1481"/>
      <c r="AG502" s="1481"/>
      <c r="AH502" s="1481"/>
      <c r="AI502" s="1481"/>
      <c r="AJ502" s="1481"/>
      <c r="AK502" s="1481"/>
      <c r="AL502" s="1481"/>
      <c r="AM502" s="1527"/>
    </row>
    <row r="503" spans="2:44" ht="13.5" customHeight="1">
      <c r="B503" s="1480"/>
      <c r="C503" s="1480"/>
      <c r="D503" s="1480"/>
      <c r="E503" s="1480"/>
      <c r="F503" s="1480"/>
      <c r="G503" s="1480"/>
      <c r="H503" s="1480"/>
      <c r="I503" s="1480"/>
      <c r="J503" s="1480"/>
      <c r="K503" s="1480"/>
      <c r="L503" s="1480"/>
      <c r="M503" s="1480"/>
      <c r="N503" s="1480"/>
      <c r="O503" s="1528"/>
      <c r="P503" s="1528"/>
      <c r="Q503" s="1528"/>
      <c r="R503" s="1481"/>
      <c r="S503" s="1481"/>
      <c r="T503" s="1481"/>
      <c r="U503" s="1481"/>
      <c r="V503" s="1481"/>
      <c r="W503" s="1481"/>
      <c r="X503" s="1481"/>
      <c r="Y503" s="1858"/>
      <c r="Z503" s="1858"/>
      <c r="AA503" s="1858"/>
      <c r="AB503" s="1858"/>
      <c r="AC503" s="1858"/>
      <c r="AD503" s="1858"/>
      <c r="AE503" s="1858"/>
      <c r="AF503" s="1858"/>
      <c r="AG503" s="1858"/>
      <c r="AH503" s="1858"/>
      <c r="AI503" s="1858"/>
      <c r="AJ503" s="1858"/>
      <c r="AK503" s="1858"/>
      <c r="AL503" s="1481"/>
      <c r="AM503" s="1529"/>
    </row>
    <row r="504" spans="2:44" ht="13.5" customHeight="1">
      <c r="B504" s="1480"/>
      <c r="C504" s="1480"/>
      <c r="D504" s="1480"/>
      <c r="E504" s="1480"/>
      <c r="F504" s="1480"/>
      <c r="G504" s="1480"/>
      <c r="H504" s="1480"/>
      <c r="I504" s="1480"/>
      <c r="J504" s="1480"/>
      <c r="K504" s="1480"/>
      <c r="L504" s="1480"/>
      <c r="M504" s="1480"/>
      <c r="N504" s="1480"/>
      <c r="O504" s="1528"/>
      <c r="P504" s="1528"/>
      <c r="Q504" s="1528"/>
      <c r="R504" s="1481"/>
      <c r="S504" s="1481"/>
      <c r="T504" s="1481"/>
      <c r="U504" s="1481"/>
      <c r="V504" s="1481"/>
      <c r="W504" s="1481"/>
      <c r="X504" s="1481"/>
      <c r="Y504" s="1858"/>
      <c r="Z504" s="1858"/>
      <c r="AA504" s="1858"/>
      <c r="AB504" s="1858"/>
      <c r="AC504" s="1858"/>
      <c r="AD504" s="1858"/>
      <c r="AE504" s="1858"/>
      <c r="AF504" s="1858"/>
      <c r="AG504" s="1858"/>
      <c r="AH504" s="1858"/>
      <c r="AI504" s="1858"/>
      <c r="AJ504" s="1858"/>
      <c r="AK504" s="1858"/>
      <c r="AL504" s="1481"/>
      <c r="AM504" s="1529"/>
    </row>
    <row r="505" spans="2:44" ht="13.5" customHeight="1">
      <c r="B505" s="1480"/>
      <c r="C505" s="1480"/>
      <c r="D505" s="1480"/>
      <c r="E505" s="1480"/>
      <c r="F505" s="1480"/>
      <c r="G505" s="1480"/>
      <c r="H505" s="1480"/>
      <c r="I505" s="1480"/>
      <c r="J505" s="1480"/>
      <c r="K505" s="1480"/>
      <c r="L505" s="1480"/>
      <c r="M505" s="1480"/>
      <c r="N505" s="1480"/>
      <c r="O505" s="1528"/>
      <c r="P505" s="1528"/>
      <c r="Q505" s="1528"/>
      <c r="R505" s="1481"/>
      <c r="S505" s="1481"/>
      <c r="T505" s="1481"/>
      <c r="U505" s="1481"/>
      <c r="V505" s="1481"/>
      <c r="W505" s="1481"/>
      <c r="X505" s="1481"/>
      <c r="Y505" s="1858"/>
      <c r="Z505" s="1858"/>
      <c r="AA505" s="1858"/>
      <c r="AB505" s="1858"/>
      <c r="AC505" s="1858"/>
      <c r="AD505" s="1858"/>
      <c r="AE505" s="1858"/>
      <c r="AF505" s="1858"/>
      <c r="AG505" s="1858"/>
      <c r="AH505" s="1858"/>
      <c r="AI505" s="1858"/>
      <c r="AJ505" s="1858"/>
      <c r="AK505" s="1858"/>
      <c r="AL505" s="1481"/>
      <c r="AM505" s="1529"/>
    </row>
    <row r="506" spans="2:44" ht="13.5" customHeight="1">
      <c r="B506" s="1480"/>
      <c r="C506" s="1480"/>
      <c r="D506" s="1480"/>
      <c r="E506" s="1480"/>
      <c r="F506" s="1480"/>
      <c r="G506" s="1480"/>
      <c r="H506" s="1480"/>
      <c r="I506" s="1480"/>
      <c r="J506" s="1480"/>
      <c r="K506" s="1480"/>
      <c r="L506" s="1480"/>
      <c r="M506" s="1480"/>
      <c r="N506" s="1480"/>
      <c r="O506" s="1528"/>
      <c r="P506" s="1528"/>
      <c r="Q506" s="1528"/>
      <c r="R506" s="1481"/>
      <c r="S506" s="1481"/>
      <c r="T506" s="1481"/>
      <c r="U506" s="1481"/>
      <c r="V506" s="1481"/>
      <c r="W506" s="1481"/>
      <c r="X506" s="1481"/>
      <c r="Y506" s="1858"/>
      <c r="Z506" s="1858"/>
      <c r="AA506" s="1858"/>
      <c r="AB506" s="1858"/>
      <c r="AC506" s="1858"/>
      <c r="AD506" s="1858"/>
      <c r="AE506" s="1858"/>
      <c r="AF506" s="1858"/>
      <c r="AG506" s="1858"/>
      <c r="AH506" s="1858"/>
      <c r="AI506" s="1858"/>
      <c r="AJ506" s="1858"/>
      <c r="AK506" s="1858"/>
      <c r="AL506" s="1481"/>
      <c r="AM506" s="1529"/>
    </row>
    <row r="507" spans="2:44" ht="13.5" customHeight="1">
      <c r="B507" s="1480"/>
      <c r="C507" s="1480"/>
      <c r="D507" s="1480"/>
      <c r="E507" s="1480"/>
      <c r="F507" s="1480"/>
      <c r="G507" s="1480"/>
      <c r="H507" s="1480"/>
      <c r="I507" s="1480"/>
      <c r="J507" s="1480"/>
      <c r="K507" s="1480"/>
      <c r="L507" s="1480"/>
      <c r="M507" s="1480"/>
      <c r="N507" s="1480"/>
      <c r="O507" s="1528"/>
      <c r="P507" s="1528"/>
      <c r="Q507" s="1528"/>
      <c r="R507" s="1481"/>
      <c r="T507" s="1481"/>
      <c r="U507" s="1481"/>
      <c r="V507" s="1481"/>
      <c r="W507" s="1481"/>
      <c r="X507" s="1481"/>
      <c r="Y507" s="1858"/>
      <c r="Z507" s="1858"/>
      <c r="AA507" s="1858"/>
      <c r="AB507" s="1858"/>
      <c r="AC507" s="1858"/>
      <c r="AD507" s="1858"/>
      <c r="AE507" s="1858"/>
      <c r="AF507" s="1858"/>
      <c r="AG507" s="1858"/>
      <c r="AH507" s="1858"/>
      <c r="AI507" s="1858"/>
      <c r="AJ507" s="1858"/>
      <c r="AK507" s="1858"/>
      <c r="AL507" s="1481"/>
      <c r="AM507" s="1529"/>
    </row>
    <row r="508" spans="2:44" ht="13.5" customHeight="1">
      <c r="B508" s="1480"/>
      <c r="C508" s="1480"/>
      <c r="D508" s="1480"/>
      <c r="E508" s="1480"/>
      <c r="F508" s="1480"/>
      <c r="G508" s="1480"/>
      <c r="H508" s="1480"/>
      <c r="I508" s="1480"/>
      <c r="J508" s="1480"/>
      <c r="K508" s="1480"/>
      <c r="L508" s="1480"/>
      <c r="M508" s="1480"/>
      <c r="N508" s="1480"/>
      <c r="O508" s="1528"/>
      <c r="P508" s="1528"/>
      <c r="Q508" s="1528"/>
      <c r="R508" s="1481"/>
      <c r="T508" s="1481"/>
      <c r="U508" s="1481"/>
      <c r="V508" s="1481"/>
      <c r="W508" s="1481"/>
      <c r="X508" s="1481"/>
      <c r="Y508" s="1858"/>
      <c r="Z508" s="1858"/>
      <c r="AA508" s="1858"/>
      <c r="AB508" s="1858"/>
      <c r="AC508" s="1858"/>
      <c r="AD508" s="1858"/>
      <c r="AE508" s="1858"/>
      <c r="AF508" s="1858"/>
      <c r="AG508" s="1858"/>
      <c r="AH508" s="1858"/>
      <c r="AI508" s="1858"/>
      <c r="AJ508" s="1858"/>
      <c r="AK508" s="1858"/>
      <c r="AL508" s="1481"/>
      <c r="AM508" s="1529"/>
    </row>
    <row r="509" spans="2:44" ht="13.5" customHeight="1">
      <c r="B509" s="1480"/>
      <c r="C509" s="1480"/>
      <c r="D509" s="1480"/>
      <c r="E509" s="1480"/>
      <c r="F509" s="1480"/>
      <c r="G509" s="1480"/>
      <c r="H509" s="1480"/>
      <c r="I509" s="1480"/>
      <c r="J509" s="1480"/>
      <c r="K509" s="1480"/>
      <c r="L509" s="1480"/>
      <c r="M509" s="1480"/>
      <c r="N509" s="1480"/>
      <c r="O509" s="1528"/>
      <c r="P509" s="1528"/>
      <c r="Q509" s="1528"/>
      <c r="R509" s="1481"/>
      <c r="T509" s="1481"/>
      <c r="U509" s="1481"/>
      <c r="V509" s="1481"/>
      <c r="W509" s="1481"/>
      <c r="X509" s="1481"/>
      <c r="Y509" s="1858"/>
      <c r="Z509" s="1858"/>
      <c r="AA509" s="1858"/>
      <c r="AB509" s="1858"/>
      <c r="AC509" s="1858"/>
      <c r="AD509" s="1858"/>
      <c r="AE509" s="1858"/>
      <c r="AF509" s="1858"/>
      <c r="AG509" s="1858"/>
      <c r="AH509" s="1858"/>
      <c r="AI509" s="1858"/>
      <c r="AJ509" s="1858"/>
      <c r="AK509" s="1858"/>
      <c r="AL509" s="1481"/>
      <c r="AM509" s="1529"/>
    </row>
    <row r="510" spans="2:44" ht="13.5" customHeight="1">
      <c r="B510" s="1480"/>
      <c r="C510" s="1480"/>
      <c r="D510" s="1480"/>
      <c r="E510" s="1480"/>
      <c r="F510" s="1480"/>
      <c r="G510" s="1480"/>
      <c r="H510" s="1480"/>
      <c r="I510" s="1480"/>
      <c r="J510" s="1480"/>
      <c r="K510" s="1480"/>
      <c r="L510" s="1480"/>
      <c r="M510" s="1480"/>
      <c r="N510" s="1480"/>
      <c r="O510" s="1528"/>
      <c r="P510" s="1528"/>
      <c r="Q510" s="1528"/>
      <c r="R510" s="1481"/>
      <c r="S510" s="1481"/>
      <c r="T510" s="1481"/>
      <c r="U510" s="1481"/>
      <c r="V510" s="1481"/>
      <c r="W510" s="1481"/>
      <c r="X510" s="1481"/>
      <c r="Y510" s="1858"/>
      <c r="Z510" s="1858"/>
      <c r="AA510" s="1858"/>
      <c r="AB510" s="1858"/>
      <c r="AC510" s="1858"/>
      <c r="AD510" s="1858"/>
      <c r="AE510" s="1858"/>
      <c r="AF510" s="1858"/>
      <c r="AG510" s="1858"/>
      <c r="AH510" s="1858"/>
      <c r="AI510" s="1858"/>
      <c r="AJ510" s="1858"/>
      <c r="AK510" s="1858"/>
      <c r="AL510" s="1481"/>
      <c r="AM510" s="1529"/>
    </row>
    <row r="511" spans="2:44" ht="13.5" customHeight="1">
      <c r="B511" s="1480"/>
      <c r="C511" s="1480"/>
      <c r="D511" s="1480"/>
      <c r="E511" s="1480"/>
      <c r="F511" s="1480"/>
      <c r="G511" s="1480"/>
      <c r="H511" s="1480"/>
      <c r="I511" s="1480"/>
      <c r="J511" s="1480"/>
      <c r="K511" s="1480"/>
      <c r="L511" s="1480"/>
      <c r="M511" s="1480"/>
      <c r="N511" s="1480"/>
      <c r="O511" s="1528"/>
      <c r="P511" s="1528"/>
      <c r="Q511" s="1528"/>
      <c r="R511" s="1481"/>
      <c r="S511" s="1481"/>
      <c r="T511" s="1481"/>
      <c r="U511" s="1481"/>
      <c r="V511" s="1481"/>
      <c r="W511" s="1481"/>
      <c r="X511" s="1481"/>
      <c r="Y511" s="1858"/>
      <c r="Z511" s="1858"/>
      <c r="AA511" s="1858"/>
      <c r="AB511" s="1858"/>
      <c r="AC511" s="1858"/>
      <c r="AD511" s="1858"/>
      <c r="AE511" s="1858"/>
      <c r="AF511" s="1858"/>
      <c r="AG511" s="1858"/>
      <c r="AH511" s="1858"/>
      <c r="AI511" s="1858"/>
      <c r="AJ511" s="1858"/>
      <c r="AK511" s="1858"/>
      <c r="AL511" s="1481"/>
      <c r="AM511" s="1529"/>
    </row>
    <row r="512" spans="2:44" ht="13.5" customHeight="1">
      <c r="B512" s="1480"/>
      <c r="C512" s="1480"/>
      <c r="D512" s="1480"/>
      <c r="E512" s="1480"/>
      <c r="F512" s="1480"/>
      <c r="G512" s="1480"/>
      <c r="H512" s="1480"/>
      <c r="I512" s="1480"/>
      <c r="J512" s="1480"/>
      <c r="K512" s="1480"/>
      <c r="L512" s="1480"/>
      <c r="M512" s="1480"/>
      <c r="N512" s="1480"/>
      <c r="O512" s="1528"/>
      <c r="P512" s="1528"/>
      <c r="Q512" s="1528"/>
      <c r="R512" s="1481"/>
      <c r="S512" s="1481"/>
      <c r="T512" s="1481"/>
      <c r="U512" s="1481"/>
      <c r="V512" s="1481"/>
      <c r="W512" s="1481"/>
      <c r="X512" s="1481"/>
      <c r="Y512" s="1481"/>
      <c r="Z512" s="1481"/>
      <c r="AA512" s="1481"/>
      <c r="AB512" s="1481"/>
      <c r="AC512" s="1481"/>
      <c r="AD512" s="1481"/>
      <c r="AE512" s="1481"/>
      <c r="AF512" s="1481"/>
      <c r="AG512" s="1481"/>
      <c r="AH512" s="1481"/>
      <c r="AI512" s="1481"/>
      <c r="AJ512" s="1481"/>
      <c r="AK512" s="1481"/>
      <c r="AL512" s="1481"/>
      <c r="AM512" s="1529"/>
      <c r="AR512" s="1428"/>
    </row>
    <row r="513" spans="2:39" ht="13.5" customHeight="1">
      <c r="B513" s="1449"/>
      <c r="C513" s="3435" t="str">
        <f>+C453</f>
        <v>4月</v>
      </c>
      <c r="D513" s="3436"/>
      <c r="E513" s="3437"/>
      <c r="F513" s="3435" t="str">
        <f t="shared" ref="F513" si="1">+F453</f>
        <v>5月</v>
      </c>
      <c r="G513" s="3436"/>
      <c r="H513" s="3437"/>
      <c r="I513" s="3435" t="str">
        <f t="shared" ref="I513" si="2">+I453</f>
        <v>6月</v>
      </c>
      <c r="J513" s="3436"/>
      <c r="K513" s="3437"/>
      <c r="L513" s="3435" t="str">
        <f t="shared" ref="L513" si="3">+L453</f>
        <v>7月</v>
      </c>
      <c r="M513" s="3436"/>
      <c r="N513" s="3437"/>
      <c r="O513" s="3435" t="str">
        <f t="shared" ref="O513" si="4">+O453</f>
        <v>8月</v>
      </c>
      <c r="P513" s="3436"/>
      <c r="Q513" s="3437"/>
      <c r="R513" s="3435" t="str">
        <f t="shared" ref="R513" si="5">+R453</f>
        <v>9月</v>
      </c>
      <c r="S513" s="3436"/>
      <c r="T513" s="3437"/>
      <c r="U513" s="3435" t="str">
        <f t="shared" ref="U513" si="6">+U453</f>
        <v>10月</v>
      </c>
      <c r="V513" s="3436"/>
      <c r="W513" s="3437"/>
      <c r="X513" s="3435" t="str">
        <f t="shared" ref="X513" si="7">+X453</f>
        <v>11月</v>
      </c>
      <c r="Y513" s="3436"/>
      <c r="Z513" s="3437"/>
      <c r="AA513" s="3435" t="str">
        <f t="shared" ref="AA513" si="8">+AA453</f>
        <v>12月</v>
      </c>
      <c r="AB513" s="3436"/>
      <c r="AC513" s="3437"/>
      <c r="AD513" s="3435" t="str">
        <f t="shared" ref="AD513" si="9">+AD453</f>
        <v>1月</v>
      </c>
      <c r="AE513" s="3436"/>
      <c r="AF513" s="3437"/>
      <c r="AG513" s="3435" t="str">
        <f t="shared" ref="AG513" si="10">+AG453</f>
        <v>2月</v>
      </c>
      <c r="AH513" s="3436"/>
      <c r="AI513" s="3437"/>
      <c r="AJ513" s="3435" t="str">
        <f t="shared" ref="AJ513" si="11">+AJ453</f>
        <v>3月</v>
      </c>
      <c r="AK513" s="3436"/>
      <c r="AL513" s="3437"/>
      <c r="AM513" s="1529"/>
    </row>
    <row r="514" spans="2:39" ht="13.5" customHeight="1">
      <c r="B514" s="1532">
        <f>+'6経営計画'!B70</f>
        <v>2023</v>
      </c>
      <c r="C514" s="3325">
        <f>+'6経営計画'!H72</f>
        <v>200</v>
      </c>
      <c r="D514" s="3326"/>
      <c r="E514" s="3327"/>
      <c r="F514" s="3325">
        <f>+'6経営計画'!I72</f>
        <v>200</v>
      </c>
      <c r="G514" s="3326"/>
      <c r="H514" s="3327"/>
      <c r="I514" s="3325">
        <f>+'6経営計画'!J72</f>
        <v>200</v>
      </c>
      <c r="J514" s="3326"/>
      <c r="K514" s="3327"/>
      <c r="L514" s="3325">
        <f>+'6経営計画'!K72</f>
        <v>200</v>
      </c>
      <c r="M514" s="3326"/>
      <c r="N514" s="3327"/>
      <c r="O514" s="3325">
        <f>+'6経営計画'!L72</f>
        <v>200</v>
      </c>
      <c r="P514" s="3326"/>
      <c r="Q514" s="3327"/>
      <c r="R514" s="3325">
        <f>+'6経営計画'!M72</f>
        <v>200</v>
      </c>
      <c r="S514" s="3326"/>
      <c r="T514" s="3327"/>
      <c r="U514" s="3325">
        <f>+'6経営計画'!N72</f>
        <v>200</v>
      </c>
      <c r="V514" s="3326"/>
      <c r="W514" s="3327"/>
      <c r="X514" s="3325">
        <f>+'6経営計画'!O72</f>
        <v>200</v>
      </c>
      <c r="Y514" s="3326"/>
      <c r="Z514" s="3327"/>
      <c r="AA514" s="3325">
        <f>+'6経営計画'!P72</f>
        <v>200</v>
      </c>
      <c r="AB514" s="3326"/>
      <c r="AC514" s="3327"/>
      <c r="AD514" s="3325">
        <f>+'6経営計画'!Q72</f>
        <v>200</v>
      </c>
      <c r="AE514" s="3326"/>
      <c r="AF514" s="3327"/>
      <c r="AG514" s="3325">
        <f>+'6経営計画'!R72</f>
        <v>200</v>
      </c>
      <c r="AH514" s="3326"/>
      <c r="AI514" s="3327"/>
      <c r="AJ514" s="3325">
        <f>+'6経営計画'!S72</f>
        <v>200</v>
      </c>
      <c r="AK514" s="3326"/>
      <c r="AL514" s="3327"/>
      <c r="AM514" s="1529"/>
    </row>
    <row r="515" spans="2:39" ht="13.5" customHeight="1">
      <c r="B515" s="1532">
        <f>+'6経営計画'!B3</f>
        <v>2024</v>
      </c>
      <c r="C515" s="3325">
        <f>+'6経営計画'!H79</f>
        <v>150</v>
      </c>
      <c r="D515" s="3326"/>
      <c r="E515" s="3327"/>
      <c r="F515" s="3325">
        <f>+'6経営計画'!I79</f>
        <v>150</v>
      </c>
      <c r="G515" s="3326"/>
      <c r="H515" s="3327"/>
      <c r="I515" s="3325">
        <f>+'6経営計画'!J79</f>
        <v>150</v>
      </c>
      <c r="J515" s="3326"/>
      <c r="K515" s="3327"/>
      <c r="L515" s="3325">
        <f>+'6経営計画'!K79</f>
        <v>150</v>
      </c>
      <c r="M515" s="3326"/>
      <c r="N515" s="3327"/>
      <c r="O515" s="3325">
        <f>+'6経営計画'!L79</f>
        <v>150</v>
      </c>
      <c r="P515" s="3326"/>
      <c r="Q515" s="3327"/>
      <c r="R515" s="3325">
        <f>+'6経営計画'!M666677</f>
        <v>0</v>
      </c>
      <c r="S515" s="3326"/>
      <c r="T515" s="3327"/>
      <c r="U515" s="3325">
        <f>+'6経営計画'!N79</f>
        <v>150</v>
      </c>
      <c r="V515" s="3326"/>
      <c r="W515" s="3327"/>
      <c r="X515" s="3325">
        <f>+'6経営計画'!O79</f>
        <v>150</v>
      </c>
      <c r="Y515" s="3326"/>
      <c r="Z515" s="3327"/>
      <c r="AA515" s="3325">
        <f>+'6経営計画'!P79</f>
        <v>150</v>
      </c>
      <c r="AB515" s="3326"/>
      <c r="AC515" s="3327"/>
      <c r="AD515" s="3325">
        <f>+'6経営計画'!Q79</f>
        <v>150</v>
      </c>
      <c r="AE515" s="3326"/>
      <c r="AF515" s="3327"/>
      <c r="AG515" s="3325">
        <f>+'6経営計画'!R79</f>
        <v>150</v>
      </c>
      <c r="AH515" s="3326"/>
      <c r="AI515" s="3327"/>
      <c r="AJ515" s="3325">
        <f>+'6経営計画'!S79</f>
        <v>150</v>
      </c>
      <c r="AK515" s="3326"/>
      <c r="AL515" s="3327"/>
      <c r="AM515" s="1529"/>
    </row>
    <row r="516" spans="2:39" ht="13.5" customHeight="1">
      <c r="B516" s="3014"/>
      <c r="C516" s="3007"/>
      <c r="D516" s="3007"/>
      <c r="E516" s="3007"/>
      <c r="F516" s="3007"/>
      <c r="G516" s="3007"/>
      <c r="H516" s="3007"/>
      <c r="I516" s="3007"/>
      <c r="J516" s="3007"/>
      <c r="K516" s="3007"/>
      <c r="L516" s="3007"/>
      <c r="M516" s="3007"/>
      <c r="N516" s="3007"/>
      <c r="O516" s="3006"/>
      <c r="P516" s="3007"/>
      <c r="Q516" s="3008"/>
      <c r="R516" s="3006"/>
      <c r="S516" s="3007"/>
      <c r="T516" s="3007"/>
      <c r="U516" s="3007"/>
      <c r="V516" s="3007"/>
      <c r="W516" s="3007"/>
      <c r="X516" s="3007"/>
      <c r="Y516" s="3007"/>
      <c r="Z516" s="3007"/>
      <c r="AA516" s="3007"/>
      <c r="AB516" s="3007"/>
      <c r="AC516" s="3007"/>
      <c r="AD516" s="3007"/>
      <c r="AE516" s="3007"/>
      <c r="AF516" s="3007"/>
      <c r="AG516" s="3007"/>
      <c r="AH516" s="3007"/>
      <c r="AI516" s="3007"/>
      <c r="AJ516" s="3007"/>
      <c r="AK516" s="3007"/>
      <c r="AL516" s="3008"/>
      <c r="AM516" s="1529"/>
    </row>
    <row r="517" spans="2:39" ht="13.5" customHeight="1">
      <c r="B517" s="3017" t="str">
        <f>+'6経営計画'!B92</f>
        <v>一般廃棄物の削減</v>
      </c>
      <c r="C517" s="1536"/>
      <c r="D517" s="1536"/>
      <c r="E517" s="1536"/>
      <c r="F517" s="1536"/>
      <c r="G517" s="1536"/>
      <c r="H517" s="1536"/>
      <c r="I517" s="1536"/>
      <c r="J517" s="1536"/>
      <c r="K517" s="1536"/>
      <c r="L517" s="1536"/>
      <c r="M517" s="1536"/>
      <c r="N517" s="3016"/>
      <c r="O517" s="3457" t="s">
        <v>1160</v>
      </c>
      <c r="P517" s="3457"/>
      <c r="Q517" s="3457"/>
      <c r="R517" s="3426" t="s">
        <v>1927</v>
      </c>
      <c r="S517" s="3427"/>
      <c r="T517" s="3427"/>
      <c r="U517" s="3427"/>
      <c r="V517" s="3427"/>
      <c r="W517" s="3427"/>
      <c r="X517" s="3427"/>
      <c r="Y517" s="3427"/>
      <c r="Z517" s="3427"/>
      <c r="AA517" s="3427"/>
      <c r="AB517" s="3427"/>
      <c r="AC517" s="3427"/>
      <c r="AD517" s="3427"/>
      <c r="AE517" s="3427"/>
      <c r="AF517" s="3427"/>
      <c r="AG517" s="3427"/>
      <c r="AH517" s="3427"/>
      <c r="AI517" s="3427"/>
      <c r="AJ517" s="3427"/>
      <c r="AK517" s="3427"/>
      <c r="AL517" s="3428"/>
      <c r="AM517" s="1529"/>
    </row>
    <row r="518" spans="2:39" ht="13.5" customHeight="1">
      <c r="B518" s="3673" t="s">
        <v>497</v>
      </c>
      <c r="C518" s="3640"/>
      <c r="D518" s="3640"/>
      <c r="E518" s="3640"/>
      <c r="F518" s="3640"/>
      <c r="G518" s="3640"/>
      <c r="H518" s="3640"/>
      <c r="I518" s="3640"/>
      <c r="J518" s="3640"/>
      <c r="K518" s="3640"/>
      <c r="L518" s="3640"/>
      <c r="M518" s="3640"/>
      <c r="N518" s="3641"/>
      <c r="O518" s="3554" t="str">
        <f>+AB409</f>
        <v>✕</v>
      </c>
      <c r="P518" s="3555"/>
      <c r="Q518" s="3555"/>
      <c r="R518" s="3442">
        <f>+'6経営計画'!V101</f>
        <v>0</v>
      </c>
      <c r="S518" s="3443"/>
      <c r="T518" s="3443"/>
      <c r="U518" s="3443"/>
      <c r="V518" s="3443"/>
      <c r="W518" s="3443"/>
      <c r="X518" s="3443"/>
      <c r="Y518" s="3443"/>
      <c r="Z518" s="3443"/>
      <c r="AA518" s="3443"/>
      <c r="AB518" s="3443"/>
      <c r="AC518" s="3443"/>
      <c r="AD518" s="3443"/>
      <c r="AE518" s="3443"/>
      <c r="AF518" s="3443"/>
      <c r="AG518" s="3443"/>
      <c r="AH518" s="3443"/>
      <c r="AI518" s="3443"/>
      <c r="AJ518" s="3443"/>
      <c r="AK518" s="3443"/>
      <c r="AL518" s="3444"/>
      <c r="AM518" s="1529"/>
    </row>
    <row r="519" spans="2:39" ht="13.5" customHeight="1">
      <c r="B519" s="3556" t="str">
        <f>+'6経営計画'!F92</f>
        <v>・分別の徹底</v>
      </c>
      <c r="C519" s="3557"/>
      <c r="D519" s="3557"/>
      <c r="E519" s="3557"/>
      <c r="F519" s="3557"/>
      <c r="G519" s="3557"/>
      <c r="H519" s="3557"/>
      <c r="I519" s="3557"/>
      <c r="J519" s="3557"/>
      <c r="K519" s="3557"/>
      <c r="L519" s="3557"/>
      <c r="M519" s="3557"/>
      <c r="N519" s="3557"/>
      <c r="O519" s="3471" t="str">
        <f>+'6経営計画'!T92</f>
        <v>○</v>
      </c>
      <c r="P519" s="3471"/>
      <c r="Q519" s="3471"/>
      <c r="R519" s="3445"/>
      <c r="S519" s="3446"/>
      <c r="T519" s="3446"/>
      <c r="U519" s="3446"/>
      <c r="V519" s="3446"/>
      <c r="W519" s="3446"/>
      <c r="X519" s="3446"/>
      <c r="Y519" s="3446"/>
      <c r="Z519" s="3446"/>
      <c r="AA519" s="3446"/>
      <c r="AB519" s="3446"/>
      <c r="AC519" s="3446"/>
      <c r="AD519" s="3446"/>
      <c r="AE519" s="3446"/>
      <c r="AF519" s="3446"/>
      <c r="AG519" s="3446"/>
      <c r="AH519" s="3446"/>
      <c r="AI519" s="3446"/>
      <c r="AJ519" s="3446"/>
      <c r="AK519" s="3446"/>
      <c r="AL519" s="3447"/>
      <c r="AM519" s="1529"/>
    </row>
    <row r="520" spans="2:39" ht="15" customHeight="1">
      <c r="B520" s="3561" t="str">
        <f>+'6経営計画'!F93</f>
        <v>・シュレッダー廃紙のリサイクル化</v>
      </c>
      <c r="C520" s="3562"/>
      <c r="D520" s="3562"/>
      <c r="E520" s="3562"/>
      <c r="F520" s="3562"/>
      <c r="G520" s="3562"/>
      <c r="H520" s="3562"/>
      <c r="I520" s="3562"/>
      <c r="J520" s="3562"/>
      <c r="K520" s="3562"/>
      <c r="L520" s="3562"/>
      <c r="M520" s="3562"/>
      <c r="N520" s="3562"/>
      <c r="O520" s="3460">
        <f>+'6経営計画'!T93</f>
        <v>0</v>
      </c>
      <c r="P520" s="3460"/>
      <c r="Q520" s="3460"/>
      <c r="R520" s="3445"/>
      <c r="S520" s="3446"/>
      <c r="T520" s="3446"/>
      <c r="U520" s="3446"/>
      <c r="V520" s="3446"/>
      <c r="W520" s="3446"/>
      <c r="X520" s="3446"/>
      <c r="Y520" s="3446"/>
      <c r="Z520" s="3446"/>
      <c r="AA520" s="3446"/>
      <c r="AB520" s="3446"/>
      <c r="AC520" s="3446"/>
      <c r="AD520" s="3446"/>
      <c r="AE520" s="3446"/>
      <c r="AF520" s="3446"/>
      <c r="AG520" s="3446"/>
      <c r="AH520" s="3446"/>
      <c r="AI520" s="3446"/>
      <c r="AJ520" s="3446"/>
      <c r="AK520" s="3446"/>
      <c r="AL520" s="3447"/>
      <c r="AM520" s="1526"/>
    </row>
    <row r="521" spans="2:39" ht="14.25" customHeight="1">
      <c r="B521" s="3561" t="str">
        <f>+'6経営計画'!F94</f>
        <v>・帳票見直しによる印刷物の削減</v>
      </c>
      <c r="C521" s="3562"/>
      <c r="D521" s="3562"/>
      <c r="E521" s="3562"/>
      <c r="F521" s="3562"/>
      <c r="G521" s="3562"/>
      <c r="H521" s="3562"/>
      <c r="I521" s="3562"/>
      <c r="J521" s="3562"/>
      <c r="K521" s="3562"/>
      <c r="L521" s="3562"/>
      <c r="M521" s="3562"/>
      <c r="N521" s="3562"/>
      <c r="O521" s="3460">
        <f>+'6経営計画'!T94</f>
        <v>0</v>
      </c>
      <c r="P521" s="3460"/>
      <c r="Q521" s="3460"/>
      <c r="R521" s="3445"/>
      <c r="S521" s="3446"/>
      <c r="T521" s="3446"/>
      <c r="U521" s="3446"/>
      <c r="V521" s="3446"/>
      <c r="W521" s="3446"/>
      <c r="X521" s="3446"/>
      <c r="Y521" s="3446"/>
      <c r="Z521" s="3446"/>
      <c r="AA521" s="3446"/>
      <c r="AB521" s="3446"/>
      <c r="AC521" s="3446"/>
      <c r="AD521" s="3446"/>
      <c r="AE521" s="3446"/>
      <c r="AF521" s="3446"/>
      <c r="AG521" s="3446"/>
      <c r="AH521" s="3446"/>
      <c r="AI521" s="3446"/>
      <c r="AJ521" s="3446"/>
      <c r="AK521" s="3446"/>
      <c r="AL521" s="3447"/>
      <c r="AM521" s="1526"/>
    </row>
    <row r="522" spans="2:39" ht="13.5" customHeight="1">
      <c r="B522" s="3559" t="str">
        <f>+'6経営計画'!F95</f>
        <v>・梱包材の再利用</v>
      </c>
      <c r="C522" s="3560"/>
      <c r="D522" s="3560"/>
      <c r="E522" s="3560"/>
      <c r="F522" s="3560"/>
      <c r="G522" s="3560"/>
      <c r="H522" s="3560"/>
      <c r="I522" s="3560"/>
      <c r="J522" s="3560"/>
      <c r="K522" s="3560"/>
      <c r="L522" s="3560"/>
      <c r="M522" s="3560"/>
      <c r="N522" s="3659"/>
      <c r="O522" s="3510">
        <f>+'6経営計画'!T95</f>
        <v>0</v>
      </c>
      <c r="P522" s="3510"/>
      <c r="Q522" s="3510"/>
      <c r="R522" s="3448"/>
      <c r="S522" s="3449"/>
      <c r="T522" s="3449"/>
      <c r="U522" s="3449"/>
      <c r="V522" s="3449"/>
      <c r="W522" s="3449"/>
      <c r="X522" s="3449"/>
      <c r="Y522" s="3449"/>
      <c r="Z522" s="3449"/>
      <c r="AA522" s="3449"/>
      <c r="AB522" s="3449"/>
      <c r="AC522" s="3449"/>
      <c r="AD522" s="3449"/>
      <c r="AE522" s="3449"/>
      <c r="AF522" s="3449"/>
      <c r="AG522" s="3449"/>
      <c r="AH522" s="3449"/>
      <c r="AI522" s="3449"/>
      <c r="AJ522" s="3449"/>
      <c r="AK522" s="3449"/>
      <c r="AL522" s="3450"/>
      <c r="AM522" s="1527"/>
    </row>
    <row r="523" spans="2:39">
      <c r="B523" s="1480"/>
      <c r="C523" s="1480"/>
      <c r="D523" s="1480"/>
      <c r="E523" s="1480"/>
      <c r="F523" s="1480"/>
      <c r="G523" s="1480"/>
      <c r="H523" s="1480"/>
      <c r="I523" s="1480"/>
      <c r="J523" s="1480"/>
      <c r="K523" s="1480"/>
      <c r="L523" s="1480"/>
      <c r="M523" s="1480"/>
      <c r="N523" s="1480"/>
      <c r="O523" s="1528"/>
      <c r="P523" s="1528"/>
      <c r="Q523" s="1528"/>
      <c r="R523" s="1481"/>
      <c r="S523" s="1481"/>
      <c r="T523" s="1481"/>
      <c r="U523" s="1481"/>
      <c r="V523" s="1481"/>
      <c r="W523" s="1481"/>
      <c r="X523" s="1481"/>
      <c r="Y523" s="1481"/>
      <c r="Z523" s="1481"/>
      <c r="AA523" s="1481"/>
      <c r="AB523" s="1481"/>
      <c r="AC523" s="1481"/>
      <c r="AD523" s="1481"/>
      <c r="AE523" s="1481"/>
      <c r="AF523" s="1481"/>
      <c r="AG523" s="1481"/>
      <c r="AH523" s="1481"/>
      <c r="AI523" s="1481"/>
      <c r="AJ523" s="1481"/>
      <c r="AK523" s="1481"/>
      <c r="AL523" s="1481"/>
      <c r="AM523" s="1527"/>
    </row>
    <row r="524" spans="2:39">
      <c r="B524" s="1480"/>
      <c r="C524" s="1480"/>
      <c r="D524" s="1480"/>
      <c r="E524" s="1480"/>
      <c r="F524" s="1480"/>
      <c r="G524" s="1480"/>
      <c r="H524" s="1480"/>
      <c r="I524" s="1480"/>
      <c r="J524" s="1480"/>
      <c r="K524" s="1480"/>
      <c r="L524" s="1480"/>
      <c r="M524" s="1480"/>
      <c r="N524" s="1480"/>
      <c r="O524" s="1528"/>
      <c r="P524" s="1528"/>
      <c r="Q524" s="1528"/>
      <c r="R524" s="1480" t="s">
        <v>1681</v>
      </c>
      <c r="S524" s="1481"/>
      <c r="T524" s="1481"/>
      <c r="U524" s="1481"/>
      <c r="V524" s="1481"/>
      <c r="W524" s="1481"/>
      <c r="X524" s="1481"/>
      <c r="Y524" s="1530"/>
      <c r="Z524" s="1481"/>
      <c r="AA524" s="1481"/>
      <c r="AB524" s="1481"/>
      <c r="AC524" s="1481"/>
      <c r="AD524" s="1481"/>
      <c r="AE524" s="1481"/>
      <c r="AF524" s="1481"/>
      <c r="AG524" s="1481"/>
      <c r="AH524" s="1481"/>
      <c r="AI524" s="1481"/>
      <c r="AJ524" s="1481"/>
      <c r="AK524" s="1481"/>
      <c r="AL524" s="1481"/>
      <c r="AM524" s="1527"/>
    </row>
    <row r="525" spans="2:39" ht="13.5" customHeight="1">
      <c r="B525" s="1480"/>
      <c r="C525" s="1480"/>
      <c r="D525" s="1480"/>
      <c r="E525" s="1480"/>
      <c r="F525" s="1480"/>
      <c r="G525" s="1480"/>
      <c r="H525" s="1480"/>
      <c r="I525" s="1480"/>
      <c r="J525" s="1480"/>
      <c r="K525" s="1480"/>
      <c r="L525" s="1480"/>
      <c r="M525" s="1480"/>
      <c r="N525" s="1480"/>
      <c r="O525" s="1528"/>
      <c r="P525" s="1528"/>
      <c r="Q525" s="1528"/>
      <c r="R525" s="1481"/>
      <c r="S525" s="1481"/>
      <c r="T525" s="1481"/>
      <c r="U525" s="1481"/>
      <c r="V525" s="1481"/>
      <c r="W525" s="1481"/>
      <c r="X525" s="1481"/>
      <c r="Y525" s="1858"/>
      <c r="Z525" s="1858"/>
      <c r="AA525" s="1858"/>
      <c r="AB525" s="1858"/>
      <c r="AC525" s="1858"/>
      <c r="AD525" s="1858"/>
      <c r="AE525" s="1858"/>
      <c r="AF525" s="1858"/>
      <c r="AG525" s="1858"/>
      <c r="AH525" s="1858"/>
      <c r="AI525" s="1858"/>
      <c r="AJ525" s="1858"/>
      <c r="AK525" s="1858"/>
      <c r="AL525" s="1481"/>
      <c r="AM525" s="1527"/>
    </row>
    <row r="526" spans="2:39" ht="13.5" customHeight="1">
      <c r="B526" s="1480"/>
      <c r="C526" s="1480"/>
      <c r="D526" s="1480"/>
      <c r="E526" s="1480"/>
      <c r="F526" s="1480"/>
      <c r="G526" s="1480"/>
      <c r="H526" s="1480"/>
      <c r="I526" s="1480"/>
      <c r="J526" s="1480"/>
      <c r="K526" s="1480"/>
      <c r="L526" s="1480"/>
      <c r="M526" s="1480"/>
      <c r="N526" s="1480"/>
      <c r="O526" s="1528"/>
      <c r="P526" s="1528"/>
      <c r="Q526" s="1528"/>
      <c r="R526" s="1481"/>
      <c r="S526" s="1481"/>
      <c r="T526" s="1481"/>
      <c r="U526" s="1481"/>
      <c r="V526" s="1481"/>
      <c r="W526" s="1481"/>
      <c r="X526" s="1481"/>
      <c r="Y526" s="1858"/>
      <c r="Z526" s="1858"/>
      <c r="AA526" s="1858"/>
      <c r="AB526" s="1858"/>
      <c r="AC526" s="1858"/>
      <c r="AD526" s="1858"/>
      <c r="AE526" s="1858"/>
      <c r="AF526" s="1858"/>
      <c r="AG526" s="1858"/>
      <c r="AH526" s="1858"/>
      <c r="AI526" s="1858"/>
      <c r="AJ526" s="1858"/>
      <c r="AK526" s="1858"/>
      <c r="AL526" s="1481"/>
      <c r="AM526" s="1529"/>
    </row>
    <row r="527" spans="2:39" ht="13.5" customHeight="1">
      <c r="B527" s="1480"/>
      <c r="C527" s="1480"/>
      <c r="D527" s="1480"/>
      <c r="E527" s="1480"/>
      <c r="F527" s="1480"/>
      <c r="G527" s="1480"/>
      <c r="H527" s="1480"/>
      <c r="I527" s="1480"/>
      <c r="J527" s="1480"/>
      <c r="K527" s="1480"/>
      <c r="L527" s="1480"/>
      <c r="M527" s="1480"/>
      <c r="N527" s="1480"/>
      <c r="O527" s="1528"/>
      <c r="P527" s="1528"/>
      <c r="Q527" s="1528"/>
      <c r="R527" s="1481"/>
      <c r="S527" s="1481"/>
      <c r="T527" s="1481"/>
      <c r="U527" s="1481"/>
      <c r="V527" s="1481"/>
      <c r="W527" s="1481"/>
      <c r="X527" s="1481"/>
      <c r="Y527" s="1858"/>
      <c r="Z527" s="1858"/>
      <c r="AA527" s="1858"/>
      <c r="AB527" s="1858"/>
      <c r="AC527" s="1858"/>
      <c r="AD527" s="1858"/>
      <c r="AE527" s="1858"/>
      <c r="AF527" s="1858"/>
      <c r="AG527" s="1858"/>
      <c r="AH527" s="1858"/>
      <c r="AI527" s="1858"/>
      <c r="AJ527" s="1858"/>
      <c r="AK527" s="1858"/>
      <c r="AL527" s="1481"/>
      <c r="AM527" s="1529"/>
    </row>
    <row r="528" spans="2:39" ht="13.5" customHeight="1">
      <c r="B528" s="1480"/>
      <c r="C528" s="1480"/>
      <c r="D528" s="1480"/>
      <c r="E528" s="1480"/>
      <c r="F528" s="1480"/>
      <c r="G528" s="1480"/>
      <c r="H528" s="1480"/>
      <c r="I528" s="1480"/>
      <c r="J528" s="1480"/>
      <c r="K528" s="1480"/>
      <c r="L528" s="1480"/>
      <c r="M528" s="1480"/>
      <c r="N528" s="1480"/>
      <c r="O528" s="1528"/>
      <c r="P528" s="1528"/>
      <c r="Q528" s="1528"/>
      <c r="R528" s="1481"/>
      <c r="S528" s="1481"/>
      <c r="T528" s="1481"/>
      <c r="U528" s="1481"/>
      <c r="V528" s="1481"/>
      <c r="W528" s="1481"/>
      <c r="X528" s="1481"/>
      <c r="Y528" s="1858"/>
      <c r="Z528" s="1858"/>
      <c r="AA528" s="1858"/>
      <c r="AB528" s="1858"/>
      <c r="AC528" s="1858"/>
      <c r="AD528" s="1858"/>
      <c r="AE528" s="1858"/>
      <c r="AF528" s="1858"/>
      <c r="AG528" s="1858"/>
      <c r="AH528" s="1858"/>
      <c r="AI528" s="1858"/>
      <c r="AJ528" s="1858"/>
      <c r="AK528" s="1858"/>
      <c r="AL528" s="1481"/>
      <c r="AM528" s="1529"/>
    </row>
    <row r="529" spans="2:44" ht="13.5" customHeight="1">
      <c r="B529" s="1480"/>
      <c r="C529" s="1480"/>
      <c r="D529" s="1480"/>
      <c r="E529" s="1480"/>
      <c r="F529" s="1480"/>
      <c r="G529" s="1480"/>
      <c r="H529" s="1480"/>
      <c r="I529" s="1480"/>
      <c r="J529" s="1480"/>
      <c r="K529" s="1480"/>
      <c r="L529" s="1480"/>
      <c r="M529" s="1480"/>
      <c r="N529" s="1480"/>
      <c r="O529" s="1528"/>
      <c r="P529" s="1528"/>
      <c r="Q529" s="1528"/>
      <c r="R529" s="1481"/>
      <c r="T529" s="1481"/>
      <c r="U529" s="1481"/>
      <c r="V529" s="1481"/>
      <c r="W529" s="1481"/>
      <c r="X529" s="1481"/>
      <c r="Y529" s="1858"/>
      <c r="Z529" s="1858"/>
      <c r="AA529" s="1858"/>
      <c r="AB529" s="1858"/>
      <c r="AC529" s="1858"/>
      <c r="AD529" s="1858"/>
      <c r="AE529" s="1858"/>
      <c r="AF529" s="1858"/>
      <c r="AG529" s="1858"/>
      <c r="AH529" s="1858"/>
      <c r="AI529" s="1858"/>
      <c r="AJ529" s="1858"/>
      <c r="AK529" s="1858"/>
      <c r="AL529" s="1481"/>
      <c r="AM529" s="1529"/>
      <c r="AR529" s="1428"/>
    </row>
    <row r="530" spans="2:44" ht="13.5" customHeight="1">
      <c r="B530" s="1480"/>
      <c r="C530" s="1480"/>
      <c r="D530" s="1480"/>
      <c r="E530" s="1480"/>
      <c r="F530" s="1480"/>
      <c r="G530" s="1480"/>
      <c r="H530" s="1480"/>
      <c r="I530" s="1480"/>
      <c r="J530" s="1480"/>
      <c r="K530" s="1480"/>
      <c r="L530" s="1480"/>
      <c r="M530" s="1480"/>
      <c r="N530" s="1480"/>
      <c r="O530" s="1528"/>
      <c r="P530" s="1528"/>
      <c r="Q530" s="1528"/>
      <c r="R530" s="1481"/>
      <c r="T530" s="1481"/>
      <c r="U530" s="1481"/>
      <c r="V530" s="1481"/>
      <c r="W530" s="1481"/>
      <c r="X530" s="1481"/>
      <c r="Y530" s="1858"/>
      <c r="Z530" s="1858"/>
      <c r="AA530" s="1858"/>
      <c r="AB530" s="1858"/>
      <c r="AC530" s="1858"/>
      <c r="AD530" s="1858"/>
      <c r="AE530" s="1858"/>
      <c r="AF530" s="1858"/>
      <c r="AG530" s="1858"/>
      <c r="AH530" s="1858"/>
      <c r="AI530" s="1858"/>
      <c r="AJ530" s="1858"/>
      <c r="AK530" s="1858"/>
      <c r="AL530" s="1481"/>
      <c r="AM530" s="1529"/>
    </row>
    <row r="531" spans="2:44" ht="13.5" customHeight="1">
      <c r="B531" s="1480"/>
      <c r="C531" s="1480"/>
      <c r="D531" s="1480"/>
      <c r="E531" s="1480"/>
      <c r="F531" s="1480"/>
      <c r="G531" s="1480"/>
      <c r="H531" s="1480"/>
      <c r="I531" s="1480"/>
      <c r="J531" s="1480"/>
      <c r="K531" s="1480"/>
      <c r="L531" s="1480"/>
      <c r="M531" s="1480"/>
      <c r="N531" s="1480"/>
      <c r="O531" s="1528"/>
      <c r="P531" s="1528"/>
      <c r="Q531" s="1528"/>
      <c r="R531" s="1481"/>
      <c r="T531" s="1481"/>
      <c r="U531" s="1481"/>
      <c r="V531" s="1481"/>
      <c r="W531" s="1481"/>
      <c r="X531" s="1481"/>
      <c r="Y531" s="1858"/>
      <c r="Z531" s="1858"/>
      <c r="AA531" s="1858"/>
      <c r="AB531" s="1858"/>
      <c r="AC531" s="1858"/>
      <c r="AD531" s="1858"/>
      <c r="AE531" s="1858"/>
      <c r="AF531" s="1858"/>
      <c r="AG531" s="1858"/>
      <c r="AH531" s="1858"/>
      <c r="AI531" s="1858"/>
      <c r="AJ531" s="1858"/>
      <c r="AK531" s="1858"/>
      <c r="AL531" s="1481"/>
      <c r="AM531" s="1529"/>
    </row>
    <row r="532" spans="2:44" ht="13.5" customHeight="1">
      <c r="B532" s="1480"/>
      <c r="C532" s="1480"/>
      <c r="D532" s="1480"/>
      <c r="E532" s="1480"/>
      <c r="F532" s="1480"/>
      <c r="G532" s="1480"/>
      <c r="H532" s="1480"/>
      <c r="I532" s="1480"/>
      <c r="J532" s="1480"/>
      <c r="K532" s="1480"/>
      <c r="L532" s="1480"/>
      <c r="M532" s="1480"/>
      <c r="N532" s="1480"/>
      <c r="O532" s="1528"/>
      <c r="P532" s="1528"/>
      <c r="Q532" s="1528"/>
      <c r="R532" s="1481"/>
      <c r="S532" s="1481"/>
      <c r="T532" s="1481"/>
      <c r="U532" s="1481"/>
      <c r="V532" s="1481"/>
      <c r="W532" s="1481"/>
      <c r="X532" s="1481"/>
      <c r="Y532" s="1858"/>
      <c r="Z532" s="1858"/>
      <c r="AA532" s="1858"/>
      <c r="AB532" s="1858"/>
      <c r="AC532" s="1858"/>
      <c r="AD532" s="1858"/>
      <c r="AE532" s="1858"/>
      <c r="AF532" s="1858"/>
      <c r="AG532" s="1858"/>
      <c r="AH532" s="1858"/>
      <c r="AI532" s="1858"/>
      <c r="AJ532" s="1858"/>
      <c r="AK532" s="1858"/>
      <c r="AL532" s="1481"/>
      <c r="AM532" s="1529"/>
    </row>
    <row r="533" spans="2:44" ht="13.5" customHeight="1">
      <c r="B533" s="1480"/>
      <c r="C533" s="1480"/>
      <c r="D533" s="1480"/>
      <c r="E533" s="1480"/>
      <c r="F533" s="1480"/>
      <c r="G533" s="1480"/>
      <c r="H533" s="1480"/>
      <c r="I533" s="1480"/>
      <c r="J533" s="1480"/>
      <c r="K533" s="1480"/>
      <c r="L533" s="1480"/>
      <c r="M533" s="1480"/>
      <c r="N533" s="1480"/>
      <c r="O533" s="1528"/>
      <c r="P533" s="1528"/>
      <c r="Q533" s="1528"/>
      <c r="R533" s="1481"/>
      <c r="S533" s="1481"/>
      <c r="T533" s="1481"/>
      <c r="U533" s="1481"/>
      <c r="V533" s="1481"/>
      <c r="W533" s="1481"/>
      <c r="X533" s="1481"/>
      <c r="Y533" s="1858"/>
      <c r="Z533" s="1858"/>
      <c r="AA533" s="1858"/>
      <c r="AB533" s="1858"/>
      <c r="AC533" s="1858"/>
      <c r="AD533" s="1858"/>
      <c r="AE533" s="1858"/>
      <c r="AF533" s="1858"/>
      <c r="AG533" s="1858"/>
      <c r="AH533" s="1858"/>
      <c r="AI533" s="1858"/>
      <c r="AJ533" s="1858"/>
      <c r="AK533" s="1858"/>
      <c r="AL533" s="1481"/>
      <c r="AM533" s="1529"/>
    </row>
    <row r="534" spans="2:44" ht="13.5" customHeight="1">
      <c r="B534" s="1480"/>
      <c r="C534" s="1480"/>
      <c r="D534" s="1480"/>
      <c r="E534" s="1480"/>
      <c r="F534" s="1480"/>
      <c r="G534" s="1480"/>
      <c r="H534" s="1480"/>
      <c r="I534" s="1480"/>
      <c r="J534" s="1480"/>
      <c r="K534" s="1480"/>
      <c r="L534" s="1480"/>
      <c r="M534" s="1480"/>
      <c r="N534" s="1480"/>
      <c r="O534" s="1528"/>
      <c r="P534" s="1528"/>
      <c r="Q534" s="1528"/>
      <c r="R534" s="1481"/>
      <c r="S534" s="1481"/>
      <c r="T534" s="1481"/>
      <c r="U534" s="1481"/>
      <c r="V534" s="1481"/>
      <c r="W534" s="1481"/>
      <c r="X534" s="1481"/>
      <c r="Y534" s="1481"/>
      <c r="Z534" s="1481"/>
      <c r="AA534" s="1481"/>
      <c r="AB534" s="1481"/>
      <c r="AC534" s="1481"/>
      <c r="AD534" s="1481"/>
      <c r="AE534" s="1481"/>
      <c r="AF534" s="1481"/>
      <c r="AG534" s="1481"/>
      <c r="AH534" s="1481"/>
      <c r="AI534" s="1481"/>
      <c r="AJ534" s="1481"/>
      <c r="AK534" s="1481"/>
      <c r="AL534" s="1481"/>
      <c r="AM534" s="1529"/>
    </row>
    <row r="535" spans="2:44" ht="13.5" customHeight="1">
      <c r="B535" s="1531"/>
      <c r="C535" s="3435" t="str">
        <f>+C453</f>
        <v>4月</v>
      </c>
      <c r="D535" s="3436"/>
      <c r="E535" s="3437"/>
      <c r="F535" s="3435" t="str">
        <f t="shared" ref="F535" si="12">+F453</f>
        <v>5月</v>
      </c>
      <c r="G535" s="3436"/>
      <c r="H535" s="3437"/>
      <c r="I535" s="3435" t="str">
        <f t="shared" ref="I535" si="13">+I453</f>
        <v>6月</v>
      </c>
      <c r="J535" s="3436"/>
      <c r="K535" s="3437"/>
      <c r="L535" s="3435" t="str">
        <f t="shared" ref="L535" si="14">+L453</f>
        <v>7月</v>
      </c>
      <c r="M535" s="3436"/>
      <c r="N535" s="3437"/>
      <c r="O535" s="3435" t="str">
        <f t="shared" ref="O535" si="15">+O453</f>
        <v>8月</v>
      </c>
      <c r="P535" s="3436"/>
      <c r="Q535" s="3437"/>
      <c r="R535" s="3435" t="str">
        <f t="shared" ref="R535" si="16">+R453</f>
        <v>9月</v>
      </c>
      <c r="S535" s="3436"/>
      <c r="T535" s="3437"/>
      <c r="U535" s="3435" t="str">
        <f t="shared" ref="U535" si="17">+U453</f>
        <v>10月</v>
      </c>
      <c r="V535" s="3436"/>
      <c r="W535" s="3437"/>
      <c r="X535" s="3435" t="str">
        <f t="shared" ref="X535" si="18">+X453</f>
        <v>11月</v>
      </c>
      <c r="Y535" s="3436"/>
      <c r="Z535" s="3437"/>
      <c r="AA535" s="3435" t="str">
        <f t="shared" ref="AA535" si="19">+AA453</f>
        <v>12月</v>
      </c>
      <c r="AB535" s="3436"/>
      <c r="AC535" s="3437"/>
      <c r="AD535" s="3435" t="str">
        <f t="shared" ref="AD535" si="20">+AD453</f>
        <v>1月</v>
      </c>
      <c r="AE535" s="3436"/>
      <c r="AF535" s="3437"/>
      <c r="AG535" s="3435" t="str">
        <f t="shared" ref="AG535" si="21">+AG453</f>
        <v>2月</v>
      </c>
      <c r="AH535" s="3436"/>
      <c r="AI535" s="3437"/>
      <c r="AJ535" s="3435" t="str">
        <f t="shared" ref="AJ535" si="22">+AJ453</f>
        <v>3月</v>
      </c>
      <c r="AK535" s="3436"/>
      <c r="AL535" s="3437"/>
      <c r="AM535" s="1529"/>
    </row>
    <row r="536" spans="2:44" ht="13.5" customHeight="1">
      <c r="B536" s="1532">
        <f>+'6経営計画'!B94</f>
        <v>2023</v>
      </c>
      <c r="C536" s="3325">
        <f>+'6経営計画'!H97</f>
        <v>100</v>
      </c>
      <c r="D536" s="3326"/>
      <c r="E536" s="3327"/>
      <c r="F536" s="3325">
        <f>+'6経営計画'!I97</f>
        <v>100</v>
      </c>
      <c r="G536" s="3326"/>
      <c r="H536" s="3327"/>
      <c r="I536" s="3325">
        <f>+'6経営計画'!J97</f>
        <v>100</v>
      </c>
      <c r="J536" s="3326"/>
      <c r="K536" s="3327"/>
      <c r="L536" s="3325">
        <f>+'6経営計画'!K97</f>
        <v>100</v>
      </c>
      <c r="M536" s="3326"/>
      <c r="N536" s="3327"/>
      <c r="O536" s="3325">
        <f>+'6経営計画'!L97</f>
        <v>100</v>
      </c>
      <c r="P536" s="3326"/>
      <c r="Q536" s="3327"/>
      <c r="R536" s="3325">
        <f>+'6経営計画'!M97</f>
        <v>100</v>
      </c>
      <c r="S536" s="3326"/>
      <c r="T536" s="3327"/>
      <c r="U536" s="3325">
        <f>+'6経営計画'!N97</f>
        <v>100</v>
      </c>
      <c r="V536" s="3326"/>
      <c r="W536" s="3327"/>
      <c r="X536" s="3325">
        <f>+'6経営計画'!O97</f>
        <v>100</v>
      </c>
      <c r="Y536" s="3326"/>
      <c r="Z536" s="3327"/>
      <c r="AA536" s="3325">
        <f>+'6経営計画'!Q97</f>
        <v>100</v>
      </c>
      <c r="AB536" s="3326"/>
      <c r="AC536" s="3327"/>
      <c r="AD536" s="3325">
        <f>+'6経営計画'!Q97</f>
        <v>100</v>
      </c>
      <c r="AE536" s="3326"/>
      <c r="AF536" s="3327"/>
      <c r="AG536" s="3325">
        <f>+'6経営計画'!R97</f>
        <v>100</v>
      </c>
      <c r="AH536" s="3326"/>
      <c r="AI536" s="3327"/>
      <c r="AJ536" s="3325">
        <f>+'6経営計画'!S97</f>
        <v>100</v>
      </c>
      <c r="AK536" s="3326"/>
      <c r="AL536" s="3327"/>
      <c r="AM536" s="1529"/>
    </row>
    <row r="537" spans="2:44" ht="13.5" customHeight="1">
      <c r="B537" s="1532">
        <f>+'6経営計画'!B3</f>
        <v>2024</v>
      </c>
      <c r="C537" s="3325">
        <f>+'6経営計画'!H101</f>
        <v>90</v>
      </c>
      <c r="D537" s="3326"/>
      <c r="E537" s="3327"/>
      <c r="F537" s="3325">
        <f>+'6経営計画'!I101</f>
        <v>90</v>
      </c>
      <c r="G537" s="3326"/>
      <c r="H537" s="3327"/>
      <c r="I537" s="3325">
        <f>+'6経営計画'!J101</f>
        <v>90</v>
      </c>
      <c r="J537" s="3326"/>
      <c r="K537" s="3327"/>
      <c r="L537" s="3325">
        <f>+'6経営計画'!K101</f>
        <v>90</v>
      </c>
      <c r="M537" s="3326"/>
      <c r="N537" s="3327"/>
      <c r="O537" s="3325">
        <f>+'6経営計画'!L101</f>
        <v>90</v>
      </c>
      <c r="P537" s="3326"/>
      <c r="Q537" s="3327"/>
      <c r="R537" s="3325">
        <f>+'6経営計画'!M101</f>
        <v>90</v>
      </c>
      <c r="S537" s="3326"/>
      <c r="T537" s="3327"/>
      <c r="U537" s="3325">
        <f>+'6経営計画'!N101</f>
        <v>90</v>
      </c>
      <c r="V537" s="3326"/>
      <c r="W537" s="3327"/>
      <c r="X537" s="3325">
        <f>+'6経営計画'!O101</f>
        <v>90</v>
      </c>
      <c r="Y537" s="3326"/>
      <c r="Z537" s="3327"/>
      <c r="AA537" s="3325">
        <f>+'6経営計画'!P101</f>
        <v>90</v>
      </c>
      <c r="AB537" s="3326"/>
      <c r="AC537" s="3327"/>
      <c r="AD537" s="3325">
        <f>+'6経営計画'!Q101</f>
        <v>90</v>
      </c>
      <c r="AE537" s="3326"/>
      <c r="AF537" s="3327"/>
      <c r="AG537" s="3325">
        <f>+'6経営計画'!R101</f>
        <v>90</v>
      </c>
      <c r="AH537" s="3326"/>
      <c r="AI537" s="3327"/>
      <c r="AJ537" s="3325">
        <f>+'6経営計画'!S101</f>
        <v>90</v>
      </c>
      <c r="AK537" s="3326"/>
      <c r="AL537" s="3327"/>
      <c r="AM537" s="1529"/>
    </row>
    <row r="538" spans="2:44" ht="13.5" customHeight="1">
      <c r="B538" s="1533"/>
      <c r="C538" s="1533"/>
      <c r="D538" s="1533"/>
      <c r="E538" s="1533"/>
      <c r="F538" s="1533"/>
      <c r="G538" s="1533"/>
      <c r="H538" s="1533"/>
      <c r="I538" s="1533"/>
      <c r="J538" s="1533"/>
      <c r="K538" s="1533"/>
      <c r="L538" s="1533"/>
      <c r="M538" s="1533"/>
      <c r="N538" s="1533"/>
      <c r="O538" s="1534"/>
      <c r="P538" s="1534"/>
      <c r="Q538" s="1534"/>
      <c r="R538" s="1535"/>
      <c r="S538" s="1535"/>
      <c r="T538" s="1535"/>
      <c r="U538" s="1535"/>
      <c r="V538" s="1535"/>
      <c r="W538" s="1535"/>
      <c r="X538" s="1535"/>
      <c r="Y538" s="1535"/>
      <c r="Z538" s="1535"/>
      <c r="AA538" s="1535"/>
      <c r="AB538" s="1535"/>
      <c r="AC538" s="1535"/>
      <c r="AD538" s="1535"/>
      <c r="AE538" s="1535"/>
      <c r="AF538" s="1535"/>
      <c r="AG538" s="1535"/>
      <c r="AH538" s="1535"/>
      <c r="AI538" s="1535"/>
      <c r="AJ538" s="1535"/>
      <c r="AK538" s="1535"/>
      <c r="AL538" s="1535"/>
      <c r="AM538" s="1529"/>
    </row>
    <row r="539" spans="2:44" ht="13.5" customHeight="1">
      <c r="B539" s="3017" t="str">
        <f>+'6経営計画'!B105</f>
        <v>○○廃棄物の削減</v>
      </c>
      <c r="C539" s="1536"/>
      <c r="D539" s="1536"/>
      <c r="E539" s="1536"/>
      <c r="F539" s="1536"/>
      <c r="G539" s="1536"/>
      <c r="H539" s="1536"/>
      <c r="I539" s="1536"/>
      <c r="J539" s="1536"/>
      <c r="K539" s="1536"/>
      <c r="L539" s="1536"/>
      <c r="M539" s="1536"/>
      <c r="N539" s="3016"/>
      <c r="O539" s="3457" t="s">
        <v>1160</v>
      </c>
      <c r="P539" s="3457"/>
      <c r="Q539" s="3457"/>
      <c r="R539" s="3426" t="s">
        <v>1927</v>
      </c>
      <c r="S539" s="3427"/>
      <c r="T539" s="3427"/>
      <c r="U539" s="3427"/>
      <c r="V539" s="3427"/>
      <c r="W539" s="3427"/>
      <c r="X539" s="3427"/>
      <c r="Y539" s="3427"/>
      <c r="Z539" s="3427"/>
      <c r="AA539" s="3427"/>
      <c r="AB539" s="3427"/>
      <c r="AC539" s="3427"/>
      <c r="AD539" s="3427"/>
      <c r="AE539" s="3427"/>
      <c r="AF539" s="3427"/>
      <c r="AG539" s="3427"/>
      <c r="AH539" s="3427"/>
      <c r="AI539" s="3427"/>
      <c r="AJ539" s="3427"/>
      <c r="AK539" s="3427"/>
      <c r="AL539" s="3428"/>
      <c r="AM539" s="1529"/>
    </row>
    <row r="540" spans="2:44" ht="13.5" customHeight="1">
      <c r="B540" s="3516" t="s">
        <v>497</v>
      </c>
      <c r="C540" s="3552"/>
      <c r="D540" s="3552"/>
      <c r="E540" s="3552"/>
      <c r="F540" s="3552"/>
      <c r="G540" s="3552"/>
      <c r="H540" s="3552"/>
      <c r="I540" s="3552"/>
      <c r="J540" s="3552"/>
      <c r="K540" s="3552"/>
      <c r="L540" s="3552"/>
      <c r="M540" s="3552"/>
      <c r="N540" s="3553"/>
      <c r="O540" s="3554" t="str">
        <f>+AB414</f>
        <v>✕</v>
      </c>
      <c r="P540" s="3555"/>
      <c r="Q540" s="3555"/>
      <c r="R540" s="3445">
        <f>+'6経営計画'!V114</f>
        <v>0</v>
      </c>
      <c r="S540" s="3446"/>
      <c r="T540" s="3446"/>
      <c r="U540" s="3446"/>
      <c r="V540" s="3446"/>
      <c r="W540" s="3446"/>
      <c r="X540" s="3446"/>
      <c r="Y540" s="3446"/>
      <c r="Z540" s="3446"/>
      <c r="AA540" s="3446"/>
      <c r="AB540" s="3446"/>
      <c r="AC540" s="3446"/>
      <c r="AD540" s="3446"/>
      <c r="AE540" s="3446"/>
      <c r="AF540" s="3446"/>
      <c r="AG540" s="3446"/>
      <c r="AH540" s="3446"/>
      <c r="AI540" s="3446"/>
      <c r="AJ540" s="3446"/>
      <c r="AK540" s="3446"/>
      <c r="AL540" s="3447"/>
      <c r="AM540" s="1529"/>
    </row>
    <row r="541" spans="2:44" ht="13.5" customHeight="1">
      <c r="B541" s="3556" t="str">
        <f>+'6経営計画'!F105</f>
        <v>・作業ミスによる廃棄量の削減</v>
      </c>
      <c r="C541" s="3557"/>
      <c r="D541" s="3557"/>
      <c r="E541" s="3557"/>
      <c r="F541" s="3557"/>
      <c r="G541" s="3557"/>
      <c r="H541" s="3557"/>
      <c r="I541" s="3557"/>
      <c r="J541" s="3557"/>
      <c r="K541" s="3557"/>
      <c r="L541" s="3557"/>
      <c r="M541" s="3557"/>
      <c r="N541" s="3557"/>
      <c r="O541" s="3471" t="str">
        <f>+'6経営計画'!T105</f>
        <v>○</v>
      </c>
      <c r="P541" s="3471"/>
      <c r="Q541" s="3471"/>
      <c r="R541" s="3445"/>
      <c r="S541" s="3446"/>
      <c r="T541" s="3446"/>
      <c r="U541" s="3446"/>
      <c r="V541" s="3446"/>
      <c r="W541" s="3446"/>
      <c r="X541" s="3446"/>
      <c r="Y541" s="3446"/>
      <c r="Z541" s="3446"/>
      <c r="AA541" s="3446"/>
      <c r="AB541" s="3446"/>
      <c r="AC541" s="3446"/>
      <c r="AD541" s="3446"/>
      <c r="AE541" s="3446"/>
      <c r="AF541" s="3446"/>
      <c r="AG541" s="3446"/>
      <c r="AH541" s="3446"/>
      <c r="AI541" s="3446"/>
      <c r="AJ541" s="3446"/>
      <c r="AK541" s="3446"/>
      <c r="AL541" s="3447"/>
      <c r="AM541" s="1529"/>
    </row>
    <row r="542" spans="2:44" ht="13.5" customHeight="1">
      <c r="B542" s="3561" t="str">
        <f>+'6経営計画'!F106</f>
        <v>・素材別ボックスの設置</v>
      </c>
      <c r="C542" s="3562"/>
      <c r="D542" s="3562"/>
      <c r="E542" s="3562"/>
      <c r="F542" s="3562"/>
      <c r="G542" s="3562"/>
      <c r="H542" s="3562"/>
      <c r="I542" s="3562"/>
      <c r="J542" s="3562"/>
      <c r="K542" s="3562"/>
      <c r="L542" s="3562"/>
      <c r="M542" s="3562"/>
      <c r="N542" s="3562"/>
      <c r="O542" s="3460">
        <f>+'6経営計画'!T106</f>
        <v>0</v>
      </c>
      <c r="P542" s="3460"/>
      <c r="Q542" s="3460"/>
      <c r="R542" s="3445"/>
      <c r="S542" s="3446"/>
      <c r="T542" s="3446"/>
      <c r="U542" s="3446"/>
      <c r="V542" s="3446"/>
      <c r="W542" s="3446"/>
      <c r="X542" s="3446"/>
      <c r="Y542" s="3446"/>
      <c r="Z542" s="3446"/>
      <c r="AA542" s="3446"/>
      <c r="AB542" s="3446"/>
      <c r="AC542" s="3446"/>
      <c r="AD542" s="3446"/>
      <c r="AE542" s="3446"/>
      <c r="AF542" s="3446"/>
      <c r="AG542" s="3446"/>
      <c r="AH542" s="3446"/>
      <c r="AI542" s="3446"/>
      <c r="AJ542" s="3446"/>
      <c r="AK542" s="3446"/>
      <c r="AL542" s="3447"/>
      <c r="AM542" s="1529"/>
    </row>
    <row r="543" spans="2:44" ht="13.5" customHeight="1">
      <c r="B543" s="3561" t="str">
        <f>+'6経営計画'!F107</f>
        <v>・リサイクル業者の開拓</v>
      </c>
      <c r="C543" s="3562"/>
      <c r="D543" s="3562"/>
      <c r="E543" s="3562"/>
      <c r="F543" s="3562"/>
      <c r="G543" s="3562"/>
      <c r="H543" s="3562"/>
      <c r="I543" s="3562"/>
      <c r="J543" s="3562"/>
      <c r="K543" s="3562"/>
      <c r="L543" s="3562"/>
      <c r="M543" s="3562"/>
      <c r="N543" s="3562"/>
      <c r="O543" s="3460">
        <f>+'6経営計画'!T107</f>
        <v>0</v>
      </c>
      <c r="P543" s="3460"/>
      <c r="Q543" s="3460"/>
      <c r="R543" s="3445"/>
      <c r="S543" s="3446"/>
      <c r="T543" s="3446"/>
      <c r="U543" s="3446"/>
      <c r="V543" s="3446"/>
      <c r="W543" s="3446"/>
      <c r="X543" s="3446"/>
      <c r="Y543" s="3446"/>
      <c r="Z543" s="3446"/>
      <c r="AA543" s="3446"/>
      <c r="AB543" s="3446"/>
      <c r="AC543" s="3446"/>
      <c r="AD543" s="3446"/>
      <c r="AE543" s="3446"/>
      <c r="AF543" s="3446"/>
      <c r="AG543" s="3446"/>
      <c r="AH543" s="3446"/>
      <c r="AI543" s="3446"/>
      <c r="AJ543" s="3446"/>
      <c r="AK543" s="3446"/>
      <c r="AL543" s="3447"/>
      <c r="AM543" s="1529"/>
    </row>
    <row r="544" spans="2:44" ht="13.5" customHeight="1">
      <c r="B544" s="3559"/>
      <c r="C544" s="3560"/>
      <c r="D544" s="3560"/>
      <c r="E544" s="3560"/>
      <c r="F544" s="3560"/>
      <c r="G544" s="3560"/>
      <c r="H544" s="3560"/>
      <c r="I544" s="3560"/>
      <c r="J544" s="3560"/>
      <c r="K544" s="3560"/>
      <c r="L544" s="3560"/>
      <c r="M544" s="3560"/>
      <c r="N544" s="3659"/>
      <c r="O544" s="3510"/>
      <c r="P544" s="3510"/>
      <c r="Q544" s="3510"/>
      <c r="R544" s="3448"/>
      <c r="S544" s="3449"/>
      <c r="T544" s="3449"/>
      <c r="U544" s="3449"/>
      <c r="V544" s="3449"/>
      <c r="W544" s="3449"/>
      <c r="X544" s="3449"/>
      <c r="Y544" s="3449"/>
      <c r="Z544" s="3449"/>
      <c r="AA544" s="3449"/>
      <c r="AB544" s="3449"/>
      <c r="AC544" s="3449"/>
      <c r="AD544" s="3449"/>
      <c r="AE544" s="3449"/>
      <c r="AF544" s="3449"/>
      <c r="AG544" s="3449"/>
      <c r="AH544" s="3449"/>
      <c r="AI544" s="3449"/>
      <c r="AJ544" s="3449"/>
      <c r="AK544" s="3449"/>
      <c r="AL544" s="3450"/>
      <c r="AM544" s="1529"/>
    </row>
    <row r="545" spans="2:44" ht="13.5" customHeight="1">
      <c r="B545" s="1480"/>
      <c r="C545" s="1480"/>
      <c r="D545" s="1480"/>
      <c r="E545" s="1480"/>
      <c r="F545" s="1480"/>
      <c r="G545" s="1480"/>
      <c r="H545" s="1480"/>
      <c r="I545" s="1480"/>
      <c r="J545" s="1480"/>
      <c r="K545" s="1480"/>
      <c r="L545" s="1480"/>
      <c r="M545" s="1480"/>
      <c r="N545" s="1480"/>
      <c r="O545" s="1528"/>
      <c r="P545" s="1528"/>
      <c r="Q545" s="1528"/>
      <c r="R545" s="1481"/>
      <c r="S545" s="1481"/>
      <c r="T545" s="1481"/>
      <c r="U545" s="1481"/>
      <c r="V545" s="1481"/>
      <c r="W545" s="1481"/>
      <c r="X545" s="1481"/>
      <c r="Y545" s="1481"/>
      <c r="Z545" s="1481"/>
      <c r="AA545" s="1481"/>
      <c r="AB545" s="1481"/>
      <c r="AC545" s="1481"/>
      <c r="AD545" s="1481"/>
      <c r="AE545" s="1481"/>
      <c r="AF545" s="1481"/>
      <c r="AG545" s="1481"/>
      <c r="AH545" s="1481"/>
      <c r="AI545" s="1481"/>
      <c r="AJ545" s="1481"/>
      <c r="AK545" s="1481"/>
      <c r="AL545" s="1481"/>
      <c r="AM545" s="1529"/>
    </row>
    <row r="546" spans="2:44" ht="13.5" customHeight="1">
      <c r="B546" s="1480"/>
      <c r="C546" s="1480"/>
      <c r="D546" s="1480"/>
      <c r="E546" s="1480"/>
      <c r="F546" s="1480"/>
      <c r="G546" s="1480"/>
      <c r="H546" s="1480"/>
      <c r="I546" s="1480"/>
      <c r="J546" s="1480"/>
      <c r="K546" s="1480"/>
      <c r="L546" s="1480"/>
      <c r="M546" s="1480"/>
      <c r="N546" s="1480"/>
      <c r="O546" s="1528"/>
      <c r="P546" s="1528"/>
      <c r="Q546" s="1528"/>
      <c r="R546" s="1480" t="s">
        <v>1681</v>
      </c>
      <c r="S546" s="1481"/>
      <c r="T546" s="1481"/>
      <c r="U546" s="1481"/>
      <c r="V546" s="1481"/>
      <c r="W546" s="1481"/>
      <c r="X546" s="1481"/>
      <c r="Y546" s="1530"/>
      <c r="Z546" s="1481"/>
      <c r="AA546" s="1481"/>
      <c r="AB546" s="1481"/>
      <c r="AC546" s="1481"/>
      <c r="AD546" s="1481"/>
      <c r="AE546" s="1481"/>
      <c r="AF546" s="1481"/>
      <c r="AG546" s="1481"/>
      <c r="AH546" s="1481"/>
      <c r="AI546" s="1481"/>
      <c r="AJ546" s="1481"/>
      <c r="AK546" s="1481"/>
      <c r="AL546" s="1481"/>
      <c r="AM546" s="1529"/>
    </row>
    <row r="547" spans="2:44" ht="13.5" customHeight="1">
      <c r="B547" s="1480"/>
      <c r="C547" s="1480"/>
      <c r="D547" s="1480"/>
      <c r="E547" s="1480"/>
      <c r="F547" s="1480"/>
      <c r="G547" s="1480"/>
      <c r="H547" s="1480"/>
      <c r="I547" s="1480"/>
      <c r="J547" s="1480"/>
      <c r="K547" s="1480"/>
      <c r="L547" s="1480"/>
      <c r="M547" s="1480"/>
      <c r="N547" s="1480"/>
      <c r="O547" s="1528"/>
      <c r="P547" s="1528"/>
      <c r="Q547" s="1528"/>
      <c r="R547" s="1481"/>
      <c r="S547" s="1481"/>
      <c r="T547" s="1481"/>
      <c r="U547" s="1481"/>
      <c r="V547" s="1481"/>
      <c r="W547" s="1481"/>
      <c r="X547" s="1481"/>
      <c r="Y547" s="1858"/>
      <c r="Z547" s="1858"/>
      <c r="AA547" s="1858"/>
      <c r="AB547" s="1858"/>
      <c r="AC547" s="1858"/>
      <c r="AD547" s="1858"/>
      <c r="AE547" s="1858"/>
      <c r="AF547" s="1858"/>
      <c r="AG547" s="1858"/>
      <c r="AH547" s="1858"/>
      <c r="AI547" s="1858"/>
      <c r="AJ547" s="1858"/>
      <c r="AK547" s="1858"/>
      <c r="AL547" s="1481"/>
      <c r="AM547" s="1529"/>
    </row>
    <row r="548" spans="2:44" ht="13.5" customHeight="1">
      <c r="B548" s="1480"/>
      <c r="C548" s="1480"/>
      <c r="D548" s="1480"/>
      <c r="E548" s="1480"/>
      <c r="F548" s="1480"/>
      <c r="G548" s="1480"/>
      <c r="H548" s="1480"/>
      <c r="I548" s="1480"/>
      <c r="J548" s="1480"/>
      <c r="K548" s="1480"/>
      <c r="L548" s="1480"/>
      <c r="M548" s="1480"/>
      <c r="N548" s="1480"/>
      <c r="O548" s="1528"/>
      <c r="P548" s="1528"/>
      <c r="Q548" s="1528"/>
      <c r="R548" s="1481"/>
      <c r="S548" s="1481"/>
      <c r="T548" s="1481"/>
      <c r="U548" s="1481"/>
      <c r="V548" s="1481"/>
      <c r="W548" s="1481"/>
      <c r="X548" s="1481"/>
      <c r="Y548" s="1858"/>
      <c r="Z548" s="1858"/>
      <c r="AA548" s="1858"/>
      <c r="AB548" s="1858"/>
      <c r="AC548" s="1858"/>
      <c r="AD548" s="1858"/>
      <c r="AE548" s="1858"/>
      <c r="AF548" s="1858"/>
      <c r="AG548" s="1858"/>
      <c r="AH548" s="1858"/>
      <c r="AI548" s="1858"/>
      <c r="AJ548" s="1858"/>
      <c r="AK548" s="1858"/>
      <c r="AL548" s="1481"/>
      <c r="AM548" s="1529"/>
    </row>
    <row r="549" spans="2:44" ht="13.5" customHeight="1">
      <c r="B549" s="1480"/>
      <c r="C549" s="1480"/>
      <c r="D549" s="1480"/>
      <c r="E549" s="1480"/>
      <c r="F549" s="1480"/>
      <c r="G549" s="1480"/>
      <c r="H549" s="1480"/>
      <c r="I549" s="1480"/>
      <c r="J549" s="1480"/>
      <c r="K549" s="1480"/>
      <c r="L549" s="1480"/>
      <c r="M549" s="1480"/>
      <c r="N549" s="1480"/>
      <c r="O549" s="1528"/>
      <c r="P549" s="1528"/>
      <c r="Q549" s="1528"/>
      <c r="R549" s="1481"/>
      <c r="S549" s="1481"/>
      <c r="T549" s="1481"/>
      <c r="U549" s="1481"/>
      <c r="V549" s="1481"/>
      <c r="W549" s="1481"/>
      <c r="X549" s="1481"/>
      <c r="Y549" s="1858"/>
      <c r="Z549" s="1858"/>
      <c r="AA549" s="1858"/>
      <c r="AB549" s="1858"/>
      <c r="AC549" s="1858"/>
      <c r="AD549" s="1858"/>
      <c r="AE549" s="1858"/>
      <c r="AF549" s="1858"/>
      <c r="AG549" s="1858"/>
      <c r="AH549" s="1858"/>
      <c r="AI549" s="1858"/>
      <c r="AJ549" s="1858"/>
      <c r="AK549" s="1858"/>
      <c r="AL549" s="1481"/>
      <c r="AM549" s="1529"/>
    </row>
    <row r="550" spans="2:44" ht="13.5" customHeight="1">
      <c r="B550" s="1480"/>
      <c r="C550" s="1480"/>
      <c r="D550" s="1480"/>
      <c r="E550" s="1480"/>
      <c r="F550" s="1480"/>
      <c r="G550" s="1480"/>
      <c r="H550" s="1480"/>
      <c r="I550" s="1480"/>
      <c r="J550" s="1480"/>
      <c r="K550" s="1480"/>
      <c r="L550" s="1480"/>
      <c r="M550" s="1480"/>
      <c r="N550" s="1480"/>
      <c r="O550" s="1528"/>
      <c r="P550" s="1528"/>
      <c r="Q550" s="1528"/>
      <c r="R550" s="1481"/>
      <c r="S550" s="1481"/>
      <c r="T550" s="1481"/>
      <c r="U550" s="1481"/>
      <c r="V550" s="1481"/>
      <c r="W550" s="1481"/>
      <c r="X550" s="1481"/>
      <c r="Y550" s="1858"/>
      <c r="Z550" s="1858"/>
      <c r="AA550" s="1858"/>
      <c r="AB550" s="1858"/>
      <c r="AC550" s="1858"/>
      <c r="AD550" s="1858"/>
      <c r="AE550" s="1858"/>
      <c r="AF550" s="1858"/>
      <c r="AG550" s="1858"/>
      <c r="AH550" s="1858"/>
      <c r="AI550" s="1858"/>
      <c r="AJ550" s="1858"/>
      <c r="AK550" s="1858"/>
      <c r="AL550" s="1481"/>
      <c r="AM550" s="1529"/>
      <c r="AR550" s="1428"/>
    </row>
    <row r="551" spans="2:44" ht="13.5" customHeight="1">
      <c r="B551" s="1480"/>
      <c r="C551" s="1480"/>
      <c r="D551" s="1480"/>
      <c r="E551" s="1480"/>
      <c r="F551" s="1480"/>
      <c r="G551" s="1480"/>
      <c r="H551" s="1480"/>
      <c r="I551" s="1480"/>
      <c r="J551" s="1480"/>
      <c r="K551" s="1480"/>
      <c r="L551" s="1480"/>
      <c r="M551" s="1480"/>
      <c r="N551" s="1480"/>
      <c r="O551" s="1528"/>
      <c r="P551" s="1528"/>
      <c r="Q551" s="1528"/>
      <c r="R551" s="1481"/>
      <c r="T551" s="1481"/>
      <c r="U551" s="1481"/>
      <c r="V551" s="1481"/>
      <c r="W551" s="1481"/>
      <c r="X551" s="1481"/>
      <c r="Y551" s="1858"/>
      <c r="Z551" s="1858"/>
      <c r="AA551" s="1858"/>
      <c r="AB551" s="1858"/>
      <c r="AC551" s="1858"/>
      <c r="AD551" s="1858"/>
      <c r="AE551" s="1858"/>
      <c r="AF551" s="1858"/>
      <c r="AG551" s="1858"/>
      <c r="AH551" s="1858"/>
      <c r="AI551" s="1858"/>
      <c r="AJ551" s="1858"/>
      <c r="AK551" s="1858"/>
      <c r="AL551" s="1481"/>
      <c r="AM551" s="1529"/>
    </row>
    <row r="552" spans="2:44" ht="13.5" customHeight="1">
      <c r="B552" s="1480"/>
      <c r="C552" s="1480"/>
      <c r="D552" s="1480"/>
      <c r="E552" s="1480"/>
      <c r="F552" s="1480"/>
      <c r="G552" s="1480"/>
      <c r="H552" s="1480"/>
      <c r="I552" s="1480"/>
      <c r="J552" s="1480"/>
      <c r="K552" s="1480"/>
      <c r="L552" s="1480"/>
      <c r="M552" s="1480"/>
      <c r="N552" s="1480"/>
      <c r="O552" s="1528"/>
      <c r="P552" s="1528"/>
      <c r="Q552" s="1528"/>
      <c r="R552" s="1481"/>
      <c r="T552" s="1481"/>
      <c r="U552" s="1481"/>
      <c r="V552" s="1481"/>
      <c r="W552" s="1481"/>
      <c r="X552" s="1481"/>
      <c r="Y552" s="1858"/>
      <c r="Z552" s="1858"/>
      <c r="AA552" s="1858"/>
      <c r="AB552" s="1858"/>
      <c r="AC552" s="1858"/>
      <c r="AD552" s="1858"/>
      <c r="AE552" s="1858"/>
      <c r="AF552" s="1858"/>
      <c r="AG552" s="1858"/>
      <c r="AH552" s="1858"/>
      <c r="AI552" s="1858"/>
      <c r="AJ552" s="1858"/>
      <c r="AK552" s="1858"/>
      <c r="AL552" s="1481"/>
      <c r="AM552" s="1529"/>
    </row>
    <row r="553" spans="2:44" ht="13.5" customHeight="1">
      <c r="B553" s="1480"/>
      <c r="C553" s="1480"/>
      <c r="D553" s="1480"/>
      <c r="E553" s="1480"/>
      <c r="F553" s="1480"/>
      <c r="G553" s="1480"/>
      <c r="H553" s="1480"/>
      <c r="I553" s="1480"/>
      <c r="J553" s="1480"/>
      <c r="K553" s="1480"/>
      <c r="L553" s="1480"/>
      <c r="M553" s="1480"/>
      <c r="N553" s="1480"/>
      <c r="O553" s="1528"/>
      <c r="P553" s="1528"/>
      <c r="Q553" s="1528"/>
      <c r="R553" s="1481"/>
      <c r="T553" s="1481"/>
      <c r="U553" s="1481"/>
      <c r="V553" s="1481"/>
      <c r="W553" s="1481"/>
      <c r="X553" s="1481"/>
      <c r="Y553" s="1858"/>
      <c r="Z553" s="1858"/>
      <c r="AA553" s="1858"/>
      <c r="AB553" s="1858"/>
      <c r="AC553" s="1858"/>
      <c r="AD553" s="1858"/>
      <c r="AE553" s="1858"/>
      <c r="AF553" s="1858"/>
      <c r="AG553" s="1858"/>
      <c r="AH553" s="1858"/>
      <c r="AI553" s="1858"/>
      <c r="AJ553" s="1858"/>
      <c r="AK553" s="1858"/>
      <c r="AL553" s="1481"/>
      <c r="AM553" s="1529"/>
    </row>
    <row r="554" spans="2:44" ht="13.5" customHeight="1">
      <c r="B554" s="1480"/>
      <c r="C554" s="1480"/>
      <c r="D554" s="1480"/>
      <c r="E554" s="1480"/>
      <c r="F554" s="1480"/>
      <c r="G554" s="1480"/>
      <c r="H554" s="1480"/>
      <c r="I554" s="1480"/>
      <c r="J554" s="1480"/>
      <c r="K554" s="1480"/>
      <c r="L554" s="1480"/>
      <c r="M554" s="1480"/>
      <c r="N554" s="1480"/>
      <c r="O554" s="1528"/>
      <c r="P554" s="1528"/>
      <c r="Q554" s="1528"/>
      <c r="R554" s="1481"/>
      <c r="S554" s="1481"/>
      <c r="T554" s="1481"/>
      <c r="U554" s="1481"/>
      <c r="V554" s="1481"/>
      <c r="W554" s="1481"/>
      <c r="X554" s="1481"/>
      <c r="Y554" s="1858"/>
      <c r="Z554" s="1858"/>
      <c r="AA554" s="1858"/>
      <c r="AB554" s="1858"/>
      <c r="AC554" s="1858"/>
      <c r="AD554" s="1858"/>
      <c r="AE554" s="1858"/>
      <c r="AF554" s="1858"/>
      <c r="AG554" s="1858"/>
      <c r="AH554" s="1858"/>
      <c r="AI554" s="1858"/>
      <c r="AJ554" s="1858"/>
      <c r="AK554" s="1858"/>
      <c r="AL554" s="1481"/>
      <c r="AM554" s="1529"/>
    </row>
    <row r="555" spans="2:44" ht="13.5" customHeight="1">
      <c r="B555" s="1480"/>
      <c r="C555" s="1480"/>
      <c r="D555" s="1480"/>
      <c r="E555" s="1480"/>
      <c r="F555" s="1480"/>
      <c r="G555" s="1480"/>
      <c r="H555" s="1480"/>
      <c r="I555" s="1480"/>
      <c r="J555" s="1480"/>
      <c r="K555" s="1480"/>
      <c r="L555" s="1480"/>
      <c r="M555" s="1480"/>
      <c r="N555" s="1480"/>
      <c r="O555" s="1528"/>
      <c r="P555" s="1528"/>
      <c r="Q555" s="1528"/>
      <c r="R555" s="1481"/>
      <c r="S555" s="1481"/>
      <c r="T555" s="1481"/>
      <c r="U555" s="1481"/>
      <c r="V555" s="1481"/>
      <c r="W555" s="1481"/>
      <c r="X555" s="1481"/>
      <c r="Y555" s="1858"/>
      <c r="Z555" s="1858"/>
      <c r="AA555" s="1858"/>
      <c r="AB555" s="1858"/>
      <c r="AC555" s="1858"/>
      <c r="AD555" s="1858"/>
      <c r="AE555" s="1858"/>
      <c r="AF555" s="1858"/>
      <c r="AG555" s="1858"/>
      <c r="AH555" s="1858"/>
      <c r="AI555" s="1858"/>
      <c r="AJ555" s="1858"/>
      <c r="AK555" s="1858"/>
      <c r="AL555" s="1481"/>
      <c r="AM555" s="1529"/>
    </row>
    <row r="556" spans="2:44" ht="13.5" customHeight="1">
      <c r="B556" s="1480"/>
      <c r="C556" s="1480"/>
      <c r="D556" s="1480"/>
      <c r="E556" s="1480"/>
      <c r="F556" s="1480"/>
      <c r="G556" s="1480"/>
      <c r="H556" s="1480"/>
      <c r="I556" s="1480"/>
      <c r="J556" s="1480"/>
      <c r="K556" s="1480"/>
      <c r="L556" s="1480"/>
      <c r="M556" s="1480"/>
      <c r="N556" s="1480"/>
      <c r="O556" s="1528"/>
      <c r="P556" s="1528"/>
      <c r="Q556" s="1528"/>
      <c r="R556" s="1481"/>
      <c r="S556" s="1481"/>
      <c r="T556" s="1481"/>
      <c r="U556" s="1481"/>
      <c r="V556" s="1481"/>
      <c r="W556" s="1481"/>
      <c r="X556" s="1481"/>
      <c r="Y556" s="1481"/>
      <c r="Z556" s="1481"/>
      <c r="AA556" s="1481"/>
      <c r="AB556" s="1481"/>
      <c r="AC556" s="1481"/>
      <c r="AD556" s="1481"/>
      <c r="AE556" s="1481"/>
      <c r="AF556" s="1481"/>
      <c r="AG556" s="1481"/>
      <c r="AH556" s="1481"/>
      <c r="AI556" s="1481"/>
      <c r="AJ556" s="1481"/>
      <c r="AK556" s="1481"/>
      <c r="AL556" s="1481"/>
      <c r="AM556" s="1529"/>
    </row>
    <row r="557" spans="2:44" ht="13.5" customHeight="1">
      <c r="B557" s="1531"/>
      <c r="C557" s="3435" t="str">
        <f>+C453</f>
        <v>4月</v>
      </c>
      <c r="D557" s="3436"/>
      <c r="E557" s="3437"/>
      <c r="F557" s="3435" t="str">
        <f t="shared" ref="F557" si="23">+F453</f>
        <v>5月</v>
      </c>
      <c r="G557" s="3436"/>
      <c r="H557" s="3437"/>
      <c r="I557" s="3435" t="str">
        <f t="shared" ref="I557" si="24">+I453</f>
        <v>6月</v>
      </c>
      <c r="J557" s="3436"/>
      <c r="K557" s="3437"/>
      <c r="L557" s="3435" t="str">
        <f t="shared" ref="L557" si="25">+L453</f>
        <v>7月</v>
      </c>
      <c r="M557" s="3436"/>
      <c r="N557" s="3437"/>
      <c r="O557" s="3435" t="str">
        <f t="shared" ref="O557" si="26">+O453</f>
        <v>8月</v>
      </c>
      <c r="P557" s="3436"/>
      <c r="Q557" s="3437"/>
      <c r="R557" s="3435" t="str">
        <f t="shared" ref="R557" si="27">+R453</f>
        <v>9月</v>
      </c>
      <c r="S557" s="3436"/>
      <c r="T557" s="3437"/>
      <c r="U557" s="3435" t="str">
        <f t="shared" ref="U557" si="28">+U453</f>
        <v>10月</v>
      </c>
      <c r="V557" s="3436"/>
      <c r="W557" s="3437"/>
      <c r="X557" s="3435" t="str">
        <f t="shared" ref="X557" si="29">+X453</f>
        <v>11月</v>
      </c>
      <c r="Y557" s="3436"/>
      <c r="Z557" s="3437"/>
      <c r="AA557" s="3435" t="str">
        <f t="shared" ref="AA557" si="30">+AA453</f>
        <v>12月</v>
      </c>
      <c r="AB557" s="3436"/>
      <c r="AC557" s="3437"/>
      <c r="AD557" s="3435" t="str">
        <f t="shared" ref="AD557" si="31">+AD453</f>
        <v>1月</v>
      </c>
      <c r="AE557" s="3436"/>
      <c r="AF557" s="3437"/>
      <c r="AG557" s="3435" t="str">
        <f t="shared" ref="AG557" si="32">+AG453</f>
        <v>2月</v>
      </c>
      <c r="AH557" s="3436"/>
      <c r="AI557" s="3437"/>
      <c r="AJ557" s="3435" t="str">
        <f t="shared" ref="AJ557" si="33">+AJ453</f>
        <v>3月</v>
      </c>
      <c r="AK557" s="3436"/>
      <c r="AL557" s="3437"/>
      <c r="AM557" s="1526"/>
    </row>
    <row r="558" spans="2:44" ht="14.25" customHeight="1">
      <c r="B558" s="1532">
        <f>+'6経営計画'!B107</f>
        <v>2023</v>
      </c>
      <c r="C558" s="3667">
        <f>+'6経営計画'!H110</f>
        <v>100</v>
      </c>
      <c r="D558" s="3668"/>
      <c r="E558" s="3669"/>
      <c r="F558" s="3325">
        <f>+'6経営計画'!I110</f>
        <v>100</v>
      </c>
      <c r="G558" s="3326"/>
      <c r="H558" s="3327"/>
      <c r="I558" s="3325">
        <f>+'6経営計画'!J110</f>
        <v>100</v>
      </c>
      <c r="J558" s="3326"/>
      <c r="K558" s="3327"/>
      <c r="L558" s="3325">
        <f>+'6経営計画'!K110</f>
        <v>100</v>
      </c>
      <c r="M558" s="3326"/>
      <c r="N558" s="3327"/>
      <c r="O558" s="3325">
        <f>+'6経営計画'!L110</f>
        <v>100</v>
      </c>
      <c r="P558" s="3326"/>
      <c r="Q558" s="3327"/>
      <c r="R558" s="3325">
        <f>+'6経営計画'!M110</f>
        <v>100</v>
      </c>
      <c r="S558" s="3326"/>
      <c r="T558" s="3327"/>
      <c r="U558" s="3325">
        <f>+'6経営計画'!N110</f>
        <v>100</v>
      </c>
      <c r="V558" s="3326"/>
      <c r="W558" s="3327"/>
      <c r="X558" s="3325">
        <f>+'6経営計画'!O110</f>
        <v>100</v>
      </c>
      <c r="Y558" s="3326"/>
      <c r="Z558" s="3327"/>
      <c r="AA558" s="3325">
        <f>+'6経営計画'!Q110</f>
        <v>100</v>
      </c>
      <c r="AB558" s="3326"/>
      <c r="AC558" s="3327"/>
      <c r="AD558" s="3325">
        <f>+'6経営計画'!Q110</f>
        <v>100</v>
      </c>
      <c r="AE558" s="3326"/>
      <c r="AF558" s="3327"/>
      <c r="AG558" s="3325">
        <f>+'6経営計画'!R110</f>
        <v>100</v>
      </c>
      <c r="AH558" s="3326"/>
      <c r="AI558" s="3327"/>
      <c r="AJ558" s="3325">
        <f>+'6経営計画'!S110</f>
        <v>100</v>
      </c>
      <c r="AK558" s="3326"/>
      <c r="AL558" s="3327"/>
      <c r="AM558" s="1526"/>
    </row>
    <row r="559" spans="2:44" ht="13.5" customHeight="1">
      <c r="B559" s="1532">
        <f>+'6経営計画'!B3</f>
        <v>2024</v>
      </c>
      <c r="C559" s="3667">
        <f>+'6経営計画'!H114</f>
        <v>100</v>
      </c>
      <c r="D559" s="3668"/>
      <c r="E559" s="3669"/>
      <c r="F559" s="3325">
        <f>+'6経営計画'!I114</f>
        <v>100</v>
      </c>
      <c r="G559" s="3326"/>
      <c r="H559" s="3327"/>
      <c r="I559" s="3325">
        <f>+'6経営計画'!J114</f>
        <v>100</v>
      </c>
      <c r="J559" s="3326"/>
      <c r="K559" s="3327"/>
      <c r="L559" s="3325">
        <f>+'6経営計画'!K114</f>
        <v>100</v>
      </c>
      <c r="M559" s="3326"/>
      <c r="N559" s="3327"/>
      <c r="O559" s="3325">
        <f>+'6経営計画'!L114</f>
        <v>100</v>
      </c>
      <c r="P559" s="3326"/>
      <c r="Q559" s="3327"/>
      <c r="R559" s="3325">
        <f>+'6経営計画'!M114</f>
        <v>100</v>
      </c>
      <c r="S559" s="3326"/>
      <c r="T559" s="3327"/>
      <c r="U559" s="3325">
        <f>+'6経営計画'!N114</f>
        <v>90</v>
      </c>
      <c r="V559" s="3326"/>
      <c r="W559" s="3327"/>
      <c r="X559" s="3325">
        <f>+'6経営計画'!O114</f>
        <v>80</v>
      </c>
      <c r="Y559" s="3326"/>
      <c r="Z559" s="3327"/>
      <c r="AA559" s="3325">
        <f>+'6経営計画'!P114</f>
        <v>80</v>
      </c>
      <c r="AB559" s="3326"/>
      <c r="AC559" s="3327"/>
      <c r="AD559" s="3325">
        <f>+'6経営計画'!Q114</f>
        <v>80</v>
      </c>
      <c r="AE559" s="3326"/>
      <c r="AF559" s="3327"/>
      <c r="AG559" s="3325">
        <f>+'6経営計画'!R114</f>
        <v>75</v>
      </c>
      <c r="AH559" s="3326"/>
      <c r="AI559" s="3327"/>
      <c r="AJ559" s="3325">
        <f>+'6経営計画'!S114</f>
        <v>75</v>
      </c>
      <c r="AK559" s="3326"/>
      <c r="AL559" s="3327"/>
      <c r="AM559" s="1527"/>
    </row>
    <row r="560" spans="2:44" ht="13.5" customHeight="1">
      <c r="B560" s="1533"/>
      <c r="C560" s="1533"/>
      <c r="D560" s="1533"/>
      <c r="E560" s="1533"/>
      <c r="F560" s="1533"/>
      <c r="G560" s="1533"/>
      <c r="H560" s="1533"/>
      <c r="I560" s="1533"/>
      <c r="J560" s="1533"/>
      <c r="K560" s="1533"/>
      <c r="L560" s="1533"/>
      <c r="M560" s="1533"/>
      <c r="N560" s="1533"/>
      <c r="O560" s="1534"/>
      <c r="P560" s="1534"/>
      <c r="Q560" s="1534"/>
      <c r="R560" s="1535"/>
      <c r="S560" s="1535"/>
      <c r="T560" s="1535"/>
      <c r="U560" s="1535"/>
      <c r="V560" s="1535"/>
      <c r="W560" s="1535"/>
      <c r="X560" s="1535"/>
      <c r="Y560" s="1535"/>
      <c r="Z560" s="1535"/>
      <c r="AA560" s="1535"/>
      <c r="AB560" s="1535"/>
      <c r="AC560" s="1535"/>
      <c r="AD560" s="1535"/>
      <c r="AE560" s="1535"/>
      <c r="AF560" s="1535"/>
      <c r="AG560" s="1535"/>
      <c r="AH560" s="1535"/>
      <c r="AI560" s="1535"/>
      <c r="AJ560" s="1535"/>
      <c r="AK560" s="1535"/>
      <c r="AL560" s="1535"/>
      <c r="AM560" s="1527"/>
    </row>
    <row r="561" spans="2:44">
      <c r="B561" s="3017" t="str">
        <f>+'6経営計画'!B118</f>
        <v>建設副産物の再資源化率の向上</v>
      </c>
      <c r="C561" s="1536"/>
      <c r="D561" s="1536"/>
      <c r="E561" s="1536"/>
      <c r="F561" s="1536"/>
      <c r="G561" s="1536"/>
      <c r="H561" s="1536"/>
      <c r="I561" s="1536"/>
      <c r="J561" s="1536"/>
      <c r="K561" s="1536"/>
      <c r="L561" s="1536"/>
      <c r="M561" s="1536"/>
      <c r="N561" s="3016"/>
      <c r="O561" s="3457" t="s">
        <v>1160</v>
      </c>
      <c r="P561" s="3457"/>
      <c r="Q561" s="3457"/>
      <c r="R561" s="3426" t="s">
        <v>1927</v>
      </c>
      <c r="S561" s="3427"/>
      <c r="T561" s="3427"/>
      <c r="U561" s="3427"/>
      <c r="V561" s="3427"/>
      <c r="W561" s="3427"/>
      <c r="X561" s="3427"/>
      <c r="Y561" s="3427"/>
      <c r="Z561" s="3427"/>
      <c r="AA561" s="3427"/>
      <c r="AB561" s="3427"/>
      <c r="AC561" s="3427"/>
      <c r="AD561" s="3427"/>
      <c r="AE561" s="3427"/>
      <c r="AF561" s="3427"/>
      <c r="AG561" s="3427"/>
      <c r="AH561" s="3427"/>
      <c r="AI561" s="3427"/>
      <c r="AJ561" s="3427"/>
      <c r="AK561" s="3427"/>
      <c r="AL561" s="3428"/>
      <c r="AM561" s="1527"/>
    </row>
    <row r="562" spans="2:44" ht="13.5" customHeight="1">
      <c r="B562" s="3859" t="s">
        <v>497</v>
      </c>
      <c r="C562" s="3860"/>
      <c r="D562" s="3860"/>
      <c r="E562" s="3860"/>
      <c r="F562" s="3860"/>
      <c r="G562" s="3860"/>
      <c r="H562" s="3860"/>
      <c r="I562" s="3860"/>
      <c r="J562" s="3860"/>
      <c r="K562" s="3860"/>
      <c r="L562" s="3860"/>
      <c r="M562" s="3860"/>
      <c r="N562" s="3861"/>
      <c r="O562" s="3554" t="str">
        <f>+AB414</f>
        <v>✕</v>
      </c>
      <c r="P562" s="3555"/>
      <c r="Q562" s="3555"/>
      <c r="R562" s="3442">
        <f>+'6経営計画'!V125</f>
        <v>0</v>
      </c>
      <c r="S562" s="3443"/>
      <c r="T562" s="3443"/>
      <c r="U562" s="3443"/>
      <c r="V562" s="3443"/>
      <c r="W562" s="3443"/>
      <c r="X562" s="3443"/>
      <c r="Y562" s="3443"/>
      <c r="Z562" s="3443"/>
      <c r="AA562" s="3443"/>
      <c r="AB562" s="3443"/>
      <c r="AC562" s="3443"/>
      <c r="AD562" s="3443"/>
      <c r="AE562" s="3443"/>
      <c r="AF562" s="3443"/>
      <c r="AG562" s="3443"/>
      <c r="AH562" s="3443"/>
      <c r="AI562" s="3443"/>
      <c r="AJ562" s="3443"/>
      <c r="AK562" s="3443"/>
      <c r="AL562" s="3444"/>
      <c r="AM562" s="1527"/>
    </row>
    <row r="563" spans="2:44" ht="13.5" customHeight="1">
      <c r="B563" s="3556" t="str">
        <f>+'6経営計画'!F118</f>
        <v>・分別の徹底</v>
      </c>
      <c r="C563" s="3557"/>
      <c r="D563" s="3557"/>
      <c r="E563" s="3557"/>
      <c r="F563" s="3557"/>
      <c r="G563" s="3557"/>
      <c r="H563" s="3557"/>
      <c r="I563" s="3557"/>
      <c r="J563" s="3557"/>
      <c r="K563" s="3557"/>
      <c r="L563" s="3557"/>
      <c r="M563" s="3557"/>
      <c r="N563" s="3558"/>
      <c r="O563" s="3471" t="str">
        <f>+'6経営計画'!T118</f>
        <v>○</v>
      </c>
      <c r="P563" s="3471"/>
      <c r="Q563" s="3471"/>
      <c r="R563" s="3445"/>
      <c r="S563" s="3446"/>
      <c r="T563" s="3446"/>
      <c r="U563" s="3446"/>
      <c r="V563" s="3446"/>
      <c r="W563" s="3446"/>
      <c r="X563" s="3446"/>
      <c r="Y563" s="3446"/>
      <c r="Z563" s="3446"/>
      <c r="AA563" s="3446"/>
      <c r="AB563" s="3446"/>
      <c r="AC563" s="3446"/>
      <c r="AD563" s="3446"/>
      <c r="AE563" s="3446"/>
      <c r="AF563" s="3446"/>
      <c r="AG563" s="3446"/>
      <c r="AH563" s="3446"/>
      <c r="AI563" s="3446"/>
      <c r="AJ563" s="3446"/>
      <c r="AK563" s="3446"/>
      <c r="AL563" s="3447"/>
      <c r="AM563" s="1529"/>
    </row>
    <row r="564" spans="2:44" ht="13.5" customHeight="1">
      <c r="B564" s="3561" t="str">
        <f>+'6経営計画'!F119</f>
        <v>・再資源化先の開拓</v>
      </c>
      <c r="C564" s="3562"/>
      <c r="D564" s="3562"/>
      <c r="E564" s="3562"/>
      <c r="F564" s="3562"/>
      <c r="G564" s="3562"/>
      <c r="H564" s="3562"/>
      <c r="I564" s="3562"/>
      <c r="J564" s="3562"/>
      <c r="K564" s="3562"/>
      <c r="L564" s="3562"/>
      <c r="M564" s="3562"/>
      <c r="N564" s="3562"/>
      <c r="O564" s="3460">
        <f>+'6経営計画'!T119</f>
        <v>0</v>
      </c>
      <c r="P564" s="3460"/>
      <c r="Q564" s="3460"/>
      <c r="R564" s="3445"/>
      <c r="S564" s="3446"/>
      <c r="T564" s="3446"/>
      <c r="U564" s="3446"/>
      <c r="V564" s="3446"/>
      <c r="W564" s="3446"/>
      <c r="X564" s="3446"/>
      <c r="Y564" s="3446"/>
      <c r="Z564" s="3446"/>
      <c r="AA564" s="3446"/>
      <c r="AB564" s="3446"/>
      <c r="AC564" s="3446"/>
      <c r="AD564" s="3446"/>
      <c r="AE564" s="3446"/>
      <c r="AF564" s="3446"/>
      <c r="AG564" s="3446"/>
      <c r="AH564" s="3446"/>
      <c r="AI564" s="3446"/>
      <c r="AJ564" s="3446"/>
      <c r="AK564" s="3446"/>
      <c r="AL564" s="3447"/>
      <c r="AM564" s="1529"/>
    </row>
    <row r="565" spans="2:44" ht="13.5" customHeight="1">
      <c r="B565" s="3651">
        <f>+'6経営計画'!F120</f>
        <v>0</v>
      </c>
      <c r="C565" s="3652"/>
      <c r="D565" s="3652"/>
      <c r="E565" s="3652"/>
      <c r="F565" s="3652"/>
      <c r="G565" s="3652"/>
      <c r="H565" s="3652"/>
      <c r="I565" s="3652"/>
      <c r="J565" s="3652"/>
      <c r="K565" s="3652"/>
      <c r="L565" s="3652"/>
      <c r="M565" s="3652"/>
      <c r="N565" s="3652"/>
      <c r="O565" s="3858">
        <f>+'6経営計画'!T120</f>
        <v>0</v>
      </c>
      <c r="P565" s="3858"/>
      <c r="Q565" s="3858"/>
      <c r="R565" s="3445"/>
      <c r="S565" s="3446"/>
      <c r="T565" s="3446"/>
      <c r="U565" s="3446"/>
      <c r="V565" s="3446"/>
      <c r="W565" s="3446"/>
      <c r="X565" s="3446"/>
      <c r="Y565" s="3446"/>
      <c r="Z565" s="3446"/>
      <c r="AA565" s="3446"/>
      <c r="AB565" s="3446"/>
      <c r="AC565" s="3446"/>
      <c r="AD565" s="3446"/>
      <c r="AE565" s="3446"/>
      <c r="AF565" s="3446"/>
      <c r="AG565" s="3446"/>
      <c r="AH565" s="3446"/>
      <c r="AI565" s="3446"/>
      <c r="AJ565" s="3446"/>
      <c r="AK565" s="3446"/>
      <c r="AL565" s="3447"/>
      <c r="AM565" s="1529"/>
    </row>
    <row r="566" spans="2:44" ht="13.5" customHeight="1">
      <c r="B566" s="3651">
        <f>+'6経営計画'!F121</f>
        <v>0</v>
      </c>
      <c r="C566" s="3652"/>
      <c r="D566" s="3652"/>
      <c r="E566" s="3652"/>
      <c r="F566" s="3652"/>
      <c r="G566" s="3652"/>
      <c r="H566" s="3652"/>
      <c r="I566" s="3652"/>
      <c r="J566" s="3652"/>
      <c r="K566" s="3652"/>
      <c r="L566" s="3652"/>
      <c r="M566" s="3652"/>
      <c r="N566" s="3652"/>
      <c r="O566" s="3858">
        <f>+'6経営計画'!T121</f>
        <v>0</v>
      </c>
      <c r="P566" s="3858"/>
      <c r="Q566" s="3858"/>
      <c r="R566" s="3445"/>
      <c r="S566" s="3446"/>
      <c r="T566" s="3446"/>
      <c r="U566" s="3446"/>
      <c r="V566" s="3446"/>
      <c r="W566" s="3446"/>
      <c r="X566" s="3446"/>
      <c r="Y566" s="3446"/>
      <c r="Z566" s="3446"/>
      <c r="AA566" s="3446"/>
      <c r="AB566" s="3446"/>
      <c r="AC566" s="3446"/>
      <c r="AD566" s="3446"/>
      <c r="AE566" s="3446"/>
      <c r="AF566" s="3446"/>
      <c r="AG566" s="3446"/>
      <c r="AH566" s="3446"/>
      <c r="AI566" s="3446"/>
      <c r="AJ566" s="3446"/>
      <c r="AK566" s="3446"/>
      <c r="AL566" s="3447"/>
      <c r="AM566" s="1529"/>
    </row>
    <row r="567" spans="2:44" ht="13.5" customHeight="1">
      <c r="B567" s="3671" t="e">
        <f>+'6経営計画'!#REF!</f>
        <v>#REF!</v>
      </c>
      <c r="C567" s="3672"/>
      <c r="D567" s="3672"/>
      <c r="E567" s="3672"/>
      <c r="F567" s="3672"/>
      <c r="G567" s="3672"/>
      <c r="H567" s="3672"/>
      <c r="I567" s="3672"/>
      <c r="J567" s="3672"/>
      <c r="K567" s="3672"/>
      <c r="L567" s="3672"/>
      <c r="M567" s="3672"/>
      <c r="N567" s="3672"/>
      <c r="O567" s="3670">
        <f>+'6経営計画'!T122</f>
        <v>0</v>
      </c>
      <c r="P567" s="3670"/>
      <c r="Q567" s="3670"/>
      <c r="R567" s="3448"/>
      <c r="S567" s="3449"/>
      <c r="T567" s="3449"/>
      <c r="U567" s="3449"/>
      <c r="V567" s="3449"/>
      <c r="W567" s="3449"/>
      <c r="X567" s="3449"/>
      <c r="Y567" s="3449"/>
      <c r="Z567" s="3449"/>
      <c r="AA567" s="3449"/>
      <c r="AB567" s="3449"/>
      <c r="AC567" s="3449"/>
      <c r="AD567" s="3449"/>
      <c r="AE567" s="3449"/>
      <c r="AF567" s="3449"/>
      <c r="AG567" s="3449"/>
      <c r="AH567" s="3449"/>
      <c r="AI567" s="3449"/>
      <c r="AJ567" s="3449"/>
      <c r="AK567" s="3449"/>
      <c r="AL567" s="3450"/>
      <c r="AM567" s="1529"/>
    </row>
    <row r="568" spans="2:44" ht="13.5" customHeight="1">
      <c r="B568" s="1480"/>
      <c r="C568" s="1480"/>
      <c r="D568" s="1480"/>
      <c r="E568" s="1480"/>
      <c r="F568" s="1480"/>
      <c r="G568" s="1480"/>
      <c r="H568" s="1480"/>
      <c r="I568" s="1480"/>
      <c r="J568" s="1480"/>
      <c r="K568" s="1480"/>
      <c r="L568" s="1480"/>
      <c r="M568" s="1480"/>
      <c r="N568" s="1480"/>
      <c r="O568" s="1528"/>
      <c r="P568" s="1528"/>
      <c r="Q568" s="1528"/>
      <c r="R568" s="1481"/>
      <c r="S568" s="1481"/>
      <c r="T568" s="1481"/>
      <c r="U568" s="1481"/>
      <c r="V568" s="1481"/>
      <c r="W568" s="1481"/>
      <c r="X568" s="1481"/>
      <c r="Y568" s="1481"/>
      <c r="Z568" s="1481"/>
      <c r="AA568" s="1481"/>
      <c r="AB568" s="1481"/>
      <c r="AC568" s="1481"/>
      <c r="AD568" s="1481"/>
      <c r="AE568" s="1481"/>
      <c r="AF568" s="1481"/>
      <c r="AG568" s="1481"/>
      <c r="AH568" s="1481"/>
      <c r="AI568" s="1481"/>
      <c r="AJ568" s="1481"/>
      <c r="AK568" s="1481"/>
      <c r="AL568" s="1481"/>
      <c r="AM568" s="1529"/>
    </row>
    <row r="569" spans="2:44" ht="13.5" customHeight="1">
      <c r="B569" s="1480"/>
      <c r="C569" s="1480" t="s">
        <v>1681</v>
      </c>
      <c r="D569" s="1480"/>
      <c r="E569" s="1480"/>
      <c r="F569" s="1480"/>
      <c r="G569" s="1480"/>
      <c r="H569" s="1480"/>
      <c r="I569" s="1480"/>
      <c r="J569" s="1480"/>
      <c r="K569" s="1480"/>
      <c r="L569" s="1480"/>
      <c r="M569" s="1480"/>
      <c r="N569" s="1480"/>
      <c r="O569" s="1528"/>
      <c r="P569" s="1528"/>
      <c r="Q569" s="1528"/>
      <c r="R569" s="1481"/>
      <c r="S569" s="1481"/>
      <c r="T569" s="1481"/>
      <c r="U569" s="1481"/>
      <c r="V569" s="1481"/>
      <c r="W569" s="1481"/>
      <c r="X569" s="1481"/>
      <c r="Y569" s="1530"/>
      <c r="Z569" s="1481"/>
      <c r="AA569" s="1481"/>
      <c r="AB569" s="1481"/>
      <c r="AC569" s="1481"/>
      <c r="AD569" s="1481"/>
      <c r="AE569" s="1481"/>
      <c r="AF569" s="1481"/>
      <c r="AG569" s="1481"/>
      <c r="AH569" s="1481"/>
      <c r="AI569" s="1481"/>
      <c r="AJ569" s="1481"/>
      <c r="AK569" s="1481"/>
      <c r="AL569" s="1481"/>
      <c r="AM569" s="1529"/>
    </row>
    <row r="570" spans="2:44" ht="13.5" customHeight="1">
      <c r="B570" s="1480"/>
      <c r="C570" s="1480"/>
      <c r="D570" s="1480"/>
      <c r="E570" s="1480"/>
      <c r="F570" s="1480"/>
      <c r="G570" s="1480"/>
      <c r="H570" s="1480"/>
      <c r="I570" s="1480"/>
      <c r="J570" s="1480"/>
      <c r="K570" s="1480"/>
      <c r="L570" s="1480"/>
      <c r="M570" s="1480"/>
      <c r="N570" s="1480"/>
      <c r="O570" s="1528"/>
      <c r="P570" s="1528"/>
      <c r="Q570" s="1528"/>
      <c r="R570" s="1481"/>
      <c r="S570" s="1481"/>
      <c r="T570" s="1481"/>
      <c r="U570" s="1481"/>
      <c r="V570" s="1481"/>
      <c r="W570" s="1481"/>
      <c r="X570" s="1481"/>
      <c r="Y570" s="1858"/>
      <c r="Z570" s="1858"/>
      <c r="AA570" s="1858"/>
      <c r="AB570" s="1858"/>
      <c r="AC570" s="1858"/>
      <c r="AD570" s="1858"/>
      <c r="AE570" s="1858"/>
      <c r="AF570" s="1858"/>
      <c r="AG570" s="1858"/>
      <c r="AH570" s="1858"/>
      <c r="AI570" s="1858"/>
      <c r="AJ570" s="1858"/>
      <c r="AK570" s="1858"/>
      <c r="AL570" s="1481"/>
      <c r="AM570" s="1529"/>
    </row>
    <row r="571" spans="2:44" ht="13.5" customHeight="1">
      <c r="B571" s="1480"/>
      <c r="C571" s="1480"/>
      <c r="D571" s="1480"/>
      <c r="E571" s="1480"/>
      <c r="F571" s="1480"/>
      <c r="G571" s="1480"/>
      <c r="H571" s="1480"/>
      <c r="I571" s="1480"/>
      <c r="J571" s="1480"/>
      <c r="K571" s="1480"/>
      <c r="L571" s="1480"/>
      <c r="M571" s="1480"/>
      <c r="N571" s="1480"/>
      <c r="O571" s="1528"/>
      <c r="P571" s="1528"/>
      <c r="Q571" s="1528"/>
      <c r="R571" s="1481"/>
      <c r="S571" s="1481"/>
      <c r="T571" s="1481"/>
      <c r="U571" s="1481"/>
      <c r="V571" s="1481"/>
      <c r="W571" s="1481"/>
      <c r="X571" s="1481"/>
      <c r="Y571" s="1858"/>
      <c r="Z571" s="1858"/>
      <c r="AA571" s="1858"/>
      <c r="AB571" s="1858"/>
      <c r="AC571" s="1858"/>
      <c r="AD571" s="1858"/>
      <c r="AE571" s="1858"/>
      <c r="AF571" s="1858"/>
      <c r="AG571" s="1858"/>
      <c r="AH571" s="1858"/>
      <c r="AI571" s="1858"/>
      <c r="AJ571" s="1858"/>
      <c r="AK571" s="1858"/>
      <c r="AL571" s="1481"/>
      <c r="AM571" s="1529"/>
    </row>
    <row r="572" spans="2:44" ht="13.5" customHeight="1">
      <c r="B572" s="1480"/>
      <c r="C572" s="1480"/>
      <c r="D572" s="1480"/>
      <c r="E572" s="1480"/>
      <c r="F572" s="1480"/>
      <c r="G572" s="1480"/>
      <c r="H572" s="1480"/>
      <c r="I572" s="1480"/>
      <c r="J572" s="1480"/>
      <c r="K572" s="1480"/>
      <c r="L572" s="1480"/>
      <c r="M572" s="1480"/>
      <c r="N572" s="1480"/>
      <c r="O572" s="1528"/>
      <c r="P572" s="1528"/>
      <c r="Q572" s="1528"/>
      <c r="R572" s="1481"/>
      <c r="S572" s="1481"/>
      <c r="T572" s="1481"/>
      <c r="U572" s="1481"/>
      <c r="V572" s="1481"/>
      <c r="W572" s="1481"/>
      <c r="X572" s="1481"/>
      <c r="Y572" s="1858"/>
      <c r="Z572" s="1858"/>
      <c r="AA572" s="1858"/>
      <c r="AB572" s="1858"/>
      <c r="AC572" s="1858"/>
      <c r="AD572" s="1858"/>
      <c r="AE572" s="1858"/>
      <c r="AF572" s="1858"/>
      <c r="AG572" s="1858"/>
      <c r="AH572" s="1858"/>
      <c r="AI572" s="1858"/>
      <c r="AJ572" s="1858"/>
      <c r="AK572" s="1858"/>
      <c r="AL572" s="1481"/>
      <c r="AM572" s="1529"/>
      <c r="AR572" s="1428"/>
    </row>
    <row r="573" spans="2:44" ht="13.5" customHeight="1">
      <c r="B573" s="1480"/>
      <c r="C573" s="1480"/>
      <c r="D573" s="1480"/>
      <c r="E573" s="1480"/>
      <c r="F573" s="1480"/>
      <c r="G573" s="1480"/>
      <c r="H573" s="1480"/>
      <c r="I573" s="1480"/>
      <c r="J573" s="1480"/>
      <c r="K573" s="1480"/>
      <c r="L573" s="1480"/>
      <c r="M573" s="1480"/>
      <c r="N573" s="1480"/>
      <c r="O573" s="1528"/>
      <c r="P573" s="1528"/>
      <c r="Q573" s="1528"/>
      <c r="R573" s="1481"/>
      <c r="S573" s="1481"/>
      <c r="T573" s="1481"/>
      <c r="U573" s="1481"/>
      <c r="V573" s="1481"/>
      <c r="W573" s="1481"/>
      <c r="X573" s="1481"/>
      <c r="Y573" s="1858"/>
      <c r="Z573" s="1858"/>
      <c r="AA573" s="1858"/>
      <c r="AB573" s="1858"/>
      <c r="AC573" s="1858"/>
      <c r="AD573" s="1858"/>
      <c r="AE573" s="1858"/>
      <c r="AF573" s="1858"/>
      <c r="AG573" s="1858"/>
      <c r="AH573" s="1858"/>
      <c r="AI573" s="1858"/>
      <c r="AJ573" s="1858"/>
      <c r="AK573" s="1858"/>
      <c r="AL573" s="1481"/>
      <c r="AM573" s="1529"/>
    </row>
    <row r="574" spans="2:44" ht="13.5" customHeight="1">
      <c r="B574" s="1480"/>
      <c r="C574" s="1480"/>
      <c r="D574" s="1480"/>
      <c r="E574" s="1480"/>
      <c r="F574" s="1480"/>
      <c r="G574" s="1480"/>
      <c r="H574" s="1480"/>
      <c r="I574" s="1480"/>
      <c r="J574" s="1480"/>
      <c r="K574" s="1480"/>
      <c r="L574" s="1480"/>
      <c r="M574" s="1480"/>
      <c r="N574" s="1480"/>
      <c r="O574" s="1528"/>
      <c r="P574" s="1528"/>
      <c r="Q574" s="1528"/>
      <c r="R574" s="1481"/>
      <c r="T574" s="1481"/>
      <c r="U574" s="1481"/>
      <c r="V574" s="1481"/>
      <c r="W574" s="1481"/>
      <c r="X574" s="1481"/>
      <c r="Y574" s="1858"/>
      <c r="Z574" s="1858"/>
      <c r="AA574" s="1858"/>
      <c r="AB574" s="1858"/>
      <c r="AC574" s="1858"/>
      <c r="AD574" s="1858"/>
      <c r="AE574" s="1858"/>
      <c r="AF574" s="1858"/>
      <c r="AG574" s="1858"/>
      <c r="AH574" s="1858"/>
      <c r="AI574" s="1858"/>
      <c r="AJ574" s="1858"/>
      <c r="AK574" s="1858"/>
      <c r="AL574" s="1481"/>
      <c r="AM574" s="1529"/>
    </row>
    <row r="575" spans="2:44" ht="13.5" customHeight="1">
      <c r="B575" s="1480"/>
      <c r="C575" s="1480"/>
      <c r="D575" s="1480"/>
      <c r="E575" s="1480"/>
      <c r="F575" s="1480"/>
      <c r="G575" s="1480"/>
      <c r="H575" s="1480"/>
      <c r="I575" s="1480"/>
      <c r="J575" s="1480"/>
      <c r="K575" s="1480"/>
      <c r="L575" s="1480"/>
      <c r="M575" s="1480"/>
      <c r="N575" s="1480"/>
      <c r="O575" s="1528"/>
      <c r="P575" s="1528"/>
      <c r="Q575" s="1528"/>
      <c r="R575" s="1481"/>
      <c r="T575" s="1481"/>
      <c r="U575" s="1481"/>
      <c r="V575" s="1481"/>
      <c r="W575" s="1481"/>
      <c r="X575" s="1481"/>
      <c r="Y575" s="1858"/>
      <c r="Z575" s="1858"/>
      <c r="AA575" s="1858"/>
      <c r="AB575" s="1858"/>
      <c r="AC575" s="1858"/>
      <c r="AD575" s="1858"/>
      <c r="AE575" s="1858"/>
      <c r="AF575" s="1858"/>
      <c r="AG575" s="1858"/>
      <c r="AH575" s="1858"/>
      <c r="AI575" s="1858"/>
      <c r="AJ575" s="1858"/>
      <c r="AK575" s="1858"/>
      <c r="AL575" s="1481"/>
      <c r="AM575" s="1529"/>
    </row>
    <row r="576" spans="2:44" ht="13.5" customHeight="1">
      <c r="B576" s="1480"/>
      <c r="C576" s="1480"/>
      <c r="D576" s="1480"/>
      <c r="E576" s="1480"/>
      <c r="F576" s="1480"/>
      <c r="G576" s="1480"/>
      <c r="H576" s="1480"/>
      <c r="I576" s="1480"/>
      <c r="J576" s="1480"/>
      <c r="K576" s="1480"/>
      <c r="L576" s="1480"/>
      <c r="M576" s="1480"/>
      <c r="N576" s="1480"/>
      <c r="O576" s="1528"/>
      <c r="P576" s="1528"/>
      <c r="Q576" s="1528"/>
      <c r="R576" s="1481"/>
      <c r="T576" s="1481"/>
      <c r="U576" s="1481"/>
      <c r="V576" s="1481"/>
      <c r="W576" s="1481"/>
      <c r="X576" s="1481"/>
      <c r="Y576" s="1858"/>
      <c r="Z576" s="1858"/>
      <c r="AA576" s="1858"/>
      <c r="AB576" s="1858"/>
      <c r="AC576" s="1858"/>
      <c r="AD576" s="1858"/>
      <c r="AE576" s="1858"/>
      <c r="AF576" s="1858"/>
      <c r="AG576" s="1858"/>
      <c r="AH576" s="1858"/>
      <c r="AI576" s="1858"/>
      <c r="AJ576" s="1858"/>
      <c r="AK576" s="1858"/>
      <c r="AL576" s="1481"/>
      <c r="AM576" s="1529"/>
    </row>
    <row r="577" spans="2:39" ht="13.5" customHeight="1">
      <c r="B577" s="1480"/>
      <c r="C577" s="1480"/>
      <c r="D577" s="1480"/>
      <c r="E577" s="1480"/>
      <c r="F577" s="1480"/>
      <c r="G577" s="1480"/>
      <c r="H577" s="1480"/>
      <c r="I577" s="1480"/>
      <c r="J577" s="1480"/>
      <c r="K577" s="1480"/>
      <c r="L577" s="1480"/>
      <c r="M577" s="1480"/>
      <c r="N577" s="1480"/>
      <c r="O577" s="1528"/>
      <c r="P577" s="1528"/>
      <c r="Q577" s="1528"/>
      <c r="R577" s="1481"/>
      <c r="S577" s="1481"/>
      <c r="T577" s="1481"/>
      <c r="U577" s="1481"/>
      <c r="V577" s="1481"/>
      <c r="W577" s="1481"/>
      <c r="X577" s="1481"/>
      <c r="Y577" s="1858"/>
      <c r="Z577" s="1858"/>
      <c r="AA577" s="1858"/>
      <c r="AB577" s="1858"/>
      <c r="AC577" s="1858"/>
      <c r="AD577" s="1858"/>
      <c r="AE577" s="1858"/>
      <c r="AF577" s="1858"/>
      <c r="AG577" s="1858"/>
      <c r="AH577" s="1858"/>
      <c r="AI577" s="1858"/>
      <c r="AJ577" s="1858"/>
      <c r="AK577" s="1858"/>
      <c r="AL577" s="1481"/>
      <c r="AM577" s="1529"/>
    </row>
    <row r="578" spans="2:39" ht="13.5" customHeight="1">
      <c r="B578" s="1480"/>
      <c r="C578" s="1480"/>
      <c r="D578" s="1480"/>
      <c r="E578" s="1480"/>
      <c r="F578" s="1480"/>
      <c r="G578" s="1480"/>
      <c r="H578" s="1480"/>
      <c r="I578" s="1480"/>
      <c r="J578" s="1480"/>
      <c r="K578" s="1480"/>
      <c r="L578" s="1480"/>
      <c r="M578" s="1480"/>
      <c r="N578" s="1480"/>
      <c r="O578" s="1528"/>
      <c r="P578" s="1528"/>
      <c r="Q578" s="1528"/>
      <c r="R578" s="1481"/>
      <c r="S578" s="1481"/>
      <c r="T578" s="1481"/>
      <c r="U578" s="1481"/>
      <c r="V578" s="1481"/>
      <c r="W578" s="1481"/>
      <c r="X578" s="1481"/>
      <c r="Y578" s="1858"/>
      <c r="Z578" s="1858"/>
      <c r="AA578" s="1858"/>
      <c r="AB578" s="1858"/>
      <c r="AC578" s="1858"/>
      <c r="AD578" s="1858"/>
      <c r="AE578" s="1858"/>
      <c r="AF578" s="1858"/>
      <c r="AG578" s="1858"/>
      <c r="AH578" s="1858"/>
      <c r="AI578" s="1858"/>
      <c r="AJ578" s="1858"/>
      <c r="AK578" s="1858"/>
      <c r="AL578" s="1481"/>
      <c r="AM578" s="1529"/>
    </row>
    <row r="579" spans="2:39" ht="17.25" hidden="1" customHeight="1">
      <c r="B579" s="1480"/>
      <c r="C579" s="1480"/>
      <c r="D579" s="1480"/>
      <c r="E579" s="1480"/>
      <c r="F579" s="1480"/>
      <c r="G579" s="1480"/>
      <c r="H579" s="1480"/>
      <c r="I579" s="1480"/>
      <c r="J579" s="1480"/>
      <c r="K579" s="1480"/>
      <c r="L579" s="1480"/>
      <c r="M579" s="1480"/>
      <c r="N579" s="1480"/>
      <c r="O579" s="1528"/>
      <c r="P579" s="1528"/>
      <c r="Q579" s="1528"/>
      <c r="R579" s="1481"/>
      <c r="S579" s="1481"/>
      <c r="T579" s="1481"/>
      <c r="U579" s="1481"/>
      <c r="V579" s="1481"/>
      <c r="W579" s="1481"/>
      <c r="X579" s="1481"/>
      <c r="Y579" s="1481"/>
      <c r="Z579" s="1481"/>
      <c r="AA579" s="1481"/>
      <c r="AB579" s="1481"/>
      <c r="AC579" s="1481"/>
      <c r="AD579" s="1481"/>
      <c r="AE579" s="1481"/>
      <c r="AF579" s="1481"/>
      <c r="AG579" s="1481"/>
      <c r="AH579" s="1481"/>
      <c r="AI579" s="1481"/>
      <c r="AJ579" s="1481"/>
      <c r="AK579" s="1481"/>
      <c r="AL579" s="1481"/>
      <c r="AM579" s="1526"/>
    </row>
    <row r="580" spans="2:39" ht="14.25" hidden="1" customHeight="1">
      <c r="B580" s="1536" t="str">
        <f>+'6経営計画'!B128</f>
        <v>受託廃棄物のリサイクル率の向上</v>
      </c>
      <c r="C580" s="1536"/>
      <c r="D580" s="1536"/>
      <c r="E580" s="1536"/>
      <c r="F580" s="1536"/>
      <c r="G580" s="1536"/>
      <c r="H580" s="1536"/>
      <c r="I580" s="1536"/>
      <c r="J580" s="1536"/>
      <c r="K580" s="1536"/>
      <c r="L580" s="1536"/>
      <c r="M580" s="1536"/>
      <c r="N580" s="1536"/>
      <c r="O580" s="3457" t="s">
        <v>1160</v>
      </c>
      <c r="P580" s="3457"/>
      <c r="Q580" s="3457"/>
      <c r="R580" s="3426" t="s">
        <v>1927</v>
      </c>
      <c r="S580" s="3427"/>
      <c r="T580" s="3427"/>
      <c r="U580" s="3427"/>
      <c r="V580" s="3427"/>
      <c r="W580" s="3427"/>
      <c r="X580" s="3427"/>
      <c r="Y580" s="3427"/>
      <c r="Z580" s="3427"/>
      <c r="AA580" s="3427"/>
      <c r="AB580" s="3427"/>
      <c r="AC580" s="3427"/>
      <c r="AD580" s="3427"/>
      <c r="AE580" s="3427"/>
      <c r="AF580" s="3427"/>
      <c r="AG580" s="3427"/>
      <c r="AH580" s="3427"/>
      <c r="AI580" s="3427"/>
      <c r="AJ580" s="3427"/>
      <c r="AK580" s="3427"/>
      <c r="AL580" s="3428"/>
      <c r="AM580" s="1526"/>
    </row>
    <row r="581" spans="2:39" ht="14.25" hidden="1" customHeight="1">
      <c r="B581" s="3860" t="s">
        <v>497</v>
      </c>
      <c r="C581" s="3860"/>
      <c r="D581" s="3860"/>
      <c r="E581" s="3860"/>
      <c r="F581" s="3860"/>
      <c r="G581" s="3860"/>
      <c r="H581" s="3860"/>
      <c r="I581" s="3860"/>
      <c r="J581" s="3860"/>
      <c r="K581" s="3860"/>
      <c r="L581" s="3860"/>
      <c r="M581" s="3860"/>
      <c r="N581" s="3861"/>
      <c r="O581" s="3554">
        <f>+AB432</f>
        <v>0</v>
      </c>
      <c r="P581" s="3555"/>
      <c r="Q581" s="3555"/>
      <c r="R581" s="3442">
        <f>+'6経営計画'!V132</f>
        <v>0</v>
      </c>
      <c r="S581" s="3443"/>
      <c r="T581" s="3443"/>
      <c r="U581" s="3443"/>
      <c r="V581" s="3443"/>
      <c r="W581" s="3443"/>
      <c r="X581" s="3443"/>
      <c r="Y581" s="3443"/>
      <c r="Z581" s="3443"/>
      <c r="AA581" s="3443"/>
      <c r="AB581" s="3443"/>
      <c r="AC581" s="3443"/>
      <c r="AD581" s="3443"/>
      <c r="AE581" s="3443"/>
      <c r="AF581" s="3443"/>
      <c r="AG581" s="3443"/>
      <c r="AH581" s="3443"/>
      <c r="AI581" s="3443"/>
      <c r="AJ581" s="3443"/>
      <c r="AK581" s="3443"/>
      <c r="AL581" s="3444"/>
      <c r="AM581" s="1527"/>
    </row>
    <row r="582" spans="2:39" hidden="1">
      <c r="B582" s="3556" t="str">
        <f>+'6経営計画'!F128</f>
        <v>・排出先の分別徹底の依頼</v>
      </c>
      <c r="C582" s="3557"/>
      <c r="D582" s="3557"/>
      <c r="E582" s="3557"/>
      <c r="F582" s="3557"/>
      <c r="G582" s="3557"/>
      <c r="H582" s="3557"/>
      <c r="I582" s="3557"/>
      <c r="J582" s="3557"/>
      <c r="K582" s="3557"/>
      <c r="L582" s="3557"/>
      <c r="M582" s="3557"/>
      <c r="N582" s="3557"/>
      <c r="O582" s="3471" t="str">
        <f>+'6経営計画'!T128</f>
        <v>○</v>
      </c>
      <c r="P582" s="3471"/>
      <c r="Q582" s="3471"/>
      <c r="R582" s="3445"/>
      <c r="S582" s="3446"/>
      <c r="T582" s="3446"/>
      <c r="U582" s="3446"/>
      <c r="V582" s="3446"/>
      <c r="W582" s="3446"/>
      <c r="X582" s="3446"/>
      <c r="Y582" s="3446"/>
      <c r="Z582" s="3446"/>
      <c r="AA582" s="3446"/>
      <c r="AB582" s="3446"/>
      <c r="AC582" s="3446"/>
      <c r="AD582" s="3446"/>
      <c r="AE582" s="3446"/>
      <c r="AF582" s="3446"/>
      <c r="AG582" s="3446"/>
      <c r="AH582" s="3446"/>
      <c r="AI582" s="3446"/>
      <c r="AJ582" s="3446"/>
      <c r="AK582" s="3446"/>
      <c r="AL582" s="3447"/>
      <c r="AM582" s="1527"/>
    </row>
    <row r="583" spans="2:39" hidden="1">
      <c r="B583" s="3561" t="str">
        <f>+'6経営計画'!F129</f>
        <v>・選別の徹底</v>
      </c>
      <c r="C583" s="3562"/>
      <c r="D583" s="3562"/>
      <c r="E583" s="3562"/>
      <c r="F583" s="3562"/>
      <c r="G583" s="3562"/>
      <c r="H583" s="3562"/>
      <c r="I583" s="3562"/>
      <c r="J583" s="3562"/>
      <c r="K583" s="3562"/>
      <c r="L583" s="3562"/>
      <c r="M583" s="3562"/>
      <c r="N583" s="3562"/>
      <c r="O583" s="3460" t="str">
        <f>+'6経営計画'!T129</f>
        <v>×</v>
      </c>
      <c r="P583" s="3460"/>
      <c r="Q583" s="3460"/>
      <c r="R583" s="3445"/>
      <c r="S583" s="3446"/>
      <c r="T583" s="3446"/>
      <c r="U583" s="3446"/>
      <c r="V583" s="3446"/>
      <c r="W583" s="3446"/>
      <c r="X583" s="3446"/>
      <c r="Y583" s="3446"/>
      <c r="Z583" s="3446"/>
      <c r="AA583" s="3446"/>
      <c r="AB583" s="3446"/>
      <c r="AC583" s="3446"/>
      <c r="AD583" s="3446"/>
      <c r="AE583" s="3446"/>
      <c r="AF583" s="3446"/>
      <c r="AG583" s="3446"/>
      <c r="AH583" s="3446"/>
      <c r="AI583" s="3446"/>
      <c r="AJ583" s="3446"/>
      <c r="AK583" s="3446"/>
      <c r="AL583" s="3447"/>
      <c r="AM583" s="1527"/>
    </row>
    <row r="584" spans="2:39" ht="13.5" hidden="1" customHeight="1">
      <c r="B584" s="3561" t="str">
        <f>+'6経営計画'!F130</f>
        <v>・リサイクル先の開拓</v>
      </c>
      <c r="C584" s="3562"/>
      <c r="D584" s="3562"/>
      <c r="E584" s="3562"/>
      <c r="F584" s="3562"/>
      <c r="G584" s="3562"/>
      <c r="H584" s="3562"/>
      <c r="I584" s="3562"/>
      <c r="J584" s="3562"/>
      <c r="K584" s="3562"/>
      <c r="L584" s="3562"/>
      <c r="M584" s="3562"/>
      <c r="N584" s="3562"/>
      <c r="O584" s="3858" t="str">
        <f>+'6経営計画'!T130</f>
        <v>△</v>
      </c>
      <c r="P584" s="3858"/>
      <c r="Q584" s="3858"/>
      <c r="R584" s="3445"/>
      <c r="S584" s="3446"/>
      <c r="T584" s="3446"/>
      <c r="U584" s="3446"/>
      <c r="V584" s="3446"/>
      <c r="W584" s="3446"/>
      <c r="X584" s="3446"/>
      <c r="Y584" s="3446"/>
      <c r="Z584" s="3446"/>
      <c r="AA584" s="3446"/>
      <c r="AB584" s="3446"/>
      <c r="AC584" s="3446"/>
      <c r="AD584" s="3446"/>
      <c r="AE584" s="3446"/>
      <c r="AF584" s="3446"/>
      <c r="AG584" s="3446"/>
      <c r="AH584" s="3446"/>
      <c r="AI584" s="3446"/>
      <c r="AJ584" s="3446"/>
      <c r="AK584" s="3446"/>
      <c r="AL584" s="3447"/>
      <c r="AM584" s="1527"/>
    </row>
    <row r="585" spans="2:39" ht="13.5" hidden="1" customHeight="1">
      <c r="B585" s="3561"/>
      <c r="C585" s="3562"/>
      <c r="D585" s="3562"/>
      <c r="E585" s="3562"/>
      <c r="F585" s="3562"/>
      <c r="G585" s="3562"/>
      <c r="H585" s="3562"/>
      <c r="I585" s="3562"/>
      <c r="J585" s="3562"/>
      <c r="K585" s="3562"/>
      <c r="L585" s="3562"/>
      <c r="M585" s="3562"/>
      <c r="N585" s="3562"/>
      <c r="O585" s="3858">
        <f>+'6経営計画'!T140</f>
        <v>0</v>
      </c>
      <c r="P585" s="3858"/>
      <c r="Q585" s="3858"/>
      <c r="R585" s="3445"/>
      <c r="S585" s="3446"/>
      <c r="T585" s="3446"/>
      <c r="U585" s="3446"/>
      <c r="V585" s="3446"/>
      <c r="W585" s="3446"/>
      <c r="X585" s="3446"/>
      <c r="Y585" s="3446"/>
      <c r="Z585" s="3446"/>
      <c r="AA585" s="3446"/>
      <c r="AB585" s="3446"/>
      <c r="AC585" s="3446"/>
      <c r="AD585" s="3446"/>
      <c r="AE585" s="3446"/>
      <c r="AF585" s="3446"/>
      <c r="AG585" s="3446"/>
      <c r="AH585" s="3446"/>
      <c r="AI585" s="3446"/>
      <c r="AJ585" s="3446"/>
      <c r="AK585" s="3446"/>
      <c r="AL585" s="3447"/>
      <c r="AM585" s="1529"/>
    </row>
    <row r="586" spans="2:39" ht="13.5" hidden="1" customHeight="1">
      <c r="B586" s="3671" t="e">
        <f>+'6経営計画'!#REF!</f>
        <v>#REF!</v>
      </c>
      <c r="C586" s="3672"/>
      <c r="D586" s="3672"/>
      <c r="E586" s="3672"/>
      <c r="F586" s="3672"/>
      <c r="G586" s="3672"/>
      <c r="H586" s="3672"/>
      <c r="I586" s="3672"/>
      <c r="J586" s="3672"/>
      <c r="K586" s="3672"/>
      <c r="L586" s="3672"/>
      <c r="M586" s="3672"/>
      <c r="N586" s="3672"/>
      <c r="O586" s="3670">
        <f>+'6経営計画'!T141</f>
        <v>0</v>
      </c>
      <c r="P586" s="3670"/>
      <c r="Q586" s="3670"/>
      <c r="R586" s="3448"/>
      <c r="S586" s="3449"/>
      <c r="T586" s="3449"/>
      <c r="U586" s="3449"/>
      <c r="V586" s="3449"/>
      <c r="W586" s="3449"/>
      <c r="X586" s="3449"/>
      <c r="Y586" s="3449"/>
      <c r="Z586" s="3449"/>
      <c r="AA586" s="3449"/>
      <c r="AB586" s="3449"/>
      <c r="AC586" s="3449"/>
      <c r="AD586" s="3449"/>
      <c r="AE586" s="3449"/>
      <c r="AF586" s="3449"/>
      <c r="AG586" s="3449"/>
      <c r="AH586" s="3449"/>
      <c r="AI586" s="3449"/>
      <c r="AJ586" s="3449"/>
      <c r="AK586" s="3449"/>
      <c r="AL586" s="3450"/>
      <c r="AM586" s="1529"/>
    </row>
    <row r="587" spans="2:39" ht="13.5" hidden="1" customHeight="1">
      <c r="B587" s="1480"/>
      <c r="C587" s="1480"/>
      <c r="D587" s="1480"/>
      <c r="E587" s="1480"/>
      <c r="F587" s="1480"/>
      <c r="G587" s="1480"/>
      <c r="H587" s="1480"/>
      <c r="I587" s="1480"/>
      <c r="J587" s="1480"/>
      <c r="K587" s="1480"/>
      <c r="L587" s="1480"/>
      <c r="M587" s="1480"/>
      <c r="N587" s="1480"/>
      <c r="O587" s="1528"/>
      <c r="P587" s="1528"/>
      <c r="Q587" s="1528"/>
      <c r="R587" s="1481"/>
      <c r="S587" s="1481"/>
      <c r="T587" s="1481"/>
      <c r="U587" s="1481"/>
      <c r="V587" s="1481"/>
      <c r="W587" s="1481"/>
      <c r="X587" s="1481"/>
      <c r="Y587" s="1481"/>
      <c r="Z587" s="1481"/>
      <c r="AA587" s="1481"/>
      <c r="AB587" s="1481"/>
      <c r="AC587" s="1481"/>
      <c r="AD587" s="1481"/>
      <c r="AE587" s="1481"/>
      <c r="AF587" s="1481"/>
      <c r="AG587" s="1481"/>
      <c r="AH587" s="1481"/>
      <c r="AI587" s="1481"/>
      <c r="AJ587" s="1481"/>
      <c r="AK587" s="1481"/>
      <c r="AL587" s="1481"/>
      <c r="AM587" s="1529"/>
    </row>
    <row r="588" spans="2:39" ht="13.5" hidden="1" customHeight="1">
      <c r="B588" s="1480"/>
      <c r="C588" s="1480" t="s">
        <v>1681</v>
      </c>
      <c r="D588" s="1480"/>
      <c r="E588" s="1480"/>
      <c r="F588" s="1480"/>
      <c r="G588" s="1480"/>
      <c r="H588" s="1480"/>
      <c r="I588" s="1480"/>
      <c r="J588" s="1480"/>
      <c r="K588" s="1480"/>
      <c r="L588" s="1480"/>
      <c r="M588" s="1480"/>
      <c r="N588" s="1480"/>
      <c r="O588" s="1528"/>
      <c r="P588" s="1528"/>
      <c r="Q588" s="1528"/>
      <c r="R588" s="1481"/>
      <c r="S588" s="1481"/>
      <c r="T588" s="1481"/>
      <c r="U588" s="1481"/>
      <c r="V588" s="1481"/>
      <c r="W588" s="1481"/>
      <c r="X588" s="1481"/>
      <c r="Y588" s="1530"/>
      <c r="Z588" s="1481"/>
      <c r="AA588" s="1481"/>
      <c r="AB588" s="1481"/>
      <c r="AC588" s="1481"/>
      <c r="AD588" s="1481"/>
      <c r="AE588" s="1481"/>
      <c r="AF588" s="1481"/>
      <c r="AG588" s="1481"/>
      <c r="AH588" s="1481"/>
      <c r="AI588" s="1481"/>
      <c r="AJ588" s="1481"/>
      <c r="AK588" s="1481"/>
      <c r="AL588" s="1481"/>
      <c r="AM588" s="1529"/>
    </row>
    <row r="589" spans="2:39" ht="13.5" hidden="1" customHeight="1">
      <c r="B589" s="1480"/>
      <c r="C589" s="1480"/>
      <c r="D589" s="1480"/>
      <c r="E589" s="1480"/>
      <c r="F589" s="1480"/>
      <c r="G589" s="1480"/>
      <c r="H589" s="1480"/>
      <c r="I589" s="1480"/>
      <c r="J589" s="1480"/>
      <c r="K589" s="1480"/>
      <c r="L589" s="1480"/>
      <c r="M589" s="1480"/>
      <c r="N589" s="1480"/>
      <c r="O589" s="1528"/>
      <c r="P589" s="1528"/>
      <c r="Q589" s="1528"/>
      <c r="R589" s="1481"/>
      <c r="S589" s="1481"/>
      <c r="T589" s="1481"/>
      <c r="U589" s="1481"/>
      <c r="V589" s="1481"/>
      <c r="W589" s="1481"/>
      <c r="X589" s="1481"/>
      <c r="Y589" s="1858"/>
      <c r="Z589" s="1858"/>
      <c r="AA589" s="1858"/>
      <c r="AB589" s="1858"/>
      <c r="AC589" s="1858"/>
      <c r="AD589" s="1858"/>
      <c r="AE589" s="1858"/>
      <c r="AF589" s="1858"/>
      <c r="AG589" s="1858"/>
      <c r="AH589" s="1858"/>
      <c r="AI589" s="1858"/>
      <c r="AJ589" s="1858"/>
      <c r="AK589" s="1858"/>
      <c r="AL589" s="1481"/>
      <c r="AM589" s="1529"/>
    </row>
    <row r="590" spans="2:39" ht="13.5" hidden="1" customHeight="1">
      <c r="B590" s="1480"/>
      <c r="C590" s="1480"/>
      <c r="D590" s="1480"/>
      <c r="E590" s="1480"/>
      <c r="F590" s="1480"/>
      <c r="G590" s="1480"/>
      <c r="H590" s="1480"/>
      <c r="I590" s="1480"/>
      <c r="J590" s="1480"/>
      <c r="K590" s="1480"/>
      <c r="L590" s="1480"/>
      <c r="M590" s="1480"/>
      <c r="N590" s="1480"/>
      <c r="O590" s="1528"/>
      <c r="P590" s="1528"/>
      <c r="Q590" s="1528"/>
      <c r="R590" s="1481"/>
      <c r="S590" s="1481"/>
      <c r="T590" s="1481"/>
      <c r="U590" s="1481"/>
      <c r="V590" s="1481"/>
      <c r="W590" s="1481"/>
      <c r="X590" s="1481"/>
      <c r="Y590" s="1858"/>
      <c r="Z590" s="1858"/>
      <c r="AA590" s="1858"/>
      <c r="AB590" s="1858"/>
      <c r="AC590" s="1858"/>
      <c r="AD590" s="1858"/>
      <c r="AE590" s="1858"/>
      <c r="AF590" s="1858"/>
      <c r="AG590" s="1858"/>
      <c r="AH590" s="1858"/>
      <c r="AI590" s="1858"/>
      <c r="AJ590" s="1858"/>
      <c r="AK590" s="1858"/>
      <c r="AL590" s="1481"/>
      <c r="AM590" s="1529"/>
    </row>
    <row r="591" spans="2:39" ht="13.5" hidden="1" customHeight="1">
      <c r="B591" s="1480"/>
      <c r="C591" s="1480"/>
      <c r="D591" s="1480"/>
      <c r="E591" s="1480"/>
      <c r="F591" s="1480"/>
      <c r="G591" s="1480"/>
      <c r="H591" s="1480"/>
      <c r="I591" s="1480"/>
      <c r="J591" s="1480"/>
      <c r="K591" s="1480"/>
      <c r="L591" s="1480"/>
      <c r="M591" s="1480"/>
      <c r="N591" s="1480"/>
      <c r="O591" s="1528"/>
      <c r="P591" s="1528"/>
      <c r="Q591" s="1528"/>
      <c r="R591" s="1481"/>
      <c r="S591" s="1481"/>
      <c r="T591" s="1481"/>
      <c r="U591" s="1481"/>
      <c r="V591" s="1481"/>
      <c r="W591" s="1481"/>
      <c r="X591" s="1481"/>
      <c r="Y591" s="1858"/>
      <c r="Z591" s="1858"/>
      <c r="AA591" s="1858"/>
      <c r="AB591" s="1858"/>
      <c r="AC591" s="1858"/>
      <c r="AD591" s="1858"/>
      <c r="AE591" s="1858"/>
      <c r="AF591" s="1858"/>
      <c r="AG591" s="1858"/>
      <c r="AH591" s="1858"/>
      <c r="AI591" s="1858"/>
      <c r="AJ591" s="1858"/>
      <c r="AK591" s="1858"/>
      <c r="AL591" s="1481"/>
      <c r="AM591" s="1529"/>
    </row>
    <row r="592" spans="2:39" ht="13.5" hidden="1" customHeight="1">
      <c r="B592" s="1480"/>
      <c r="C592" s="1480"/>
      <c r="D592" s="1480"/>
      <c r="E592" s="1480"/>
      <c r="F592" s="1480"/>
      <c r="G592" s="1480"/>
      <c r="H592" s="1480"/>
      <c r="I592" s="1480"/>
      <c r="J592" s="1480"/>
      <c r="K592" s="1480"/>
      <c r="L592" s="1480"/>
      <c r="M592" s="1480"/>
      <c r="N592" s="1480"/>
      <c r="O592" s="1528"/>
      <c r="P592" s="1528"/>
      <c r="Q592" s="1528"/>
      <c r="R592" s="1481"/>
      <c r="S592" s="1481"/>
      <c r="T592" s="1481"/>
      <c r="U592" s="1481"/>
      <c r="V592" s="1481"/>
      <c r="W592" s="1481"/>
      <c r="X592" s="1481"/>
      <c r="Y592" s="1858"/>
      <c r="Z592" s="1858"/>
      <c r="AA592" s="1858"/>
      <c r="AB592" s="1858"/>
      <c r="AC592" s="1858"/>
      <c r="AD592" s="1858"/>
      <c r="AE592" s="1858"/>
      <c r="AF592" s="1858"/>
      <c r="AG592" s="1858"/>
      <c r="AH592" s="1858"/>
      <c r="AI592" s="1858"/>
      <c r="AJ592" s="1858"/>
      <c r="AK592" s="1858"/>
      <c r="AL592" s="1481"/>
      <c r="AM592" s="1529"/>
    </row>
    <row r="593" spans="2:44" ht="13.5" hidden="1" customHeight="1">
      <c r="B593" s="1480"/>
      <c r="C593" s="1480"/>
      <c r="D593" s="1480"/>
      <c r="E593" s="1480"/>
      <c r="F593" s="1480"/>
      <c r="G593" s="1480"/>
      <c r="H593" s="1480"/>
      <c r="I593" s="1480"/>
      <c r="J593" s="1480"/>
      <c r="K593" s="1480"/>
      <c r="L593" s="1480"/>
      <c r="M593" s="1480"/>
      <c r="N593" s="1480"/>
      <c r="O593" s="1528"/>
      <c r="P593" s="1528"/>
      <c r="Q593" s="1528"/>
      <c r="R593" s="1481"/>
      <c r="T593" s="1481"/>
      <c r="U593" s="1481"/>
      <c r="V593" s="1481"/>
      <c r="W593" s="1481"/>
      <c r="X593" s="1481"/>
      <c r="Y593" s="1858"/>
      <c r="Z593" s="1858"/>
      <c r="AA593" s="1858"/>
      <c r="AB593" s="1858"/>
      <c r="AC593" s="1858"/>
      <c r="AD593" s="1858"/>
      <c r="AE593" s="1858"/>
      <c r="AF593" s="1858"/>
      <c r="AG593" s="1858"/>
      <c r="AH593" s="1858"/>
      <c r="AI593" s="1858"/>
      <c r="AJ593" s="1858"/>
      <c r="AK593" s="1858"/>
      <c r="AL593" s="1481"/>
      <c r="AM593" s="1529"/>
    </row>
    <row r="594" spans="2:44" ht="13.5" hidden="1" customHeight="1">
      <c r="B594" s="1480"/>
      <c r="C594" s="1480"/>
      <c r="D594" s="1480"/>
      <c r="E594" s="1480"/>
      <c r="F594" s="1480"/>
      <c r="G594" s="1480"/>
      <c r="H594" s="1480"/>
      <c r="I594" s="1480"/>
      <c r="J594" s="1480"/>
      <c r="K594" s="1480"/>
      <c r="L594" s="1480"/>
      <c r="M594" s="1480"/>
      <c r="N594" s="1480"/>
      <c r="O594" s="1528"/>
      <c r="P594" s="1528"/>
      <c r="Q594" s="1528"/>
      <c r="R594" s="1481"/>
      <c r="T594" s="1481"/>
      <c r="U594" s="1481"/>
      <c r="V594" s="1481"/>
      <c r="W594" s="1481"/>
      <c r="X594" s="1481"/>
      <c r="Y594" s="1858"/>
      <c r="Z594" s="1858"/>
      <c r="AA594" s="1858"/>
      <c r="AB594" s="1858"/>
      <c r="AC594" s="1858"/>
      <c r="AD594" s="1858"/>
      <c r="AE594" s="1858"/>
      <c r="AF594" s="1858"/>
      <c r="AG594" s="1858"/>
      <c r="AH594" s="1858"/>
      <c r="AI594" s="1858"/>
      <c r="AJ594" s="1858"/>
      <c r="AK594" s="1858"/>
      <c r="AL594" s="1481"/>
      <c r="AM594" s="1529"/>
    </row>
    <row r="595" spans="2:44" ht="13.5" hidden="1" customHeight="1">
      <c r="B595" s="1480"/>
      <c r="C595" s="1480"/>
      <c r="D595" s="1480"/>
      <c r="E595" s="1480"/>
      <c r="F595" s="1480"/>
      <c r="G595" s="1480"/>
      <c r="H595" s="1480"/>
      <c r="I595" s="1480"/>
      <c r="J595" s="1480"/>
      <c r="K595" s="1480"/>
      <c r="L595" s="1480"/>
      <c r="M595" s="1480"/>
      <c r="N595" s="1480"/>
      <c r="O595" s="1528"/>
      <c r="P595" s="1528"/>
      <c r="Q595" s="1528"/>
      <c r="R595" s="1481"/>
      <c r="T595" s="1481"/>
      <c r="U595" s="1481"/>
      <c r="V595" s="1481"/>
      <c r="W595" s="1481"/>
      <c r="X595" s="1481"/>
      <c r="Y595" s="1858"/>
      <c r="Z595" s="1858"/>
      <c r="AA595" s="1858"/>
      <c r="AB595" s="1858"/>
      <c r="AC595" s="1858"/>
      <c r="AD595" s="1858"/>
      <c r="AE595" s="1858"/>
      <c r="AF595" s="1858"/>
      <c r="AG595" s="1858"/>
      <c r="AH595" s="1858"/>
      <c r="AI595" s="1858"/>
      <c r="AJ595" s="1858"/>
      <c r="AK595" s="1858"/>
      <c r="AL595" s="1481"/>
      <c r="AM595" s="1529"/>
      <c r="AR595" s="1428"/>
    </row>
    <row r="596" spans="2:44" ht="13.5" hidden="1" customHeight="1">
      <c r="B596" s="1480"/>
      <c r="C596" s="1480"/>
      <c r="D596" s="1480"/>
      <c r="E596" s="1480"/>
      <c r="F596" s="1480"/>
      <c r="G596" s="1480"/>
      <c r="H596" s="1480"/>
      <c r="I596" s="1480"/>
      <c r="J596" s="1480"/>
      <c r="K596" s="1480"/>
      <c r="L596" s="1480"/>
      <c r="M596" s="1480"/>
      <c r="N596" s="1480"/>
      <c r="O596" s="1528"/>
      <c r="P596" s="1528"/>
      <c r="Q596" s="1528"/>
      <c r="R596" s="1481"/>
      <c r="S596" s="1481"/>
      <c r="T596" s="1481"/>
      <c r="U596" s="1481"/>
      <c r="V596" s="1481"/>
      <c r="W596" s="1481"/>
      <c r="X596" s="1481"/>
      <c r="Y596" s="1858"/>
      <c r="Z596" s="1858"/>
      <c r="AA596" s="1858"/>
      <c r="AB596" s="1858"/>
      <c r="AC596" s="1858"/>
      <c r="AD596" s="1858"/>
      <c r="AE596" s="1858"/>
      <c r="AF596" s="1858"/>
      <c r="AG596" s="1858"/>
      <c r="AH596" s="1858"/>
      <c r="AI596" s="1858"/>
      <c r="AJ596" s="1858"/>
      <c r="AK596" s="1858"/>
      <c r="AL596" s="1481"/>
      <c r="AM596" s="1529"/>
    </row>
    <row r="597" spans="2:44" ht="13.5" hidden="1" customHeight="1">
      <c r="B597" s="1480"/>
      <c r="C597" s="1480"/>
      <c r="D597" s="1480"/>
      <c r="E597" s="1480"/>
      <c r="F597" s="1480"/>
      <c r="G597" s="1480"/>
      <c r="H597" s="1480"/>
      <c r="I597" s="1480"/>
      <c r="J597" s="1480"/>
      <c r="K597" s="1480"/>
      <c r="L597" s="1480"/>
      <c r="M597" s="1480"/>
      <c r="N597" s="1480"/>
      <c r="O597" s="1528"/>
      <c r="P597" s="1528"/>
      <c r="Q597" s="1528"/>
      <c r="R597" s="1481"/>
      <c r="S597" s="1481"/>
      <c r="T597" s="1481"/>
      <c r="U597" s="1481"/>
      <c r="V597" s="1481"/>
      <c r="W597" s="1481"/>
      <c r="X597" s="1481"/>
      <c r="Y597" s="1858"/>
      <c r="Z597" s="1858"/>
      <c r="AA597" s="1858"/>
      <c r="AB597" s="1858"/>
      <c r="AC597" s="1858"/>
      <c r="AD597" s="1858"/>
      <c r="AE597" s="1858"/>
      <c r="AF597" s="1858"/>
      <c r="AG597" s="1858"/>
      <c r="AH597" s="1858"/>
      <c r="AI597" s="1858"/>
      <c r="AJ597" s="1858"/>
      <c r="AK597" s="1858"/>
      <c r="AL597" s="1481"/>
      <c r="AM597" s="1529"/>
    </row>
    <row r="598" spans="2:44" ht="13.5" hidden="1" customHeight="1">
      <c r="B598" s="1480"/>
      <c r="C598" s="1480"/>
      <c r="D598" s="1480"/>
      <c r="E598" s="1480"/>
      <c r="F598" s="1480"/>
      <c r="G598" s="1480"/>
      <c r="H598" s="1480"/>
      <c r="I598" s="1480"/>
      <c r="J598" s="1480"/>
      <c r="K598" s="1480"/>
      <c r="L598" s="1480"/>
      <c r="M598" s="1480"/>
      <c r="N598" s="1480"/>
      <c r="O598" s="1528"/>
      <c r="P598" s="1528"/>
      <c r="Q598" s="1528"/>
      <c r="R598" s="1481"/>
      <c r="S598" s="1481"/>
      <c r="T598" s="1481"/>
      <c r="U598" s="1481"/>
      <c r="V598" s="1481"/>
      <c r="W598" s="1481"/>
      <c r="X598" s="1481"/>
      <c r="Y598" s="1481"/>
      <c r="Z598" s="1481"/>
      <c r="AA598" s="1481"/>
      <c r="AB598" s="1481"/>
      <c r="AC598" s="1481"/>
      <c r="AD598" s="1481"/>
      <c r="AE598" s="1481"/>
      <c r="AF598" s="1481"/>
      <c r="AG598" s="1481"/>
      <c r="AH598" s="1481"/>
      <c r="AI598" s="1481"/>
      <c r="AJ598" s="1481"/>
      <c r="AK598" s="1481"/>
      <c r="AL598" s="1481"/>
      <c r="AM598" s="1529"/>
    </row>
    <row r="599" spans="2:44" ht="13.5" hidden="1" customHeight="1">
      <c r="B599" s="1536" t="str">
        <f>+'6経営計画'!B138</f>
        <v>水道水の削減</v>
      </c>
      <c r="C599" s="1536"/>
      <c r="D599" s="1536"/>
      <c r="E599" s="1536"/>
      <c r="F599" s="1536"/>
      <c r="G599" s="1536"/>
      <c r="H599" s="1536"/>
      <c r="I599" s="1536"/>
      <c r="J599" s="1536"/>
      <c r="K599" s="1536"/>
      <c r="L599" s="1536"/>
      <c r="M599" s="1536"/>
      <c r="N599" s="1536"/>
      <c r="O599" s="3457" t="s">
        <v>1160</v>
      </c>
      <c r="P599" s="3457"/>
      <c r="Q599" s="3457"/>
      <c r="R599" s="3426" t="s">
        <v>1927</v>
      </c>
      <c r="S599" s="3427"/>
      <c r="T599" s="3427"/>
      <c r="U599" s="3427"/>
      <c r="V599" s="3427"/>
      <c r="W599" s="3427"/>
      <c r="X599" s="3427"/>
      <c r="Y599" s="3427"/>
      <c r="Z599" s="3427"/>
      <c r="AA599" s="3427"/>
      <c r="AB599" s="3427"/>
      <c r="AC599" s="3427"/>
      <c r="AD599" s="3427"/>
      <c r="AE599" s="3427"/>
      <c r="AF599" s="3427"/>
      <c r="AG599" s="3427"/>
      <c r="AH599" s="3427"/>
      <c r="AI599" s="3427"/>
      <c r="AJ599" s="3427"/>
      <c r="AK599" s="3427"/>
      <c r="AL599" s="3428"/>
      <c r="AM599" s="1529"/>
    </row>
    <row r="600" spans="2:44" ht="13.5" hidden="1" customHeight="1">
      <c r="B600" s="3483" t="s">
        <v>497</v>
      </c>
      <c r="C600" s="3483"/>
      <c r="D600" s="3483"/>
      <c r="E600" s="3483"/>
      <c r="F600" s="3483"/>
      <c r="G600" s="3483"/>
      <c r="H600" s="3483"/>
      <c r="I600" s="3483"/>
      <c r="J600" s="3483"/>
      <c r="K600" s="3483"/>
      <c r="L600" s="3483"/>
      <c r="M600" s="3483"/>
      <c r="N600" s="3483"/>
      <c r="O600" s="3554" t="str">
        <f>+AB419</f>
        <v>✕</v>
      </c>
      <c r="P600" s="3555"/>
      <c r="Q600" s="3555"/>
      <c r="R600" s="3445">
        <f>+'6経営計画'!V147</f>
        <v>0</v>
      </c>
      <c r="S600" s="3446"/>
      <c r="T600" s="3446"/>
      <c r="U600" s="3446"/>
      <c r="V600" s="3446"/>
      <c r="W600" s="3446"/>
      <c r="X600" s="3446"/>
      <c r="Y600" s="3446"/>
      <c r="Z600" s="3446"/>
      <c r="AA600" s="3446"/>
      <c r="AB600" s="3446"/>
      <c r="AC600" s="3446"/>
      <c r="AD600" s="3446"/>
      <c r="AE600" s="3446"/>
      <c r="AF600" s="3446"/>
      <c r="AG600" s="3446"/>
      <c r="AH600" s="3446"/>
      <c r="AI600" s="3446"/>
      <c r="AJ600" s="3446"/>
      <c r="AK600" s="3446"/>
      <c r="AL600" s="3447"/>
      <c r="AM600" s="1529"/>
    </row>
    <row r="601" spans="2:44" ht="16.5" customHeight="1">
      <c r="B601" s="3556" t="str">
        <f>+'6経営計画'!F138</f>
        <v>・節水シールの貼り付けとポスター掲示</v>
      </c>
      <c r="C601" s="3557"/>
      <c r="D601" s="3557"/>
      <c r="E601" s="3557"/>
      <c r="F601" s="3557"/>
      <c r="G601" s="3557"/>
      <c r="H601" s="3557"/>
      <c r="I601" s="3557"/>
      <c r="J601" s="3557"/>
      <c r="K601" s="3557"/>
      <c r="L601" s="3557"/>
      <c r="M601" s="3557"/>
      <c r="N601" s="3557"/>
      <c r="O601" s="3471" t="str">
        <f>+'6経営計画'!T138</f>
        <v>○</v>
      </c>
      <c r="P601" s="3471"/>
      <c r="Q601" s="3471"/>
      <c r="R601" s="3445"/>
      <c r="S601" s="3446"/>
      <c r="T601" s="3446"/>
      <c r="U601" s="3446"/>
      <c r="V601" s="3446"/>
      <c r="W601" s="3446"/>
      <c r="X601" s="3446"/>
      <c r="Y601" s="3446"/>
      <c r="Z601" s="3446"/>
      <c r="AA601" s="3446"/>
      <c r="AB601" s="3446"/>
      <c r="AC601" s="3446"/>
      <c r="AD601" s="3446"/>
      <c r="AE601" s="3446"/>
      <c r="AF601" s="3446"/>
      <c r="AG601" s="3446"/>
      <c r="AH601" s="3446"/>
      <c r="AI601" s="3446"/>
      <c r="AJ601" s="3446"/>
      <c r="AK601" s="3446"/>
      <c r="AL601" s="3447"/>
      <c r="AM601" s="1526"/>
    </row>
    <row r="602" spans="2:44" ht="14.25" customHeight="1">
      <c r="B602" s="3561" t="str">
        <f>+'6経営計画'!F139</f>
        <v>・節水弁取り付け</v>
      </c>
      <c r="C602" s="3562"/>
      <c r="D602" s="3562"/>
      <c r="E602" s="3562"/>
      <c r="F602" s="3562"/>
      <c r="G602" s="3562"/>
      <c r="H602" s="3562"/>
      <c r="I602" s="3562"/>
      <c r="J602" s="3562"/>
      <c r="K602" s="3562"/>
      <c r="L602" s="3562"/>
      <c r="M602" s="3562"/>
      <c r="N602" s="3562"/>
      <c r="O602" s="3460">
        <f>+'6経営計画'!T139</f>
        <v>0</v>
      </c>
      <c r="P602" s="3460"/>
      <c r="Q602" s="3460"/>
      <c r="R602" s="3445"/>
      <c r="S602" s="3446"/>
      <c r="T602" s="3446"/>
      <c r="U602" s="3446"/>
      <c r="V602" s="3446"/>
      <c r="W602" s="3446"/>
      <c r="X602" s="3446"/>
      <c r="Y602" s="3446"/>
      <c r="Z602" s="3446"/>
      <c r="AA602" s="3446"/>
      <c r="AB602" s="3446"/>
      <c r="AC602" s="3446"/>
      <c r="AD602" s="3446"/>
      <c r="AE602" s="3446"/>
      <c r="AF602" s="3446"/>
      <c r="AG602" s="3446"/>
      <c r="AH602" s="3446"/>
      <c r="AI602" s="3446"/>
      <c r="AJ602" s="3446"/>
      <c r="AK602" s="3446"/>
      <c r="AL602" s="3447"/>
      <c r="AM602" s="1526"/>
    </row>
    <row r="603" spans="2:44">
      <c r="B603" s="3561" t="str">
        <f>+'6経営計画'!F140</f>
        <v>・自動水栓取り付け</v>
      </c>
      <c r="C603" s="3562"/>
      <c r="D603" s="3562"/>
      <c r="E603" s="3562"/>
      <c r="F603" s="3562"/>
      <c r="G603" s="3562"/>
      <c r="H603" s="3562"/>
      <c r="I603" s="3562"/>
      <c r="J603" s="3562"/>
      <c r="K603" s="3562"/>
      <c r="L603" s="3562"/>
      <c r="M603" s="3562"/>
      <c r="N603" s="3562"/>
      <c r="O603" s="3460">
        <f>+'6経営計画'!T140</f>
        <v>0</v>
      </c>
      <c r="P603" s="3460"/>
      <c r="Q603" s="3460"/>
      <c r="R603" s="3445"/>
      <c r="S603" s="3446"/>
      <c r="T603" s="3446"/>
      <c r="U603" s="3446"/>
      <c r="V603" s="3446"/>
      <c r="W603" s="3446"/>
      <c r="X603" s="3446"/>
      <c r="Y603" s="3446"/>
      <c r="Z603" s="3446"/>
      <c r="AA603" s="3446"/>
      <c r="AB603" s="3446"/>
      <c r="AC603" s="3446"/>
      <c r="AD603" s="3446"/>
      <c r="AE603" s="3446"/>
      <c r="AF603" s="3446"/>
      <c r="AG603" s="3446"/>
      <c r="AH603" s="3446"/>
      <c r="AI603" s="3446"/>
      <c r="AJ603" s="3446"/>
      <c r="AK603" s="3446"/>
      <c r="AL603" s="3447"/>
      <c r="AM603" s="1527"/>
    </row>
    <row r="604" spans="2:44">
      <c r="B604" s="3559" t="str">
        <f>+'6経営計画'!F141</f>
        <v>・トイレに擬音装置取り付け</v>
      </c>
      <c r="C604" s="3560"/>
      <c r="D604" s="3560"/>
      <c r="E604" s="3560"/>
      <c r="F604" s="3560"/>
      <c r="G604" s="3560"/>
      <c r="H604" s="3560"/>
      <c r="I604" s="3560"/>
      <c r="J604" s="3560"/>
      <c r="K604" s="3560"/>
      <c r="L604" s="3560"/>
      <c r="M604" s="3560"/>
      <c r="N604" s="3560"/>
      <c r="O604" s="3510">
        <f>+'6経営計画'!T141</f>
        <v>0</v>
      </c>
      <c r="P604" s="3510"/>
      <c r="Q604" s="3510"/>
      <c r="R604" s="3448"/>
      <c r="S604" s="3449"/>
      <c r="T604" s="3449"/>
      <c r="U604" s="3449"/>
      <c r="V604" s="3449"/>
      <c r="W604" s="3449"/>
      <c r="X604" s="3449"/>
      <c r="Y604" s="3449"/>
      <c r="Z604" s="3449"/>
      <c r="AA604" s="3449"/>
      <c r="AB604" s="3449"/>
      <c r="AC604" s="3449"/>
      <c r="AD604" s="3449"/>
      <c r="AE604" s="3449"/>
      <c r="AF604" s="3449"/>
      <c r="AG604" s="3449"/>
      <c r="AH604" s="3449"/>
      <c r="AI604" s="3449"/>
      <c r="AJ604" s="3449"/>
      <c r="AK604" s="3449"/>
      <c r="AL604" s="3450"/>
      <c r="AM604" s="1527"/>
    </row>
    <row r="605" spans="2:44">
      <c r="B605" s="1480"/>
      <c r="C605" s="1480"/>
      <c r="D605" s="1480"/>
      <c r="E605" s="1480"/>
      <c r="F605" s="1480"/>
      <c r="G605" s="1480"/>
      <c r="H605" s="1480"/>
      <c r="I605" s="1480"/>
      <c r="J605" s="1480"/>
      <c r="K605" s="1480"/>
      <c r="L605" s="1480"/>
      <c r="M605" s="1480"/>
      <c r="N605" s="1480"/>
      <c r="O605" s="1528"/>
      <c r="P605" s="1528"/>
      <c r="Q605" s="1528"/>
      <c r="R605" s="1481"/>
      <c r="S605" s="1481"/>
      <c r="T605" s="1481"/>
      <c r="U605" s="1481"/>
      <c r="V605" s="1481"/>
      <c r="W605" s="1481"/>
      <c r="X605" s="1481"/>
      <c r="Y605" s="1481"/>
      <c r="Z605" s="1481"/>
      <c r="AA605" s="1481"/>
      <c r="AB605" s="1481"/>
      <c r="AC605" s="1481"/>
      <c r="AD605" s="1481"/>
      <c r="AE605" s="1481"/>
      <c r="AF605" s="1481"/>
      <c r="AG605" s="1481"/>
      <c r="AH605" s="1481"/>
      <c r="AI605" s="1481"/>
      <c r="AJ605" s="1481"/>
      <c r="AK605" s="1481"/>
      <c r="AL605" s="1481"/>
      <c r="AM605" s="1527"/>
    </row>
    <row r="606" spans="2:44">
      <c r="B606" s="1480"/>
      <c r="C606" s="1480"/>
      <c r="D606" s="1480"/>
      <c r="E606" s="1480"/>
      <c r="F606" s="1480"/>
      <c r="G606" s="1480"/>
      <c r="H606" s="1480"/>
      <c r="I606" s="1480"/>
      <c r="J606" s="1480"/>
      <c r="K606" s="1480"/>
      <c r="L606" s="1480"/>
      <c r="M606" s="1480"/>
      <c r="N606" s="1480"/>
      <c r="O606" s="1528"/>
      <c r="P606" s="1528"/>
      <c r="Q606" s="1528"/>
      <c r="R606" s="1480" t="s">
        <v>1681</v>
      </c>
      <c r="S606" s="1481"/>
      <c r="T606" s="1481"/>
      <c r="U606" s="1481"/>
      <c r="V606" s="1481"/>
      <c r="W606" s="1481"/>
      <c r="X606" s="1481"/>
      <c r="Y606" s="1530"/>
      <c r="Z606" s="1481"/>
      <c r="AA606" s="1481"/>
      <c r="AB606" s="1481"/>
      <c r="AC606" s="1481"/>
      <c r="AD606" s="1481"/>
      <c r="AE606" s="1481"/>
      <c r="AF606" s="1481"/>
      <c r="AG606" s="1481"/>
      <c r="AH606" s="1481"/>
      <c r="AI606" s="1481"/>
      <c r="AJ606" s="1481"/>
      <c r="AK606" s="1481"/>
      <c r="AL606" s="1481"/>
      <c r="AM606" s="1527"/>
    </row>
    <row r="607" spans="2:44">
      <c r="B607" s="1480"/>
      <c r="C607" s="1480"/>
      <c r="D607" s="1480"/>
      <c r="E607" s="1480"/>
      <c r="F607" s="1480"/>
      <c r="G607" s="1480"/>
      <c r="H607" s="1480"/>
      <c r="I607" s="1480"/>
      <c r="J607" s="1480"/>
      <c r="K607" s="1480"/>
      <c r="L607" s="1480"/>
      <c r="M607" s="1480"/>
      <c r="N607" s="1480"/>
      <c r="O607" s="1528"/>
      <c r="P607" s="1528"/>
      <c r="Q607" s="1528"/>
      <c r="R607" s="1481"/>
      <c r="S607" s="1481"/>
      <c r="T607" s="1481"/>
      <c r="U607" s="1481"/>
      <c r="V607" s="1481"/>
      <c r="W607" s="1481"/>
      <c r="X607" s="1481"/>
      <c r="Y607" s="1858"/>
      <c r="Z607" s="1858"/>
      <c r="AA607" s="1858"/>
      <c r="AB607" s="1858"/>
      <c r="AC607" s="1858"/>
      <c r="AD607" s="1858"/>
      <c r="AE607" s="1858"/>
      <c r="AF607" s="1858"/>
      <c r="AG607" s="1858"/>
      <c r="AH607" s="1858"/>
      <c r="AI607" s="1858"/>
      <c r="AJ607" s="1858"/>
      <c r="AK607" s="1858"/>
      <c r="AL607" s="1481"/>
      <c r="AM607" s="1527"/>
    </row>
    <row r="608" spans="2:44" ht="13.5" customHeight="1">
      <c r="B608" s="1480"/>
      <c r="C608" s="1480"/>
      <c r="D608" s="1480"/>
      <c r="E608" s="1480"/>
      <c r="F608" s="1480"/>
      <c r="G608" s="1480"/>
      <c r="H608" s="1480"/>
      <c r="I608" s="1480"/>
      <c r="J608" s="1480"/>
      <c r="K608" s="1480"/>
      <c r="L608" s="1480"/>
      <c r="M608" s="1480"/>
      <c r="N608" s="1480"/>
      <c r="O608" s="1528"/>
      <c r="P608" s="1528"/>
      <c r="Q608" s="1528"/>
      <c r="R608" s="1481"/>
      <c r="S608" s="1481"/>
      <c r="T608" s="1481"/>
      <c r="U608" s="1481"/>
      <c r="V608" s="1481"/>
      <c r="W608" s="1481"/>
      <c r="X608" s="1481"/>
      <c r="Y608" s="1858"/>
      <c r="Z608" s="1858"/>
      <c r="AA608" s="1858"/>
      <c r="AB608" s="1858"/>
      <c r="AC608" s="1858"/>
      <c r="AD608" s="1858"/>
      <c r="AE608" s="1858"/>
      <c r="AF608" s="1858"/>
      <c r="AG608" s="1858"/>
      <c r="AH608" s="1858"/>
      <c r="AI608" s="1858"/>
      <c r="AJ608" s="1858"/>
      <c r="AK608" s="1858"/>
      <c r="AL608" s="1481"/>
      <c r="AM608" s="1529"/>
    </row>
    <row r="609" spans="2:44" ht="13.5" customHeight="1">
      <c r="B609" s="1480"/>
      <c r="C609" s="1480"/>
      <c r="D609" s="1480"/>
      <c r="E609" s="1480"/>
      <c r="F609" s="1480"/>
      <c r="G609" s="1480"/>
      <c r="H609" s="1480"/>
      <c r="I609" s="1480"/>
      <c r="J609" s="1480"/>
      <c r="K609" s="1480"/>
      <c r="L609" s="1480"/>
      <c r="M609" s="1480"/>
      <c r="N609" s="1480"/>
      <c r="O609" s="1528"/>
      <c r="P609" s="1528"/>
      <c r="Q609" s="1528"/>
      <c r="R609" s="1481"/>
      <c r="S609" s="1481"/>
      <c r="T609" s="1481"/>
      <c r="U609" s="1481"/>
      <c r="V609" s="1481"/>
      <c r="W609" s="1481"/>
      <c r="X609" s="1481"/>
      <c r="Y609" s="1858"/>
      <c r="Z609" s="1858"/>
      <c r="AA609" s="1858"/>
      <c r="AB609" s="1858"/>
      <c r="AC609" s="1858"/>
      <c r="AD609" s="1858"/>
      <c r="AE609" s="1858"/>
      <c r="AF609" s="1858"/>
      <c r="AG609" s="1858"/>
      <c r="AH609" s="1858"/>
      <c r="AI609" s="1858"/>
      <c r="AJ609" s="1858"/>
      <c r="AK609" s="1858"/>
      <c r="AL609" s="1481"/>
      <c r="AM609" s="1529"/>
    </row>
    <row r="610" spans="2:44" ht="13.5" customHeight="1">
      <c r="B610" s="1480"/>
      <c r="C610" s="1480"/>
      <c r="D610" s="1480"/>
      <c r="E610" s="1480"/>
      <c r="F610" s="1480"/>
      <c r="G610" s="1480"/>
      <c r="H610" s="1480"/>
      <c r="I610" s="1480"/>
      <c r="J610" s="1480"/>
      <c r="K610" s="1480"/>
      <c r="L610" s="1480"/>
      <c r="M610" s="1480"/>
      <c r="N610" s="1480"/>
      <c r="O610" s="1528"/>
      <c r="P610" s="1528"/>
      <c r="Q610" s="1528"/>
      <c r="R610" s="1481"/>
      <c r="S610" s="1481"/>
      <c r="T610" s="1481"/>
      <c r="U610" s="1481"/>
      <c r="V610" s="1481"/>
      <c r="W610" s="1481"/>
      <c r="X610" s="1481"/>
      <c r="Y610" s="1858"/>
      <c r="Z610" s="1858"/>
      <c r="AA610" s="1858"/>
      <c r="AB610" s="1858"/>
      <c r="AC610" s="1858"/>
      <c r="AD610" s="1858"/>
      <c r="AE610" s="1858"/>
      <c r="AF610" s="1858"/>
      <c r="AG610" s="1858"/>
      <c r="AH610" s="1858"/>
      <c r="AI610" s="1858"/>
      <c r="AJ610" s="1858"/>
      <c r="AK610" s="1858"/>
      <c r="AL610" s="1481"/>
      <c r="AM610" s="1529"/>
    </row>
    <row r="611" spans="2:44" ht="13.5" customHeight="1">
      <c r="B611" s="1480"/>
      <c r="C611" s="1480"/>
      <c r="D611" s="1480"/>
      <c r="E611" s="1480"/>
      <c r="F611" s="1480"/>
      <c r="G611" s="1480"/>
      <c r="H611" s="1480"/>
      <c r="I611" s="1480"/>
      <c r="J611" s="1480"/>
      <c r="K611" s="1480"/>
      <c r="L611" s="1480"/>
      <c r="M611" s="1480"/>
      <c r="N611" s="1480"/>
      <c r="O611" s="1528"/>
      <c r="P611" s="1528"/>
      <c r="Q611" s="1528"/>
      <c r="R611" s="1481"/>
      <c r="T611" s="1481"/>
      <c r="U611" s="1481"/>
      <c r="V611" s="1481"/>
      <c r="W611" s="1481"/>
      <c r="X611" s="1481"/>
      <c r="Y611" s="1858"/>
      <c r="Z611" s="1858"/>
      <c r="AA611" s="1858"/>
      <c r="AB611" s="1858"/>
      <c r="AC611" s="1858"/>
      <c r="AD611" s="1858"/>
      <c r="AE611" s="1858"/>
      <c r="AF611" s="1858"/>
      <c r="AG611" s="1858"/>
      <c r="AH611" s="1858"/>
      <c r="AI611" s="1858"/>
      <c r="AJ611" s="1858"/>
      <c r="AK611" s="1858"/>
      <c r="AL611" s="1481"/>
      <c r="AM611" s="1529"/>
    </row>
    <row r="612" spans="2:44" ht="13.5" customHeight="1">
      <c r="B612" s="1480"/>
      <c r="C612" s="1480"/>
      <c r="D612" s="1480"/>
      <c r="E612" s="1480"/>
      <c r="F612" s="1480"/>
      <c r="G612" s="1480"/>
      <c r="H612" s="1480"/>
      <c r="I612" s="1480"/>
      <c r="J612" s="1480"/>
      <c r="K612" s="1480"/>
      <c r="L612" s="1480"/>
      <c r="M612" s="1480"/>
      <c r="N612" s="1480"/>
      <c r="O612" s="1528"/>
      <c r="P612" s="1528"/>
      <c r="Q612" s="1528"/>
      <c r="R612" s="1481"/>
      <c r="T612" s="1481"/>
      <c r="U612" s="1481"/>
      <c r="V612" s="1481"/>
      <c r="W612" s="1481"/>
      <c r="X612" s="1481"/>
      <c r="Y612" s="1858"/>
      <c r="Z612" s="1858"/>
      <c r="AA612" s="1858"/>
      <c r="AB612" s="1858"/>
      <c r="AC612" s="1858"/>
      <c r="AD612" s="1858"/>
      <c r="AE612" s="1858"/>
      <c r="AF612" s="1858"/>
      <c r="AG612" s="1858"/>
      <c r="AH612" s="1858"/>
      <c r="AI612" s="1858"/>
      <c r="AJ612" s="1858"/>
      <c r="AK612" s="1858"/>
      <c r="AL612" s="1481"/>
      <c r="AM612" s="1529"/>
    </row>
    <row r="613" spans="2:44" ht="13.5" customHeight="1">
      <c r="B613" s="1480"/>
      <c r="C613" s="1480"/>
      <c r="D613" s="1480"/>
      <c r="E613" s="1480"/>
      <c r="F613" s="1480"/>
      <c r="G613" s="1480"/>
      <c r="H613" s="1480"/>
      <c r="I613" s="1480"/>
      <c r="J613" s="1480"/>
      <c r="K613" s="1480"/>
      <c r="L613" s="1480"/>
      <c r="M613" s="1480"/>
      <c r="N613" s="1480"/>
      <c r="O613" s="1528"/>
      <c r="P613" s="1528"/>
      <c r="Q613" s="1528"/>
      <c r="R613" s="1481"/>
      <c r="T613" s="1481"/>
      <c r="U613" s="1481"/>
      <c r="V613" s="1481"/>
      <c r="W613" s="1481"/>
      <c r="X613" s="1481"/>
      <c r="Y613" s="1858"/>
      <c r="Z613" s="1858"/>
      <c r="AA613" s="1858"/>
      <c r="AB613" s="1858"/>
      <c r="AC613" s="1858"/>
      <c r="AD613" s="1858"/>
      <c r="AE613" s="1858"/>
      <c r="AF613" s="1858"/>
      <c r="AG613" s="1858"/>
      <c r="AH613" s="1858"/>
      <c r="AI613" s="1858"/>
      <c r="AJ613" s="1858"/>
      <c r="AK613" s="1858"/>
      <c r="AL613" s="1481"/>
      <c r="AM613" s="1529"/>
      <c r="AR613" s="1428"/>
    </row>
    <row r="614" spans="2:44" ht="13.5" customHeight="1">
      <c r="B614" s="1480"/>
      <c r="C614" s="1480"/>
      <c r="D614" s="1480"/>
      <c r="E614" s="1480"/>
      <c r="F614" s="1480"/>
      <c r="G614" s="1480"/>
      <c r="H614" s="1480"/>
      <c r="I614" s="1480"/>
      <c r="J614" s="1480"/>
      <c r="K614" s="1480"/>
      <c r="L614" s="1480"/>
      <c r="M614" s="1480"/>
      <c r="N614" s="1480"/>
      <c r="O614" s="1528"/>
      <c r="P614" s="1528"/>
      <c r="Q614" s="1528"/>
      <c r="R614" s="1481"/>
      <c r="S614" s="1481"/>
      <c r="T614" s="1481"/>
      <c r="U614" s="1481"/>
      <c r="V614" s="1481"/>
      <c r="W614" s="1481"/>
      <c r="X614" s="1481"/>
      <c r="Y614" s="1858"/>
      <c r="Z614" s="1858"/>
      <c r="AA614" s="1858"/>
      <c r="AB614" s="1858"/>
      <c r="AC614" s="1858"/>
      <c r="AD614" s="1858"/>
      <c r="AE614" s="1858"/>
      <c r="AF614" s="1858"/>
      <c r="AG614" s="1858"/>
      <c r="AH614" s="1858"/>
      <c r="AI614" s="1858"/>
      <c r="AJ614" s="1858"/>
      <c r="AK614" s="1858"/>
      <c r="AL614" s="1481"/>
      <c r="AM614" s="1529"/>
    </row>
    <row r="615" spans="2:44" ht="13.5" customHeight="1">
      <c r="B615" s="1480"/>
      <c r="C615" s="1480"/>
      <c r="D615" s="1480"/>
      <c r="E615" s="1480"/>
      <c r="F615" s="1480"/>
      <c r="G615" s="1480"/>
      <c r="H615" s="1480"/>
      <c r="I615" s="1480"/>
      <c r="J615" s="1480"/>
      <c r="K615" s="1480"/>
      <c r="L615" s="1480"/>
      <c r="M615" s="1480"/>
      <c r="N615" s="1480"/>
      <c r="O615" s="1528"/>
      <c r="P615" s="1528"/>
      <c r="Q615" s="1528"/>
      <c r="R615" s="1481"/>
      <c r="S615" s="1481"/>
      <c r="T615" s="1481"/>
      <c r="U615" s="1481"/>
      <c r="V615" s="1481"/>
      <c r="W615" s="1481"/>
      <c r="X615" s="1481"/>
      <c r="Y615" s="1858"/>
      <c r="Z615" s="1858"/>
      <c r="AA615" s="1858"/>
      <c r="AB615" s="1858"/>
      <c r="AC615" s="1858"/>
      <c r="AD615" s="1858"/>
      <c r="AE615" s="1858"/>
      <c r="AF615" s="1858"/>
      <c r="AG615" s="1858"/>
      <c r="AH615" s="1858"/>
      <c r="AI615" s="1858"/>
      <c r="AJ615" s="1858"/>
      <c r="AK615" s="1858"/>
      <c r="AL615" s="1481"/>
      <c r="AM615" s="1529"/>
    </row>
    <row r="616" spans="2:44" ht="13.5" customHeight="1">
      <c r="B616" s="1480"/>
      <c r="C616" s="1480"/>
      <c r="D616" s="1480"/>
      <c r="E616" s="1480"/>
      <c r="F616" s="1480"/>
      <c r="G616" s="1480"/>
      <c r="H616" s="1480"/>
      <c r="I616" s="1480"/>
      <c r="J616" s="1480"/>
      <c r="K616" s="1480"/>
      <c r="L616" s="1480"/>
      <c r="M616" s="1480"/>
      <c r="N616" s="1480"/>
      <c r="O616" s="1528"/>
      <c r="P616" s="1528"/>
      <c r="Q616" s="1528"/>
      <c r="R616" s="1481"/>
      <c r="S616" s="1481"/>
      <c r="T616" s="1481"/>
      <c r="U616" s="1481"/>
      <c r="V616" s="1481"/>
      <c r="W616" s="1481"/>
      <c r="X616" s="1481"/>
      <c r="Y616" s="1481"/>
      <c r="Z616" s="1481"/>
      <c r="AA616" s="1481"/>
      <c r="AB616" s="1481"/>
      <c r="AC616" s="1481"/>
      <c r="AD616" s="1481"/>
      <c r="AE616" s="1481"/>
      <c r="AF616" s="1481"/>
      <c r="AG616" s="1481"/>
      <c r="AH616" s="1481"/>
      <c r="AI616" s="1481"/>
      <c r="AJ616" s="1481"/>
      <c r="AK616" s="1481"/>
      <c r="AL616" s="1481"/>
      <c r="AM616" s="1529"/>
    </row>
    <row r="617" spans="2:44" ht="13.5" customHeight="1">
      <c r="B617" s="1531"/>
      <c r="C617" s="3435" t="str">
        <f>+C453</f>
        <v>4月</v>
      </c>
      <c r="D617" s="3436"/>
      <c r="E617" s="3437"/>
      <c r="F617" s="3435" t="str">
        <f t="shared" ref="F617" si="34">+F453</f>
        <v>5月</v>
      </c>
      <c r="G617" s="3436"/>
      <c r="H617" s="3437"/>
      <c r="I617" s="3435" t="str">
        <f t="shared" ref="I617" si="35">+I453</f>
        <v>6月</v>
      </c>
      <c r="J617" s="3436"/>
      <c r="K617" s="3437"/>
      <c r="L617" s="3435" t="str">
        <f t="shared" ref="L617" si="36">+L453</f>
        <v>7月</v>
      </c>
      <c r="M617" s="3436"/>
      <c r="N617" s="3437"/>
      <c r="O617" s="3435" t="str">
        <f t="shared" ref="O617" si="37">+O453</f>
        <v>8月</v>
      </c>
      <c r="P617" s="3436"/>
      <c r="Q617" s="3437"/>
      <c r="R617" s="3435" t="str">
        <f t="shared" ref="R617" si="38">+R453</f>
        <v>9月</v>
      </c>
      <c r="S617" s="3436"/>
      <c r="T617" s="3437"/>
      <c r="U617" s="3435" t="str">
        <f t="shared" ref="U617" si="39">+U453</f>
        <v>10月</v>
      </c>
      <c r="V617" s="3436"/>
      <c r="W617" s="3437"/>
      <c r="X617" s="3435" t="str">
        <f t="shared" ref="X617" si="40">+X453</f>
        <v>11月</v>
      </c>
      <c r="Y617" s="3436"/>
      <c r="Z617" s="3437"/>
      <c r="AA617" s="3435" t="str">
        <f t="shared" ref="AA617" si="41">+AA453</f>
        <v>12月</v>
      </c>
      <c r="AB617" s="3436"/>
      <c r="AC617" s="3437"/>
      <c r="AD617" s="3435" t="str">
        <f t="shared" ref="AD617" si="42">+AD453</f>
        <v>1月</v>
      </c>
      <c r="AE617" s="3436"/>
      <c r="AF617" s="3437"/>
      <c r="AG617" s="3435" t="str">
        <f t="shared" ref="AG617" si="43">+AG453</f>
        <v>2月</v>
      </c>
      <c r="AH617" s="3436"/>
      <c r="AI617" s="3437"/>
      <c r="AJ617" s="3435" t="str">
        <f t="shared" ref="AJ617" si="44">+AJ453</f>
        <v>3月</v>
      </c>
      <c r="AK617" s="3436"/>
      <c r="AL617" s="3437"/>
      <c r="AM617" s="1529"/>
    </row>
    <row r="618" spans="2:44" ht="13.5" customHeight="1">
      <c r="B618" s="1532">
        <f>+'6経営計画'!B140</f>
        <v>2023</v>
      </c>
      <c r="C618" s="3429">
        <f>+'6経営計画'!H143</f>
        <v>100</v>
      </c>
      <c r="D618" s="3436"/>
      <c r="E618" s="3437"/>
      <c r="F618" s="3429">
        <f>+'6経営計画'!I143</f>
        <v>100</v>
      </c>
      <c r="G618" s="3436"/>
      <c r="H618" s="3437"/>
      <c r="I618" s="3429">
        <f>+'6経営計画'!J143</f>
        <v>100</v>
      </c>
      <c r="J618" s="3430"/>
      <c r="K618" s="3431"/>
      <c r="L618" s="3429">
        <f>+'6経営計画'!K143</f>
        <v>100</v>
      </c>
      <c r="M618" s="3430"/>
      <c r="N618" s="3431"/>
      <c r="O618" s="3429">
        <f>+'6経営計画'!L143</f>
        <v>100</v>
      </c>
      <c r="P618" s="3430"/>
      <c r="Q618" s="3431"/>
      <c r="R618" s="3429">
        <f>+'6経営計画'!M143</f>
        <v>100</v>
      </c>
      <c r="S618" s="3430"/>
      <c r="T618" s="3431"/>
      <c r="U618" s="3429">
        <f>+'6経営計画'!N143</f>
        <v>100</v>
      </c>
      <c r="V618" s="3430"/>
      <c r="W618" s="3431"/>
      <c r="X618" s="3429">
        <f>+'6経営計画'!O143</f>
        <v>100</v>
      </c>
      <c r="Y618" s="3430"/>
      <c r="Z618" s="3431"/>
      <c r="AA618" s="3429">
        <f>+'6経営計画'!P143</f>
        <v>100</v>
      </c>
      <c r="AB618" s="3430"/>
      <c r="AC618" s="3431"/>
      <c r="AD618" s="3429">
        <f>+'6経営計画'!Q143</f>
        <v>100</v>
      </c>
      <c r="AE618" s="3430"/>
      <c r="AF618" s="3431"/>
      <c r="AG618" s="3429">
        <f>+'6経営計画'!R143</f>
        <v>100</v>
      </c>
      <c r="AH618" s="3430"/>
      <c r="AI618" s="3431"/>
      <c r="AJ618" s="3429">
        <f>+'6経営計画'!S143</f>
        <v>100</v>
      </c>
      <c r="AK618" s="3430"/>
      <c r="AL618" s="3431"/>
      <c r="AM618" s="1529"/>
    </row>
    <row r="619" spans="2:44" ht="13.5" customHeight="1">
      <c r="B619" s="1532">
        <f>+'6経営計画'!B3</f>
        <v>2024</v>
      </c>
      <c r="C619" s="3429">
        <f>+'6経営計画'!H147</f>
        <v>90</v>
      </c>
      <c r="D619" s="3436"/>
      <c r="E619" s="3437"/>
      <c r="F619" s="3429">
        <f>+'6経営計画'!I147</f>
        <v>90</v>
      </c>
      <c r="G619" s="3436"/>
      <c r="H619" s="3437"/>
      <c r="I619" s="3429">
        <f>+'6経営計画'!J147</f>
        <v>90</v>
      </c>
      <c r="J619" s="3430"/>
      <c r="K619" s="3431"/>
      <c r="L619" s="3429">
        <f>+'6経営計画'!K147</f>
        <v>90</v>
      </c>
      <c r="M619" s="3430"/>
      <c r="N619" s="3431"/>
      <c r="O619" s="3429">
        <f>+'6経営計画'!L147</f>
        <v>90</v>
      </c>
      <c r="P619" s="3430"/>
      <c r="Q619" s="3431"/>
      <c r="R619" s="3429">
        <f>+'6経営計画'!M147</f>
        <v>90</v>
      </c>
      <c r="S619" s="3430"/>
      <c r="T619" s="3431"/>
      <c r="U619" s="3429">
        <f>+'6経営計画'!N147</f>
        <v>90</v>
      </c>
      <c r="V619" s="3430"/>
      <c r="W619" s="3431"/>
      <c r="X619" s="3429">
        <f>+'6経営計画'!O147</f>
        <v>90</v>
      </c>
      <c r="Y619" s="3430"/>
      <c r="Z619" s="3431"/>
      <c r="AA619" s="3429">
        <f>+'6経営計画'!P147</f>
        <v>90</v>
      </c>
      <c r="AB619" s="3430"/>
      <c r="AC619" s="3431"/>
      <c r="AD619" s="3429">
        <f>+'6経営計画'!Q147</f>
        <v>90</v>
      </c>
      <c r="AE619" s="3430"/>
      <c r="AF619" s="3431"/>
      <c r="AG619" s="3429">
        <f>+'6経営計画'!R147</f>
        <v>90</v>
      </c>
      <c r="AH619" s="3430"/>
      <c r="AI619" s="3431"/>
      <c r="AJ619" s="3429">
        <f>+'6経営計画'!S147</f>
        <v>90</v>
      </c>
      <c r="AK619" s="3430"/>
      <c r="AL619" s="3431"/>
      <c r="AM619" s="1529"/>
    </row>
    <row r="620" spans="2:44" ht="16.5" customHeight="1">
      <c r="B620" s="1533"/>
      <c r="C620" s="1533"/>
      <c r="D620" s="1533"/>
      <c r="E620" s="1533"/>
      <c r="F620" s="1533"/>
      <c r="G620" s="1533"/>
      <c r="H620" s="1533"/>
      <c r="I620" s="1533"/>
      <c r="J620" s="1533"/>
      <c r="K620" s="1533"/>
      <c r="L620" s="1533"/>
      <c r="M620" s="1533"/>
      <c r="N620" s="1533"/>
      <c r="O620" s="1534"/>
      <c r="P620" s="1534"/>
      <c r="Q620" s="1534"/>
      <c r="R620" s="1535"/>
      <c r="S620" s="1535"/>
      <c r="T620" s="1535"/>
      <c r="U620" s="1535"/>
      <c r="V620" s="1535"/>
      <c r="W620" s="1535"/>
      <c r="X620" s="1535"/>
      <c r="Y620" s="1535"/>
      <c r="Z620" s="1535"/>
      <c r="AA620" s="1535"/>
      <c r="AB620" s="1535"/>
      <c r="AC620" s="1535"/>
      <c r="AD620" s="1535"/>
      <c r="AE620" s="1535"/>
      <c r="AF620" s="1535"/>
      <c r="AG620" s="1535"/>
      <c r="AH620" s="1535"/>
      <c r="AI620" s="1535"/>
      <c r="AJ620" s="1535"/>
      <c r="AK620" s="1535"/>
      <c r="AL620" s="1535"/>
      <c r="AM620" s="1526"/>
    </row>
    <row r="621" spans="2:44" ht="14.25" customHeight="1">
      <c r="B621" s="3017" t="str">
        <f>+'6経営計画'!B151</f>
        <v>溶剤使用量削減（あるいは適正管理）</v>
      </c>
      <c r="C621" s="1536"/>
      <c r="D621" s="1536"/>
      <c r="E621" s="1536"/>
      <c r="F621" s="1536"/>
      <c r="G621" s="1536"/>
      <c r="H621" s="1536"/>
      <c r="I621" s="1536"/>
      <c r="J621" s="1536"/>
      <c r="K621" s="1536"/>
      <c r="L621" s="1536"/>
      <c r="M621" s="1536"/>
      <c r="N621" s="3016"/>
      <c r="O621" s="3457" t="s">
        <v>1160</v>
      </c>
      <c r="P621" s="3457"/>
      <c r="Q621" s="3457"/>
      <c r="R621" s="3426" t="s">
        <v>1927</v>
      </c>
      <c r="S621" s="3427"/>
      <c r="T621" s="3427"/>
      <c r="U621" s="3427"/>
      <c r="V621" s="3427"/>
      <c r="W621" s="3427"/>
      <c r="X621" s="3427"/>
      <c r="Y621" s="3427"/>
      <c r="Z621" s="3427"/>
      <c r="AA621" s="3427"/>
      <c r="AB621" s="3427"/>
      <c r="AC621" s="3427"/>
      <c r="AD621" s="3427"/>
      <c r="AE621" s="3427"/>
      <c r="AF621" s="3427"/>
      <c r="AG621" s="3427"/>
      <c r="AH621" s="3427"/>
      <c r="AI621" s="3427"/>
      <c r="AJ621" s="3427"/>
      <c r="AK621" s="3427"/>
      <c r="AL621" s="3428"/>
      <c r="AM621" s="1526"/>
    </row>
    <row r="622" spans="2:44">
      <c r="B622" s="3653" t="s">
        <v>497</v>
      </c>
      <c r="C622" s="3654"/>
      <c r="D622" s="3654"/>
      <c r="E622" s="3654"/>
      <c r="F622" s="3654"/>
      <c r="G622" s="3654"/>
      <c r="H622" s="3654"/>
      <c r="I622" s="3654"/>
      <c r="J622" s="3654"/>
      <c r="K622" s="3654"/>
      <c r="L622" s="3654"/>
      <c r="M622" s="3654"/>
      <c r="N622" s="3655"/>
      <c r="O622" s="3554" t="str">
        <f>+AB422</f>
        <v>✕</v>
      </c>
      <c r="P622" s="3555"/>
      <c r="Q622" s="3555"/>
      <c r="R622" s="3445">
        <f>+'6経営計画'!V160</f>
        <v>0</v>
      </c>
      <c r="S622" s="3446"/>
      <c r="T622" s="3446"/>
      <c r="U622" s="3446"/>
      <c r="V622" s="3446"/>
      <c r="W622" s="3446"/>
      <c r="X622" s="3446"/>
      <c r="Y622" s="3446"/>
      <c r="Z622" s="3446"/>
      <c r="AA622" s="3446"/>
      <c r="AB622" s="3446"/>
      <c r="AC622" s="3446"/>
      <c r="AD622" s="3446"/>
      <c r="AE622" s="3446"/>
      <c r="AF622" s="3446"/>
      <c r="AG622" s="3446"/>
      <c r="AH622" s="3446"/>
      <c r="AI622" s="3446"/>
      <c r="AJ622" s="3446"/>
      <c r="AK622" s="3446"/>
      <c r="AL622" s="3447"/>
      <c r="AM622" s="1527"/>
    </row>
    <row r="623" spans="2:44">
      <c r="B623" s="3556" t="str">
        <f>+'6経営計画'!F151</f>
        <v>・有害性物質の表示の徹底</v>
      </c>
      <c r="C623" s="3557"/>
      <c r="D623" s="3557"/>
      <c r="E623" s="3557"/>
      <c r="F623" s="3557"/>
      <c r="G623" s="3557"/>
      <c r="H623" s="3557"/>
      <c r="I623" s="3557"/>
      <c r="J623" s="3557"/>
      <c r="K623" s="3557"/>
      <c r="L623" s="3557"/>
      <c r="M623" s="3557"/>
      <c r="N623" s="3557"/>
      <c r="O623" s="3471" t="str">
        <f>+'6経営計画'!T151</f>
        <v>○</v>
      </c>
      <c r="P623" s="3471"/>
      <c r="Q623" s="3471"/>
      <c r="R623" s="3445"/>
      <c r="S623" s="3446"/>
      <c r="T623" s="3446"/>
      <c r="U623" s="3446"/>
      <c r="V623" s="3446"/>
      <c r="W623" s="3446"/>
      <c r="X623" s="3446"/>
      <c r="Y623" s="3446"/>
      <c r="Z623" s="3446"/>
      <c r="AA623" s="3446"/>
      <c r="AB623" s="3446"/>
      <c r="AC623" s="3446"/>
      <c r="AD623" s="3446"/>
      <c r="AE623" s="3446"/>
      <c r="AF623" s="3446"/>
      <c r="AG623" s="3446"/>
      <c r="AH623" s="3446"/>
      <c r="AI623" s="3446"/>
      <c r="AJ623" s="3446"/>
      <c r="AK623" s="3446"/>
      <c r="AL623" s="3447"/>
      <c r="AM623" s="1527"/>
    </row>
    <row r="624" spans="2:44" ht="13.15" customHeight="1">
      <c r="B624" s="3561" t="str">
        <f>+'6経営計画'!F152</f>
        <v>・作業ミスによる使用量増加の抑制</v>
      </c>
      <c r="C624" s="3562"/>
      <c r="D624" s="3562"/>
      <c r="E624" s="3562"/>
      <c r="F624" s="3562"/>
      <c r="G624" s="3562"/>
      <c r="H624" s="3562"/>
      <c r="I624" s="3562"/>
      <c r="J624" s="3562"/>
      <c r="K624" s="3562"/>
      <c r="L624" s="3562"/>
      <c r="M624" s="3562"/>
      <c r="N624" s="3562"/>
      <c r="O624" s="3460">
        <f>+'6経営計画'!T152</f>
        <v>0</v>
      </c>
      <c r="P624" s="3460"/>
      <c r="Q624" s="3460"/>
      <c r="R624" s="3445"/>
      <c r="S624" s="3446"/>
      <c r="T624" s="3446"/>
      <c r="U624" s="3446"/>
      <c r="V624" s="3446"/>
      <c r="W624" s="3446"/>
      <c r="X624" s="3446"/>
      <c r="Y624" s="3446"/>
      <c r="Z624" s="3446"/>
      <c r="AA624" s="3446"/>
      <c r="AB624" s="3446"/>
      <c r="AC624" s="3446"/>
      <c r="AD624" s="3446"/>
      <c r="AE624" s="3446"/>
      <c r="AF624" s="3446"/>
      <c r="AG624" s="3446"/>
      <c r="AH624" s="3446"/>
      <c r="AI624" s="3446"/>
      <c r="AJ624" s="3446"/>
      <c r="AK624" s="3446"/>
      <c r="AL624" s="3447"/>
      <c r="AM624" s="1527"/>
    </row>
    <row r="625" spans="2:44" ht="13.15" customHeight="1">
      <c r="B625" s="3561" t="str">
        <f>+'6経営計画'!F153</f>
        <v>・発注量の適正化</v>
      </c>
      <c r="C625" s="3562"/>
      <c r="D625" s="3562"/>
      <c r="E625" s="3562"/>
      <c r="F625" s="3562"/>
      <c r="G625" s="3562"/>
      <c r="H625" s="3562"/>
      <c r="I625" s="3562"/>
      <c r="J625" s="3562"/>
      <c r="K625" s="3562"/>
      <c r="L625" s="3562"/>
      <c r="M625" s="3562"/>
      <c r="N625" s="3562"/>
      <c r="O625" s="3460">
        <f>+'6経営計画'!T153</f>
        <v>0</v>
      </c>
      <c r="P625" s="3460"/>
      <c r="Q625" s="3460"/>
      <c r="R625" s="3445"/>
      <c r="S625" s="3446"/>
      <c r="T625" s="3446"/>
      <c r="U625" s="3446"/>
      <c r="V625" s="3446"/>
      <c r="W625" s="3446"/>
      <c r="X625" s="3446"/>
      <c r="Y625" s="3446"/>
      <c r="Z625" s="3446"/>
      <c r="AA625" s="3446"/>
      <c r="AB625" s="3446"/>
      <c r="AC625" s="3446"/>
      <c r="AD625" s="3446"/>
      <c r="AE625" s="3446"/>
      <c r="AF625" s="3446"/>
      <c r="AG625" s="3446"/>
      <c r="AH625" s="3446"/>
      <c r="AI625" s="3446"/>
      <c r="AJ625" s="3446"/>
      <c r="AK625" s="3446"/>
      <c r="AL625" s="3447"/>
      <c r="AM625" s="1527"/>
    </row>
    <row r="626" spans="2:44">
      <c r="B626" s="3559" t="str">
        <f>+'6経営計画'!F154</f>
        <v>・在庫管理による不良在庫の削減</v>
      </c>
      <c r="C626" s="3560"/>
      <c r="D626" s="3560"/>
      <c r="E626" s="3560"/>
      <c r="F626" s="3560"/>
      <c r="G626" s="3560"/>
      <c r="H626" s="3560"/>
      <c r="I626" s="3560"/>
      <c r="J626" s="3560"/>
      <c r="K626" s="3560"/>
      <c r="L626" s="3560"/>
      <c r="M626" s="3560"/>
      <c r="N626" s="3560"/>
      <c r="O626" s="3510">
        <f>+'6経営計画'!T154</f>
        <v>0</v>
      </c>
      <c r="P626" s="3510"/>
      <c r="Q626" s="3510"/>
      <c r="R626" s="3448"/>
      <c r="S626" s="3449"/>
      <c r="T626" s="3449"/>
      <c r="U626" s="3449"/>
      <c r="V626" s="3449"/>
      <c r="W626" s="3449"/>
      <c r="X626" s="3449"/>
      <c r="Y626" s="3449"/>
      <c r="Z626" s="3449"/>
      <c r="AA626" s="3449"/>
      <c r="AB626" s="3449"/>
      <c r="AC626" s="3449"/>
      <c r="AD626" s="3449"/>
      <c r="AE626" s="3449"/>
      <c r="AF626" s="3449"/>
      <c r="AG626" s="3449"/>
      <c r="AH626" s="3449"/>
      <c r="AI626" s="3449"/>
      <c r="AJ626" s="3449"/>
      <c r="AK626" s="3449"/>
      <c r="AL626" s="3450"/>
      <c r="AM626" s="1527"/>
    </row>
    <row r="627" spans="2:44" ht="13.5" customHeight="1">
      <c r="B627" s="1480"/>
      <c r="C627" s="1480"/>
      <c r="D627" s="1480"/>
      <c r="E627" s="1480"/>
      <c r="F627" s="1480"/>
      <c r="G627" s="1480"/>
      <c r="H627" s="1480"/>
      <c r="I627" s="1480"/>
      <c r="J627" s="1480"/>
      <c r="K627" s="1480"/>
      <c r="L627" s="1480"/>
      <c r="M627" s="1480"/>
      <c r="N627" s="1480"/>
      <c r="O627" s="1528"/>
      <c r="P627" s="1528"/>
      <c r="Q627" s="1528"/>
      <c r="R627" s="1481"/>
      <c r="S627" s="1481"/>
      <c r="T627" s="1481"/>
      <c r="U627" s="1481"/>
      <c r="V627" s="1481"/>
      <c r="W627" s="1481"/>
      <c r="X627" s="1481"/>
      <c r="Y627" s="1481"/>
      <c r="Z627" s="1481"/>
      <c r="AA627" s="1481"/>
      <c r="AB627" s="1481"/>
      <c r="AC627" s="1481"/>
      <c r="AD627" s="1481"/>
      <c r="AE627" s="1481"/>
      <c r="AF627" s="1481"/>
      <c r="AG627" s="1481"/>
      <c r="AH627" s="1481"/>
      <c r="AI627" s="1481"/>
      <c r="AJ627" s="1481"/>
      <c r="AK627" s="1481"/>
      <c r="AL627" s="1481"/>
      <c r="AM627" s="1529"/>
    </row>
    <row r="628" spans="2:44" ht="13.5" customHeight="1">
      <c r="B628" s="1480"/>
      <c r="C628" s="1480" t="s">
        <v>1681</v>
      </c>
      <c r="D628" s="1480"/>
      <c r="E628" s="1480"/>
      <c r="F628" s="1480"/>
      <c r="G628" s="1480"/>
      <c r="H628" s="1480"/>
      <c r="I628" s="1480"/>
      <c r="J628" s="1480"/>
      <c r="K628" s="1480"/>
      <c r="L628" s="1480"/>
      <c r="M628" s="1480"/>
      <c r="N628" s="1480"/>
      <c r="O628" s="1528"/>
      <c r="P628" s="1528"/>
      <c r="Q628" s="1528"/>
      <c r="R628" s="1481"/>
      <c r="S628" s="1481"/>
      <c r="T628" s="1481"/>
      <c r="U628" s="1481"/>
      <c r="V628" s="1481"/>
      <c r="W628" s="1481"/>
      <c r="X628" s="1481"/>
      <c r="Y628" s="1530"/>
      <c r="Z628" s="1481"/>
      <c r="AA628" s="1481"/>
      <c r="AB628" s="1481"/>
      <c r="AC628" s="1481"/>
      <c r="AD628" s="1481"/>
      <c r="AE628" s="1481"/>
      <c r="AF628" s="1481"/>
      <c r="AG628" s="1481"/>
      <c r="AH628" s="1481"/>
      <c r="AI628" s="1481"/>
      <c r="AJ628" s="1481"/>
      <c r="AK628" s="1481"/>
      <c r="AL628" s="1481"/>
      <c r="AM628" s="1529"/>
    </row>
    <row r="629" spans="2:44" ht="13.5" customHeight="1">
      <c r="B629" s="1480"/>
      <c r="C629" s="1480"/>
      <c r="D629" s="1480"/>
      <c r="E629" s="1480"/>
      <c r="F629" s="1480"/>
      <c r="G629" s="1480"/>
      <c r="H629" s="1480"/>
      <c r="I629" s="1480"/>
      <c r="J629" s="1480"/>
      <c r="K629" s="1480"/>
      <c r="L629" s="1480"/>
      <c r="M629" s="1480"/>
      <c r="N629" s="1480"/>
      <c r="O629" s="1528"/>
      <c r="P629" s="1528"/>
      <c r="Q629" s="1528"/>
      <c r="R629" s="1481"/>
      <c r="S629" s="1481"/>
      <c r="T629" s="1481"/>
      <c r="U629" s="1481"/>
      <c r="V629" s="1481"/>
      <c r="W629" s="1481"/>
      <c r="X629" s="1481"/>
      <c r="Y629" s="1858"/>
      <c r="Z629" s="1858"/>
      <c r="AA629" s="1858"/>
      <c r="AB629" s="1858"/>
      <c r="AC629" s="1858"/>
      <c r="AD629" s="1858"/>
      <c r="AE629" s="1858"/>
      <c r="AF629" s="1858"/>
      <c r="AG629" s="1858"/>
      <c r="AH629" s="1858"/>
      <c r="AI629" s="1858"/>
      <c r="AJ629" s="1858"/>
      <c r="AK629" s="1858"/>
      <c r="AL629" s="1481"/>
      <c r="AM629" s="1529"/>
    </row>
    <row r="630" spans="2:44" ht="13.5" customHeight="1">
      <c r="B630" s="1480"/>
      <c r="C630" s="1480"/>
      <c r="D630" s="1480"/>
      <c r="E630" s="1480"/>
      <c r="F630" s="1480"/>
      <c r="G630" s="1480"/>
      <c r="H630" s="1480"/>
      <c r="I630" s="1480"/>
      <c r="J630" s="1480"/>
      <c r="K630" s="1480"/>
      <c r="L630" s="1480"/>
      <c r="M630" s="1480"/>
      <c r="N630" s="1480"/>
      <c r="O630" s="1528"/>
      <c r="P630" s="1528"/>
      <c r="Q630" s="1528"/>
      <c r="R630" s="1481"/>
      <c r="S630" s="1481"/>
      <c r="T630" s="1481"/>
      <c r="U630" s="1481"/>
      <c r="V630" s="1481"/>
      <c r="W630" s="1481"/>
      <c r="X630" s="1481"/>
      <c r="Y630" s="1858"/>
      <c r="Z630" s="1858"/>
      <c r="AA630" s="1858"/>
      <c r="AB630" s="1858"/>
      <c r="AC630" s="1858"/>
      <c r="AD630" s="1858"/>
      <c r="AE630" s="1858"/>
      <c r="AF630" s="1858"/>
      <c r="AG630" s="1858"/>
      <c r="AH630" s="1858"/>
      <c r="AI630" s="1858"/>
      <c r="AJ630" s="1858"/>
      <c r="AK630" s="1858"/>
      <c r="AL630" s="1481"/>
      <c r="AM630" s="1529"/>
    </row>
    <row r="631" spans="2:44" ht="13.5" customHeight="1">
      <c r="B631" s="1480"/>
      <c r="C631" s="1480"/>
      <c r="D631" s="1480"/>
      <c r="E631" s="1480"/>
      <c r="F631" s="1480"/>
      <c r="G631" s="1480"/>
      <c r="H631" s="1480"/>
      <c r="I631" s="1480"/>
      <c r="J631" s="1480"/>
      <c r="K631" s="1480"/>
      <c r="L631" s="1480"/>
      <c r="M631" s="1480"/>
      <c r="N631" s="1480"/>
      <c r="O631" s="1528"/>
      <c r="P631" s="1528"/>
      <c r="Q631" s="1528"/>
      <c r="R631" s="1481"/>
      <c r="S631" s="1481"/>
      <c r="T631" s="1481"/>
      <c r="U631" s="1481"/>
      <c r="V631" s="1481"/>
      <c r="W631" s="1481"/>
      <c r="X631" s="1481"/>
      <c r="Y631" s="1858"/>
      <c r="Z631" s="1858"/>
      <c r="AA631" s="1858"/>
      <c r="AB631" s="1858"/>
      <c r="AC631" s="1858"/>
      <c r="AD631" s="1858"/>
      <c r="AE631" s="1858"/>
      <c r="AF631" s="1858"/>
      <c r="AG631" s="1858"/>
      <c r="AH631" s="1858"/>
      <c r="AI631" s="1858"/>
      <c r="AJ631" s="1858"/>
      <c r="AK631" s="1858"/>
      <c r="AL631" s="1481"/>
      <c r="AM631" s="1529"/>
    </row>
    <row r="632" spans="2:44" ht="13.5" customHeight="1">
      <c r="B632" s="1480"/>
      <c r="C632" s="1480"/>
      <c r="D632" s="1480"/>
      <c r="E632" s="1480"/>
      <c r="F632" s="1480"/>
      <c r="G632" s="1480"/>
      <c r="H632" s="1480"/>
      <c r="I632" s="1480"/>
      <c r="J632" s="1480"/>
      <c r="K632" s="1480"/>
      <c r="L632" s="1480"/>
      <c r="M632" s="1480"/>
      <c r="N632" s="1480"/>
      <c r="O632" s="1528"/>
      <c r="P632" s="1528"/>
      <c r="Q632" s="1528"/>
      <c r="R632" s="1481"/>
      <c r="S632" s="1481"/>
      <c r="T632" s="1481"/>
      <c r="U632" s="1481"/>
      <c r="V632" s="1481"/>
      <c r="W632" s="1481"/>
      <c r="X632" s="1481"/>
      <c r="Y632" s="1858"/>
      <c r="Z632" s="1858"/>
      <c r="AA632" s="1858"/>
      <c r="AB632" s="1858"/>
      <c r="AC632" s="1858"/>
      <c r="AD632" s="1858"/>
      <c r="AE632" s="1858"/>
      <c r="AF632" s="1858"/>
      <c r="AG632" s="1858"/>
      <c r="AH632" s="1858"/>
      <c r="AI632" s="1858"/>
      <c r="AJ632" s="1858"/>
      <c r="AK632" s="1858"/>
      <c r="AL632" s="1481"/>
      <c r="AM632" s="1529"/>
      <c r="AR632" s="1428"/>
    </row>
    <row r="633" spans="2:44" ht="13.5" customHeight="1">
      <c r="B633" s="1480"/>
      <c r="C633" s="1480"/>
      <c r="D633" s="1480"/>
      <c r="E633" s="1480"/>
      <c r="F633" s="1480"/>
      <c r="G633" s="1480"/>
      <c r="H633" s="1480"/>
      <c r="I633" s="1480"/>
      <c r="J633" s="1480"/>
      <c r="K633" s="1480"/>
      <c r="L633" s="1480"/>
      <c r="M633" s="1480"/>
      <c r="N633" s="1480"/>
      <c r="O633" s="1528"/>
      <c r="P633" s="1528"/>
      <c r="Q633" s="1528"/>
      <c r="R633" s="1481"/>
      <c r="T633" s="1481"/>
      <c r="U633" s="1481"/>
      <c r="V633" s="1481"/>
      <c r="W633" s="1481"/>
      <c r="X633" s="1481"/>
      <c r="Y633" s="1858"/>
      <c r="Z633" s="1858"/>
      <c r="AA633" s="1858"/>
      <c r="AB633" s="1858"/>
      <c r="AC633" s="1858"/>
      <c r="AD633" s="1858"/>
      <c r="AE633" s="1858"/>
      <c r="AF633" s="1858"/>
      <c r="AG633" s="1858"/>
      <c r="AH633" s="1858"/>
      <c r="AI633" s="1858"/>
      <c r="AJ633" s="1858"/>
      <c r="AK633" s="1858"/>
      <c r="AL633" s="1481"/>
      <c r="AM633" s="1529"/>
    </row>
    <row r="634" spans="2:44" ht="13.5" customHeight="1">
      <c r="B634" s="1480"/>
      <c r="C634" s="1480"/>
      <c r="D634" s="1480"/>
      <c r="E634" s="1480"/>
      <c r="F634" s="1480"/>
      <c r="G634" s="1480"/>
      <c r="H634" s="1480"/>
      <c r="I634" s="1480"/>
      <c r="J634" s="1480"/>
      <c r="K634" s="1480"/>
      <c r="L634" s="1480"/>
      <c r="M634" s="1480"/>
      <c r="N634" s="1480"/>
      <c r="O634" s="1528"/>
      <c r="P634" s="1528"/>
      <c r="Q634" s="1528"/>
      <c r="R634" s="1481"/>
      <c r="T634" s="1481"/>
      <c r="U634" s="1481"/>
      <c r="V634" s="1481"/>
      <c r="W634" s="1481"/>
      <c r="X634" s="1481"/>
      <c r="Y634" s="1858"/>
      <c r="Z634" s="1858"/>
      <c r="AA634" s="1858"/>
      <c r="AB634" s="1858"/>
      <c r="AC634" s="1858"/>
      <c r="AD634" s="1858"/>
      <c r="AE634" s="1858"/>
      <c r="AF634" s="1858"/>
      <c r="AG634" s="1858"/>
      <c r="AH634" s="1858"/>
      <c r="AI634" s="1858"/>
      <c r="AJ634" s="1858"/>
      <c r="AK634" s="1858"/>
      <c r="AL634" s="1481"/>
      <c r="AM634" s="1529"/>
    </row>
    <row r="635" spans="2:44" ht="13.5" customHeight="1">
      <c r="B635" s="1480"/>
      <c r="C635" s="1480"/>
      <c r="D635" s="1480"/>
      <c r="E635" s="1480"/>
      <c r="F635" s="1480"/>
      <c r="G635" s="1480"/>
      <c r="H635" s="1480"/>
      <c r="I635" s="1480"/>
      <c r="J635" s="1480"/>
      <c r="K635" s="1480"/>
      <c r="L635" s="1480"/>
      <c r="M635" s="1480"/>
      <c r="N635" s="1480"/>
      <c r="O635" s="1528"/>
      <c r="P635" s="1528"/>
      <c r="Q635" s="1528"/>
      <c r="R635" s="1481"/>
      <c r="T635" s="1481"/>
      <c r="U635" s="1481"/>
      <c r="V635" s="1481"/>
      <c r="W635" s="1481"/>
      <c r="X635" s="1481"/>
      <c r="Y635" s="1858"/>
      <c r="Z635" s="1858"/>
      <c r="AA635" s="1858"/>
      <c r="AB635" s="1858"/>
      <c r="AC635" s="1858"/>
      <c r="AD635" s="1858"/>
      <c r="AE635" s="1858"/>
      <c r="AF635" s="1858"/>
      <c r="AG635" s="1858"/>
      <c r="AH635" s="1858"/>
      <c r="AI635" s="1858"/>
      <c r="AJ635" s="1858"/>
      <c r="AK635" s="1858"/>
      <c r="AL635" s="1481"/>
      <c r="AM635" s="1529"/>
    </row>
    <row r="636" spans="2:44" ht="13.5" customHeight="1">
      <c r="B636" s="1480"/>
      <c r="C636" s="1480"/>
      <c r="D636" s="1480"/>
      <c r="E636" s="1480"/>
      <c r="F636" s="1480"/>
      <c r="G636" s="1480"/>
      <c r="H636" s="1480"/>
      <c r="I636" s="1480"/>
      <c r="J636" s="1480"/>
      <c r="K636" s="1480"/>
      <c r="L636" s="1480"/>
      <c r="M636" s="1480"/>
      <c r="N636" s="1480"/>
      <c r="O636" s="1528"/>
      <c r="P636" s="1528"/>
      <c r="Q636" s="1528"/>
      <c r="R636" s="1481"/>
      <c r="S636" s="1481"/>
      <c r="T636" s="1481"/>
      <c r="U636" s="1481"/>
      <c r="V636" s="1481"/>
      <c r="W636" s="1481"/>
      <c r="X636" s="1481"/>
      <c r="Y636" s="1858"/>
      <c r="Z636" s="1858"/>
      <c r="AA636" s="1858"/>
      <c r="AB636" s="1858"/>
      <c r="AC636" s="1858"/>
      <c r="AD636" s="1858"/>
      <c r="AE636" s="1858"/>
      <c r="AF636" s="1858"/>
      <c r="AG636" s="1858"/>
      <c r="AH636" s="1858"/>
      <c r="AI636" s="1858"/>
      <c r="AJ636" s="1858"/>
      <c r="AK636" s="1858"/>
      <c r="AL636" s="1481"/>
      <c r="AM636" s="1529"/>
    </row>
    <row r="637" spans="2:44" ht="13.5" customHeight="1">
      <c r="B637" s="1480"/>
      <c r="C637" s="1480"/>
      <c r="D637" s="1480"/>
      <c r="E637" s="1480"/>
      <c r="F637" s="1480"/>
      <c r="G637" s="1480"/>
      <c r="H637" s="1480"/>
      <c r="I637" s="1480"/>
      <c r="J637" s="1480"/>
      <c r="K637" s="1480"/>
      <c r="L637" s="1480"/>
      <c r="M637" s="1480"/>
      <c r="N637" s="1480"/>
      <c r="O637" s="1528"/>
      <c r="P637" s="1528"/>
      <c r="Q637" s="1528"/>
      <c r="R637" s="1481"/>
      <c r="S637" s="1481"/>
      <c r="T637" s="1481"/>
      <c r="U637" s="1481"/>
      <c r="V637" s="1481"/>
      <c r="W637" s="1481"/>
      <c r="X637" s="1481"/>
      <c r="Y637" s="1858"/>
      <c r="Z637" s="1858"/>
      <c r="AA637" s="1858"/>
      <c r="AB637" s="1858"/>
      <c r="AC637" s="1858"/>
      <c r="AD637" s="1858"/>
      <c r="AE637" s="1858"/>
      <c r="AF637" s="1858"/>
      <c r="AG637" s="1858"/>
      <c r="AH637" s="1858"/>
      <c r="AI637" s="1858"/>
      <c r="AJ637" s="1858"/>
      <c r="AK637" s="1858"/>
      <c r="AL637" s="1481"/>
      <c r="AM637" s="1529"/>
    </row>
    <row r="638" spans="2:44" ht="13.5" customHeight="1">
      <c r="B638" s="1480"/>
      <c r="C638" s="1480"/>
      <c r="D638" s="1480"/>
      <c r="E638" s="1480"/>
      <c r="F638" s="1480"/>
      <c r="G638" s="1480"/>
      <c r="H638" s="1480"/>
      <c r="I638" s="1480"/>
      <c r="J638" s="1480"/>
      <c r="K638" s="1480"/>
      <c r="L638" s="1480"/>
      <c r="M638" s="1480"/>
      <c r="N638" s="1480"/>
      <c r="O638" s="1528"/>
      <c r="P638" s="1528"/>
      <c r="Q638" s="1528"/>
      <c r="R638" s="1481"/>
      <c r="S638" s="1481"/>
      <c r="T638" s="1481"/>
      <c r="U638" s="1481"/>
      <c r="V638" s="1481"/>
      <c r="W638" s="1481"/>
      <c r="X638" s="1481"/>
      <c r="Y638" s="1481"/>
      <c r="Z638" s="1481"/>
      <c r="AA638" s="1481"/>
      <c r="AB638" s="1481"/>
      <c r="AC638" s="1481"/>
      <c r="AD638" s="1481"/>
      <c r="AE638" s="1481"/>
      <c r="AF638" s="1481"/>
      <c r="AG638" s="1481"/>
      <c r="AH638" s="1481"/>
      <c r="AI638" s="1481"/>
      <c r="AJ638" s="1481"/>
      <c r="AK638" s="1481"/>
      <c r="AL638" s="1481"/>
      <c r="AM638" s="1529"/>
    </row>
    <row r="639" spans="2:44" ht="15.75" customHeight="1">
      <c r="B639" s="3017" t="str">
        <f>+'6経営計画'!B169</f>
        <v>グリーン購入の推進</v>
      </c>
      <c r="C639" s="1536"/>
      <c r="D639" s="1536"/>
      <c r="E639" s="1536"/>
      <c r="F639" s="1536"/>
      <c r="G639" s="1536"/>
      <c r="H639" s="1536"/>
      <c r="I639" s="1536"/>
      <c r="J639" s="1536"/>
      <c r="K639" s="1536"/>
      <c r="L639" s="1536"/>
      <c r="M639" s="1536"/>
      <c r="N639" s="1536"/>
      <c r="O639" s="3457" t="s">
        <v>1160</v>
      </c>
      <c r="P639" s="3457"/>
      <c r="Q639" s="3457"/>
      <c r="R639" s="3426" t="s">
        <v>1927</v>
      </c>
      <c r="S639" s="3427"/>
      <c r="T639" s="3427"/>
      <c r="U639" s="3427"/>
      <c r="V639" s="3427"/>
      <c r="W639" s="3427"/>
      <c r="X639" s="3427"/>
      <c r="Y639" s="3427"/>
      <c r="Z639" s="3427"/>
      <c r="AA639" s="3427"/>
      <c r="AB639" s="3427"/>
      <c r="AC639" s="3427"/>
      <c r="AD639" s="3427"/>
      <c r="AE639" s="3427"/>
      <c r="AF639" s="3427"/>
      <c r="AG639" s="3427"/>
      <c r="AH639" s="3427"/>
      <c r="AI639" s="3427"/>
      <c r="AJ639" s="3427"/>
      <c r="AK639" s="3427"/>
      <c r="AL639" s="3428"/>
      <c r="AM639" s="1526"/>
    </row>
    <row r="640" spans="2:44" ht="14.25" customHeight="1">
      <c r="B640" s="3556" t="str">
        <f>+'6経営計画'!F169</f>
        <v>・有害性の少ない資材の購入</v>
      </c>
      <c r="C640" s="3557"/>
      <c r="D640" s="3557"/>
      <c r="E640" s="3557"/>
      <c r="F640" s="3557"/>
      <c r="G640" s="3557"/>
      <c r="H640" s="3557"/>
      <c r="I640" s="3557"/>
      <c r="J640" s="3557"/>
      <c r="K640" s="3557"/>
      <c r="L640" s="3557"/>
      <c r="M640" s="3557"/>
      <c r="N640" s="3557"/>
      <c r="O640" s="3471" t="str">
        <f>+'6経営計画'!T169</f>
        <v>○</v>
      </c>
      <c r="P640" s="3471"/>
      <c r="Q640" s="3471"/>
      <c r="R640" s="3445">
        <f>+'6経営計画'!V173</f>
        <v>0</v>
      </c>
      <c r="S640" s="3446"/>
      <c r="T640" s="3446"/>
      <c r="U640" s="3446"/>
      <c r="V640" s="3446"/>
      <c r="W640" s="3446"/>
      <c r="X640" s="3446"/>
      <c r="Y640" s="3446"/>
      <c r="Z640" s="3446"/>
      <c r="AA640" s="3446"/>
      <c r="AB640" s="3446"/>
      <c r="AC640" s="3446"/>
      <c r="AD640" s="3446"/>
      <c r="AE640" s="3446"/>
      <c r="AF640" s="3446"/>
      <c r="AG640" s="3446"/>
      <c r="AH640" s="3446"/>
      <c r="AI640" s="3446"/>
      <c r="AJ640" s="3446"/>
      <c r="AK640" s="3446"/>
      <c r="AL640" s="3447"/>
      <c r="AM640" s="1526"/>
    </row>
    <row r="641" spans="2:44">
      <c r="B641" s="3561" t="str">
        <f>+'6経営計画'!F170</f>
        <v>・省エネ性能の高い電気製品の購入</v>
      </c>
      <c r="C641" s="3562"/>
      <c r="D641" s="3562"/>
      <c r="E641" s="3562"/>
      <c r="F641" s="3562"/>
      <c r="G641" s="3562"/>
      <c r="H641" s="3562"/>
      <c r="I641" s="3562"/>
      <c r="J641" s="3562"/>
      <c r="K641" s="3562"/>
      <c r="L641" s="3562"/>
      <c r="M641" s="3562"/>
      <c r="N641" s="3562"/>
      <c r="O641" s="3460">
        <f>+'6経営計画'!T170</f>
        <v>0</v>
      </c>
      <c r="P641" s="3460"/>
      <c r="Q641" s="3460"/>
      <c r="R641" s="3445"/>
      <c r="S641" s="3446"/>
      <c r="T641" s="3446"/>
      <c r="U641" s="3446"/>
      <c r="V641" s="3446"/>
      <c r="W641" s="3446"/>
      <c r="X641" s="3446"/>
      <c r="Y641" s="3446"/>
      <c r="Z641" s="3446"/>
      <c r="AA641" s="3446"/>
      <c r="AB641" s="3446"/>
      <c r="AC641" s="3446"/>
      <c r="AD641" s="3446"/>
      <c r="AE641" s="3446"/>
      <c r="AF641" s="3446"/>
      <c r="AG641" s="3446"/>
      <c r="AH641" s="3446"/>
      <c r="AI641" s="3446"/>
      <c r="AJ641" s="3446"/>
      <c r="AK641" s="3446"/>
      <c r="AL641" s="3447"/>
      <c r="AM641" s="1527"/>
    </row>
    <row r="642" spans="2:44">
      <c r="B642" s="3561" t="str">
        <f>+'6経営計画'!F171</f>
        <v>・燃費のよい自動車の採用</v>
      </c>
      <c r="C642" s="3562"/>
      <c r="D642" s="3562"/>
      <c r="E642" s="3562"/>
      <c r="F642" s="3562"/>
      <c r="G642" s="3562"/>
      <c r="H642" s="3562"/>
      <c r="I642" s="3562"/>
      <c r="J642" s="3562"/>
      <c r="K642" s="3562"/>
      <c r="L642" s="3562"/>
      <c r="M642" s="3562"/>
      <c r="N642" s="3562"/>
      <c r="O642" s="3460">
        <f>+'6経営計画'!T171</f>
        <v>0</v>
      </c>
      <c r="P642" s="3460"/>
      <c r="Q642" s="3460"/>
      <c r="R642" s="3445"/>
      <c r="S642" s="3446"/>
      <c r="T642" s="3446"/>
      <c r="U642" s="3446"/>
      <c r="V642" s="3446"/>
      <c r="W642" s="3446"/>
      <c r="X642" s="3446"/>
      <c r="Y642" s="3446"/>
      <c r="Z642" s="3446"/>
      <c r="AA642" s="3446"/>
      <c r="AB642" s="3446"/>
      <c r="AC642" s="3446"/>
      <c r="AD642" s="3446"/>
      <c r="AE642" s="3446"/>
      <c r="AF642" s="3446"/>
      <c r="AG642" s="3446"/>
      <c r="AH642" s="3446"/>
      <c r="AI642" s="3446"/>
      <c r="AJ642" s="3446"/>
      <c r="AK642" s="3446"/>
      <c r="AL642" s="3447"/>
      <c r="AM642" s="1527"/>
    </row>
    <row r="643" spans="2:44">
      <c r="B643" s="3561" t="str">
        <f>+'6経営計画'!F172</f>
        <v>・事務用品グリーン購入</v>
      </c>
      <c r="C643" s="3562"/>
      <c r="D643" s="3562"/>
      <c r="E643" s="3562"/>
      <c r="F643" s="3562"/>
      <c r="G643" s="3562"/>
      <c r="H643" s="3562"/>
      <c r="I643" s="3562"/>
      <c r="J643" s="3562"/>
      <c r="K643" s="3562"/>
      <c r="L643" s="3562"/>
      <c r="M643" s="3562"/>
      <c r="N643" s="3562"/>
      <c r="O643" s="3460">
        <f>+'6経営計画'!T172</f>
        <v>0</v>
      </c>
      <c r="P643" s="3460"/>
      <c r="Q643" s="3460"/>
      <c r="R643" s="3445"/>
      <c r="S643" s="3446"/>
      <c r="T643" s="3446"/>
      <c r="U643" s="3446"/>
      <c r="V643" s="3446"/>
      <c r="W643" s="3446"/>
      <c r="X643" s="3446"/>
      <c r="Y643" s="3446"/>
      <c r="Z643" s="3446"/>
      <c r="AA643" s="3446"/>
      <c r="AB643" s="3446"/>
      <c r="AC643" s="3446"/>
      <c r="AD643" s="3446"/>
      <c r="AE643" s="3446"/>
      <c r="AF643" s="3446"/>
      <c r="AG643" s="3446"/>
      <c r="AH643" s="3446"/>
      <c r="AI643" s="3446"/>
      <c r="AJ643" s="3446"/>
      <c r="AK643" s="3446"/>
      <c r="AL643" s="3447"/>
      <c r="AM643" s="1527"/>
    </row>
    <row r="644" spans="2:44">
      <c r="B644" s="3559"/>
      <c r="C644" s="3560"/>
      <c r="D644" s="3560"/>
      <c r="E644" s="3560"/>
      <c r="F644" s="3560"/>
      <c r="G644" s="3560"/>
      <c r="H644" s="3560"/>
      <c r="I644" s="3560"/>
      <c r="J644" s="3560"/>
      <c r="K644" s="3560"/>
      <c r="L644" s="3560"/>
      <c r="M644" s="3560"/>
      <c r="N644" s="3560"/>
      <c r="O644" s="3510"/>
      <c r="P644" s="3510"/>
      <c r="Q644" s="3510"/>
      <c r="R644" s="3448"/>
      <c r="S644" s="3449"/>
      <c r="T644" s="3449"/>
      <c r="U644" s="3449"/>
      <c r="V644" s="3449"/>
      <c r="W644" s="3449"/>
      <c r="X644" s="3449"/>
      <c r="Y644" s="3449"/>
      <c r="Z644" s="3449"/>
      <c r="AA644" s="3449"/>
      <c r="AB644" s="3449"/>
      <c r="AC644" s="3449"/>
      <c r="AD644" s="3449"/>
      <c r="AE644" s="3449"/>
      <c r="AF644" s="3449"/>
      <c r="AG644" s="3449"/>
      <c r="AH644" s="3449"/>
      <c r="AI644" s="3449"/>
      <c r="AJ644" s="3449"/>
      <c r="AK644" s="3449"/>
      <c r="AL644" s="3450"/>
      <c r="AM644" s="1527"/>
    </row>
    <row r="645" spans="2:44" ht="13.5" customHeight="1">
      <c r="B645" s="1480"/>
      <c r="C645" s="1480"/>
      <c r="D645" s="1480"/>
      <c r="E645" s="1480"/>
      <c r="F645" s="1480"/>
      <c r="G645" s="1480"/>
      <c r="H645" s="1480"/>
      <c r="I645" s="1480"/>
      <c r="J645" s="1480"/>
      <c r="K645" s="1480"/>
      <c r="L645" s="1480"/>
      <c r="M645" s="1480"/>
      <c r="N645" s="1480"/>
      <c r="O645" s="1528"/>
      <c r="P645" s="1528"/>
      <c r="Q645" s="1528"/>
      <c r="R645" s="1481"/>
      <c r="S645" s="1481"/>
      <c r="T645" s="1481"/>
      <c r="U645" s="1481"/>
      <c r="V645" s="1481"/>
      <c r="W645" s="1481"/>
      <c r="X645" s="1481"/>
      <c r="Y645" s="1481"/>
      <c r="Z645" s="1481"/>
      <c r="AA645" s="1481"/>
      <c r="AB645" s="1481"/>
      <c r="AC645" s="1481"/>
      <c r="AD645" s="1481"/>
      <c r="AE645" s="1481"/>
      <c r="AF645" s="1481"/>
      <c r="AG645" s="1481"/>
      <c r="AH645" s="1481"/>
      <c r="AI645" s="1481"/>
      <c r="AJ645" s="1481"/>
      <c r="AK645" s="1481"/>
      <c r="AL645" s="1481"/>
      <c r="AM645" s="1529"/>
    </row>
    <row r="646" spans="2:44" ht="13.5" customHeight="1">
      <c r="B646" s="1480"/>
      <c r="C646" s="1480" t="s">
        <v>1681</v>
      </c>
      <c r="D646" s="1480"/>
      <c r="E646" s="1480"/>
      <c r="F646" s="1480"/>
      <c r="G646" s="1480"/>
      <c r="H646" s="1480"/>
      <c r="I646" s="1480"/>
      <c r="J646" s="1480"/>
      <c r="K646" s="1480"/>
      <c r="L646" s="1480"/>
      <c r="M646" s="1480"/>
      <c r="N646" s="1480"/>
      <c r="O646" s="1528"/>
      <c r="P646" s="1528"/>
      <c r="Q646" s="1528"/>
      <c r="R646" s="1481"/>
      <c r="S646" s="1481"/>
      <c r="T646" s="1481"/>
      <c r="U646" s="1481"/>
      <c r="V646" s="1481"/>
      <c r="W646" s="1481"/>
      <c r="X646" s="1481"/>
      <c r="Y646" s="1530"/>
      <c r="Z646" s="1481"/>
      <c r="AA646" s="1481"/>
      <c r="AB646" s="1481"/>
      <c r="AC646" s="1481"/>
      <c r="AD646" s="1481"/>
      <c r="AE646" s="1481"/>
      <c r="AF646" s="1481"/>
      <c r="AG646" s="1481"/>
      <c r="AH646" s="1481"/>
      <c r="AI646" s="1481"/>
      <c r="AJ646" s="1481"/>
      <c r="AK646" s="1481"/>
      <c r="AL646" s="1481"/>
      <c r="AM646" s="1529"/>
    </row>
    <row r="647" spans="2:44" ht="13.5" customHeight="1">
      <c r="B647" s="1480"/>
      <c r="C647" s="1480"/>
      <c r="D647" s="1480"/>
      <c r="E647" s="1480"/>
      <c r="F647" s="1480"/>
      <c r="G647" s="1480"/>
      <c r="H647" s="1480"/>
      <c r="I647" s="1480"/>
      <c r="J647" s="1480"/>
      <c r="K647" s="1480"/>
      <c r="L647" s="1480"/>
      <c r="M647" s="1480"/>
      <c r="N647" s="1480"/>
      <c r="O647" s="1528"/>
      <c r="P647" s="1528"/>
      <c r="Q647" s="1528"/>
      <c r="R647" s="1481"/>
      <c r="S647" s="1481"/>
      <c r="T647" s="1481"/>
      <c r="U647" s="1481"/>
      <c r="V647" s="1481"/>
      <c r="W647" s="1481"/>
      <c r="X647" s="1481"/>
      <c r="Y647" s="1858"/>
      <c r="Z647" s="1858"/>
      <c r="AA647" s="1858"/>
      <c r="AB647" s="1858"/>
      <c r="AC647" s="1858"/>
      <c r="AD647" s="1858"/>
      <c r="AE647" s="1858"/>
      <c r="AF647" s="1858"/>
      <c r="AG647" s="1858"/>
      <c r="AH647" s="1858"/>
      <c r="AI647" s="1858"/>
      <c r="AJ647" s="1858"/>
      <c r="AK647" s="1858"/>
      <c r="AL647" s="1481"/>
      <c r="AM647" s="1529"/>
    </row>
    <row r="648" spans="2:44" ht="13.5" customHeight="1">
      <c r="B648" s="1480"/>
      <c r="C648" s="1480"/>
      <c r="D648" s="1480"/>
      <c r="E648" s="1480"/>
      <c r="F648" s="1480"/>
      <c r="G648" s="1480"/>
      <c r="H648" s="1480"/>
      <c r="I648" s="1480"/>
      <c r="J648" s="1480"/>
      <c r="K648" s="1480"/>
      <c r="L648" s="1480"/>
      <c r="M648" s="1480"/>
      <c r="N648" s="1480"/>
      <c r="O648" s="1528"/>
      <c r="P648" s="1528"/>
      <c r="Q648" s="1528"/>
      <c r="R648" s="1481"/>
      <c r="S648" s="1481"/>
      <c r="T648" s="1481"/>
      <c r="U648" s="1481"/>
      <c r="V648" s="1481"/>
      <c r="W648" s="1481"/>
      <c r="X648" s="1481"/>
      <c r="Y648" s="1858"/>
      <c r="Z648" s="1858"/>
      <c r="AA648" s="1858"/>
      <c r="AB648" s="1858"/>
      <c r="AC648" s="1858"/>
      <c r="AD648" s="1858"/>
      <c r="AE648" s="1858"/>
      <c r="AF648" s="1858"/>
      <c r="AG648" s="1858"/>
      <c r="AH648" s="1858"/>
      <c r="AI648" s="1858"/>
      <c r="AJ648" s="1858"/>
      <c r="AK648" s="1858"/>
      <c r="AL648" s="1481"/>
      <c r="AM648" s="1529"/>
    </row>
    <row r="649" spans="2:44" ht="13.5" customHeight="1">
      <c r="B649" s="1480"/>
      <c r="C649" s="1480"/>
      <c r="D649" s="1480"/>
      <c r="E649" s="1480"/>
      <c r="F649" s="1480"/>
      <c r="G649" s="1480"/>
      <c r="H649" s="1480"/>
      <c r="I649" s="1480"/>
      <c r="J649" s="1480"/>
      <c r="K649" s="1480"/>
      <c r="L649" s="1480"/>
      <c r="M649" s="1480"/>
      <c r="N649" s="1480"/>
      <c r="O649" s="1528"/>
      <c r="P649" s="1528"/>
      <c r="Q649" s="1528"/>
      <c r="R649" s="1481"/>
      <c r="S649" s="1481"/>
      <c r="T649" s="1481"/>
      <c r="U649" s="1481"/>
      <c r="V649" s="1481"/>
      <c r="W649" s="1481"/>
      <c r="X649" s="1481"/>
      <c r="Y649" s="1858"/>
      <c r="Z649" s="1858"/>
      <c r="AA649" s="1858"/>
      <c r="AB649" s="1858"/>
      <c r="AC649" s="1858"/>
      <c r="AD649" s="1858"/>
      <c r="AE649" s="1858"/>
      <c r="AF649" s="1858"/>
      <c r="AG649" s="1858"/>
      <c r="AH649" s="1858"/>
      <c r="AI649" s="1858"/>
      <c r="AJ649" s="1858"/>
      <c r="AK649" s="1858"/>
      <c r="AL649" s="1481"/>
      <c r="AM649" s="1529"/>
    </row>
    <row r="650" spans="2:44" ht="13.5" customHeight="1">
      <c r="B650" s="1480"/>
      <c r="C650" s="1480"/>
      <c r="D650" s="1480"/>
      <c r="E650" s="1480"/>
      <c r="F650" s="1480"/>
      <c r="G650" s="1480"/>
      <c r="H650" s="1480"/>
      <c r="I650" s="1480"/>
      <c r="J650" s="1480"/>
      <c r="K650" s="1480"/>
      <c r="L650" s="1480"/>
      <c r="M650" s="1480"/>
      <c r="N650" s="1480"/>
      <c r="O650" s="1528"/>
      <c r="P650" s="1528"/>
      <c r="Q650" s="1528"/>
      <c r="R650" s="1481"/>
      <c r="S650" s="1481"/>
      <c r="T650" s="1481"/>
      <c r="U650" s="1481"/>
      <c r="V650" s="1481"/>
      <c r="W650" s="1481"/>
      <c r="X650" s="1481"/>
      <c r="Y650" s="1858"/>
      <c r="Z650" s="1858"/>
      <c r="AA650" s="1858"/>
      <c r="AB650" s="1858"/>
      <c r="AC650" s="1858"/>
      <c r="AD650" s="1858"/>
      <c r="AE650" s="1858"/>
      <c r="AF650" s="1858"/>
      <c r="AG650" s="1858"/>
      <c r="AH650" s="1858"/>
      <c r="AI650" s="1858"/>
      <c r="AJ650" s="1858"/>
      <c r="AK650" s="1858"/>
      <c r="AL650" s="1481"/>
      <c r="AM650" s="1529"/>
    </row>
    <row r="651" spans="2:44" ht="13.5" customHeight="1">
      <c r="B651" s="1480"/>
      <c r="C651" s="1480"/>
      <c r="D651" s="1480"/>
      <c r="E651" s="1480"/>
      <c r="F651" s="1480"/>
      <c r="G651" s="1480"/>
      <c r="H651" s="1480"/>
      <c r="I651" s="1480"/>
      <c r="J651" s="1480"/>
      <c r="K651" s="1480"/>
      <c r="L651" s="1480"/>
      <c r="M651" s="1480"/>
      <c r="N651" s="1480"/>
      <c r="O651" s="1528"/>
      <c r="P651" s="1528"/>
      <c r="Q651" s="1528"/>
      <c r="R651" s="1481"/>
      <c r="T651" s="1481"/>
      <c r="U651" s="1481"/>
      <c r="V651" s="1481"/>
      <c r="W651" s="1481"/>
      <c r="X651" s="1481"/>
      <c r="Y651" s="1858"/>
      <c r="Z651" s="1858"/>
      <c r="AA651" s="1858"/>
      <c r="AB651" s="1858"/>
      <c r="AC651" s="1858"/>
      <c r="AD651" s="1858"/>
      <c r="AE651" s="1858"/>
      <c r="AF651" s="1858"/>
      <c r="AG651" s="1858"/>
      <c r="AH651" s="1858"/>
      <c r="AI651" s="1858"/>
      <c r="AJ651" s="1858"/>
      <c r="AK651" s="1858"/>
      <c r="AL651" s="1481"/>
      <c r="AM651" s="1529"/>
    </row>
    <row r="652" spans="2:44" ht="13.5" customHeight="1">
      <c r="B652" s="1480"/>
      <c r="C652" s="1480"/>
      <c r="D652" s="1480"/>
      <c r="E652" s="1480"/>
      <c r="F652" s="1480"/>
      <c r="G652" s="1480"/>
      <c r="H652" s="1480"/>
      <c r="I652" s="1480"/>
      <c r="J652" s="1480"/>
      <c r="K652" s="1480"/>
      <c r="L652" s="1480"/>
      <c r="M652" s="1480"/>
      <c r="N652" s="1480"/>
      <c r="O652" s="1528"/>
      <c r="P652" s="1528"/>
      <c r="Q652" s="1528"/>
      <c r="R652" s="1481"/>
      <c r="T652" s="1481"/>
      <c r="U652" s="1481"/>
      <c r="V652" s="1481"/>
      <c r="W652" s="1481"/>
      <c r="X652" s="1481"/>
      <c r="Y652" s="1858"/>
      <c r="Z652" s="1858"/>
      <c r="AA652" s="1858"/>
      <c r="AB652" s="1858"/>
      <c r="AC652" s="1858"/>
      <c r="AD652" s="1858"/>
      <c r="AE652" s="1858"/>
      <c r="AF652" s="1858"/>
      <c r="AG652" s="1858"/>
      <c r="AH652" s="1858"/>
      <c r="AI652" s="1858"/>
      <c r="AJ652" s="1858"/>
      <c r="AK652" s="1858"/>
      <c r="AL652" s="1481"/>
      <c r="AM652" s="1529"/>
    </row>
    <row r="653" spans="2:44" ht="13.5" customHeight="1">
      <c r="B653" s="1480"/>
      <c r="C653" s="1480"/>
      <c r="D653" s="1480"/>
      <c r="E653" s="1480"/>
      <c r="F653" s="1480"/>
      <c r="G653" s="1480"/>
      <c r="H653" s="1480"/>
      <c r="I653" s="1480"/>
      <c r="J653" s="1480"/>
      <c r="K653" s="1480"/>
      <c r="L653" s="1480"/>
      <c r="M653" s="1480"/>
      <c r="N653" s="1480"/>
      <c r="O653" s="1528"/>
      <c r="P653" s="1528"/>
      <c r="Q653" s="1528"/>
      <c r="R653" s="1481"/>
      <c r="T653" s="1481"/>
      <c r="U653" s="1481"/>
      <c r="V653" s="1481"/>
      <c r="W653" s="1481"/>
      <c r="X653" s="1481"/>
      <c r="Y653" s="1858"/>
      <c r="Z653" s="1858"/>
      <c r="AA653" s="1858"/>
      <c r="AB653" s="1858"/>
      <c r="AC653" s="1858"/>
      <c r="AD653" s="1858"/>
      <c r="AE653" s="1858"/>
      <c r="AF653" s="1858"/>
      <c r="AG653" s="1858"/>
      <c r="AH653" s="1858"/>
      <c r="AI653" s="1858"/>
      <c r="AJ653" s="1858"/>
      <c r="AK653" s="1858"/>
      <c r="AL653" s="1481"/>
      <c r="AM653" s="1529"/>
    </row>
    <row r="654" spans="2:44" ht="13.5" customHeight="1">
      <c r="B654" s="1480"/>
      <c r="C654" s="1480"/>
      <c r="D654" s="1480"/>
      <c r="E654" s="1480"/>
      <c r="F654" s="1480"/>
      <c r="G654" s="1480"/>
      <c r="H654" s="1480"/>
      <c r="I654" s="1480"/>
      <c r="J654" s="1480"/>
      <c r="K654" s="1480"/>
      <c r="L654" s="1480"/>
      <c r="M654" s="1480"/>
      <c r="N654" s="1480"/>
      <c r="O654" s="1528"/>
      <c r="P654" s="1528"/>
      <c r="Q654" s="1528"/>
      <c r="R654" s="1481"/>
      <c r="S654" s="1481"/>
      <c r="T654" s="1481"/>
      <c r="U654" s="1481"/>
      <c r="V654" s="1481"/>
      <c r="W654" s="1481"/>
      <c r="X654" s="1481"/>
      <c r="Y654" s="1858"/>
      <c r="Z654" s="1858"/>
      <c r="AA654" s="1858"/>
      <c r="AB654" s="1858"/>
      <c r="AC654" s="1858"/>
      <c r="AD654" s="1858"/>
      <c r="AE654" s="1858"/>
      <c r="AF654" s="1858"/>
      <c r="AG654" s="1858"/>
      <c r="AH654" s="1858"/>
      <c r="AI654" s="1858"/>
      <c r="AJ654" s="1858"/>
      <c r="AK654" s="1858"/>
      <c r="AL654" s="1481"/>
      <c r="AM654" s="1529"/>
      <c r="AR654" s="1428"/>
    </row>
    <row r="655" spans="2:44" ht="13.5" customHeight="1">
      <c r="B655" s="1480"/>
      <c r="C655" s="1480"/>
      <c r="D655" s="1480"/>
      <c r="E655" s="1480"/>
      <c r="F655" s="1480"/>
      <c r="G655" s="1480"/>
      <c r="H655" s="1480"/>
      <c r="I655" s="1480"/>
      <c r="J655" s="1480"/>
      <c r="K655" s="1480"/>
      <c r="L655" s="1480"/>
      <c r="M655" s="1480"/>
      <c r="N655" s="1480"/>
      <c r="O655" s="1528"/>
      <c r="P655" s="1528"/>
      <c r="Q655" s="1528"/>
      <c r="R655" s="1481"/>
      <c r="S655" s="1481"/>
      <c r="T655" s="1481"/>
      <c r="U655" s="1481"/>
      <c r="V655" s="1481"/>
      <c r="W655" s="1481"/>
      <c r="X655" s="1481"/>
      <c r="Y655" s="1858"/>
      <c r="Z655" s="1858"/>
      <c r="AA655" s="1858"/>
      <c r="AB655" s="1858"/>
      <c r="AC655" s="1858"/>
      <c r="AD655" s="1858"/>
      <c r="AE655" s="1858"/>
      <c r="AF655" s="1858"/>
      <c r="AG655" s="1858"/>
      <c r="AH655" s="1858"/>
      <c r="AI655" s="1858"/>
      <c r="AJ655" s="1858"/>
      <c r="AK655" s="1858"/>
      <c r="AL655" s="1481"/>
      <c r="AM655" s="1529"/>
    </row>
    <row r="656" spans="2:44" ht="13.5" customHeight="1">
      <c r="B656" s="1480"/>
      <c r="C656" s="1480"/>
      <c r="D656" s="1480"/>
      <c r="E656" s="1480"/>
      <c r="F656" s="1480"/>
      <c r="G656" s="1480"/>
      <c r="H656" s="1480"/>
      <c r="I656" s="1480"/>
      <c r="J656" s="1480"/>
      <c r="K656" s="1480"/>
      <c r="L656" s="1480"/>
      <c r="M656" s="1480"/>
      <c r="N656" s="1480"/>
      <c r="O656" s="1528"/>
      <c r="P656" s="1528"/>
      <c r="Q656" s="1528"/>
      <c r="R656" s="1481"/>
      <c r="S656" s="1481"/>
      <c r="T656" s="1481"/>
      <c r="U656" s="1481"/>
      <c r="V656" s="1481"/>
      <c r="W656" s="1481"/>
      <c r="X656" s="1481"/>
      <c r="Y656" s="1481"/>
      <c r="Z656" s="1481"/>
      <c r="AA656" s="1481"/>
      <c r="AB656" s="1481"/>
      <c r="AC656" s="1481"/>
      <c r="AD656" s="1481"/>
      <c r="AE656" s="1481"/>
      <c r="AF656" s="1481"/>
      <c r="AG656" s="1481"/>
      <c r="AH656" s="1481"/>
      <c r="AI656" s="1481"/>
      <c r="AJ656" s="1481"/>
      <c r="AK656" s="1481"/>
      <c r="AL656" s="1481"/>
      <c r="AM656" s="1529"/>
    </row>
    <row r="657" spans="2:44" ht="13.5" customHeight="1">
      <c r="B657" s="3017" t="str">
        <f>+'6経営計画'!B177</f>
        <v>環境に配慮した工事の推進</v>
      </c>
      <c r="C657" s="1536"/>
      <c r="D657" s="1536"/>
      <c r="E657" s="1536"/>
      <c r="F657" s="1536"/>
      <c r="G657" s="1536"/>
      <c r="H657" s="1536"/>
      <c r="I657" s="1536"/>
      <c r="J657" s="1536"/>
      <c r="K657" s="1536"/>
      <c r="L657" s="1536"/>
      <c r="M657" s="1536"/>
      <c r="N657" s="1536"/>
      <c r="O657" s="3457" t="s">
        <v>1160</v>
      </c>
      <c r="P657" s="3457"/>
      <c r="Q657" s="3457"/>
      <c r="R657" s="3426" t="s">
        <v>1927</v>
      </c>
      <c r="S657" s="3427"/>
      <c r="T657" s="3427"/>
      <c r="U657" s="3427"/>
      <c r="V657" s="3427"/>
      <c r="W657" s="3427"/>
      <c r="X657" s="3427"/>
      <c r="Y657" s="3427"/>
      <c r="Z657" s="3427"/>
      <c r="AA657" s="3427"/>
      <c r="AB657" s="3427"/>
      <c r="AC657" s="3427"/>
      <c r="AD657" s="3427"/>
      <c r="AE657" s="3427"/>
      <c r="AF657" s="3427"/>
      <c r="AG657" s="3427"/>
      <c r="AH657" s="3427"/>
      <c r="AI657" s="3427"/>
      <c r="AJ657" s="3427"/>
      <c r="AK657" s="3427"/>
      <c r="AL657" s="3428"/>
      <c r="AM657" s="1529"/>
    </row>
    <row r="658" spans="2:44" ht="13.5" customHeight="1">
      <c r="B658" s="3648" t="str">
        <f>+'6経営計画'!F177</f>
        <v>・工事の効率化</v>
      </c>
      <c r="C658" s="3649"/>
      <c r="D658" s="3649"/>
      <c r="E658" s="3649"/>
      <c r="F658" s="3649"/>
      <c r="G658" s="3649"/>
      <c r="H658" s="3649"/>
      <c r="I658" s="3649"/>
      <c r="J658" s="3649"/>
      <c r="K658" s="3649"/>
      <c r="L658" s="3649"/>
      <c r="M658" s="3649"/>
      <c r="N658" s="3649"/>
      <c r="O658" s="3650" t="str">
        <f>+'6経営計画'!T177</f>
        <v>○</v>
      </c>
      <c r="P658" s="3650"/>
      <c r="Q658" s="3650"/>
      <c r="R658" s="3445">
        <f>+'6経営計画'!V180</f>
        <v>0</v>
      </c>
      <c r="S658" s="3446"/>
      <c r="T658" s="3446"/>
      <c r="U658" s="3446"/>
      <c r="V658" s="3446"/>
      <c r="W658" s="3446"/>
      <c r="X658" s="3446"/>
      <c r="Y658" s="3446"/>
      <c r="Z658" s="3446"/>
      <c r="AA658" s="3446"/>
      <c r="AB658" s="3446"/>
      <c r="AC658" s="3446"/>
      <c r="AD658" s="3446"/>
      <c r="AE658" s="3446"/>
      <c r="AF658" s="3446"/>
      <c r="AG658" s="3446"/>
      <c r="AH658" s="3446"/>
      <c r="AI658" s="3446"/>
      <c r="AJ658" s="3446"/>
      <c r="AK658" s="3882"/>
      <c r="AL658" s="3883"/>
      <c r="AM658" s="1529"/>
    </row>
    <row r="659" spans="2:44" ht="13.5" customHeight="1">
      <c r="B659" s="3561" t="str">
        <f>+'6経営計画'!F178</f>
        <v>・作業ミスの防止</v>
      </c>
      <c r="C659" s="3562"/>
      <c r="D659" s="3562"/>
      <c r="E659" s="3562"/>
      <c r="F659" s="3562"/>
      <c r="G659" s="3562"/>
      <c r="H659" s="3562"/>
      <c r="I659" s="3562"/>
      <c r="J659" s="3562"/>
      <c r="K659" s="3562"/>
      <c r="L659" s="3562"/>
      <c r="M659" s="3562"/>
      <c r="N659" s="3562"/>
      <c r="O659" s="3460">
        <f>+'6経営計画'!T178</f>
        <v>0</v>
      </c>
      <c r="P659" s="3460"/>
      <c r="Q659" s="3460"/>
      <c r="R659" s="3445"/>
      <c r="S659" s="3446"/>
      <c r="T659" s="3446"/>
      <c r="U659" s="3446"/>
      <c r="V659" s="3446"/>
      <c r="W659" s="3446"/>
      <c r="X659" s="3446"/>
      <c r="Y659" s="3446"/>
      <c r="Z659" s="3446"/>
      <c r="AA659" s="3446"/>
      <c r="AB659" s="3446"/>
      <c r="AC659" s="3446"/>
      <c r="AD659" s="3446"/>
      <c r="AE659" s="3446"/>
      <c r="AF659" s="3446"/>
      <c r="AG659" s="3446"/>
      <c r="AH659" s="3446"/>
      <c r="AI659" s="3446"/>
      <c r="AJ659" s="3446"/>
      <c r="AK659" s="3446"/>
      <c r="AL659" s="3447"/>
      <c r="AM659" s="1529"/>
    </row>
    <row r="660" spans="2:44" ht="13.5" customHeight="1">
      <c r="B660" s="3561" t="str">
        <f>+'6経営計画'!F179</f>
        <v>・顧客クレーム削減</v>
      </c>
      <c r="C660" s="3562"/>
      <c r="D660" s="3562"/>
      <c r="E660" s="3562"/>
      <c r="F660" s="3562"/>
      <c r="G660" s="3562"/>
      <c r="H660" s="3562"/>
      <c r="I660" s="3562"/>
      <c r="J660" s="3562"/>
      <c r="K660" s="3562"/>
      <c r="L660" s="3562"/>
      <c r="M660" s="3562"/>
      <c r="N660" s="3562"/>
      <c r="O660" s="3460">
        <f>+'6経営計画'!T179</f>
        <v>0</v>
      </c>
      <c r="P660" s="3460"/>
      <c r="Q660" s="3460"/>
      <c r="R660" s="3445"/>
      <c r="S660" s="3446"/>
      <c r="T660" s="3446"/>
      <c r="U660" s="3446"/>
      <c r="V660" s="3446"/>
      <c r="W660" s="3446"/>
      <c r="X660" s="3446"/>
      <c r="Y660" s="3446"/>
      <c r="Z660" s="3446"/>
      <c r="AA660" s="3446"/>
      <c r="AB660" s="3446"/>
      <c r="AC660" s="3446"/>
      <c r="AD660" s="3446"/>
      <c r="AE660" s="3446"/>
      <c r="AF660" s="3446"/>
      <c r="AG660" s="3446"/>
      <c r="AH660" s="3446"/>
      <c r="AI660" s="3446"/>
      <c r="AJ660" s="3446"/>
      <c r="AK660" s="3446"/>
      <c r="AL660" s="3447"/>
      <c r="AM660" s="1529"/>
    </row>
    <row r="661" spans="2:44" ht="15.75" customHeight="1">
      <c r="B661" s="3561" t="str">
        <f>+'6経営計画'!F180</f>
        <v>・廃棄物の再資源化の推進（別項目で実施）</v>
      </c>
      <c r="C661" s="3562"/>
      <c r="D661" s="3562"/>
      <c r="E661" s="3562"/>
      <c r="F661" s="3562"/>
      <c r="G661" s="3562"/>
      <c r="H661" s="3562"/>
      <c r="I661" s="3562"/>
      <c r="J661" s="3562"/>
      <c r="K661" s="3562"/>
      <c r="L661" s="3562"/>
      <c r="M661" s="3562"/>
      <c r="N661" s="3562"/>
      <c r="O661" s="3460">
        <f>+'6経営計画'!T180</f>
        <v>0</v>
      </c>
      <c r="P661" s="3460"/>
      <c r="Q661" s="3460"/>
      <c r="R661" s="3445"/>
      <c r="S661" s="3446"/>
      <c r="T661" s="3446"/>
      <c r="U661" s="3446"/>
      <c r="V661" s="3446"/>
      <c r="W661" s="3446"/>
      <c r="X661" s="3446"/>
      <c r="Y661" s="3446"/>
      <c r="Z661" s="3446"/>
      <c r="AA661" s="3446"/>
      <c r="AB661" s="3446"/>
      <c r="AC661" s="3446"/>
      <c r="AD661" s="3446"/>
      <c r="AE661" s="3446"/>
      <c r="AF661" s="3446"/>
      <c r="AG661" s="3446"/>
      <c r="AH661" s="3446"/>
      <c r="AI661" s="3446"/>
      <c r="AJ661" s="3446"/>
      <c r="AK661" s="3446"/>
      <c r="AL661" s="3447"/>
      <c r="AM661" s="1526"/>
    </row>
    <row r="662" spans="2:44" ht="14.25" customHeight="1">
      <c r="B662" s="3559"/>
      <c r="C662" s="3560"/>
      <c r="D662" s="3560"/>
      <c r="E662" s="3560"/>
      <c r="F662" s="3560"/>
      <c r="G662" s="3560"/>
      <c r="H662" s="3560"/>
      <c r="I662" s="3560"/>
      <c r="J662" s="3560"/>
      <c r="K662" s="3560"/>
      <c r="L662" s="3560"/>
      <c r="M662" s="3560"/>
      <c r="N662" s="3560"/>
      <c r="O662" s="3510"/>
      <c r="P662" s="3510"/>
      <c r="Q662" s="3510"/>
      <c r="R662" s="3448"/>
      <c r="S662" s="3449"/>
      <c r="T662" s="3449"/>
      <c r="U662" s="3449"/>
      <c r="V662" s="3449"/>
      <c r="W662" s="3449"/>
      <c r="X662" s="3449"/>
      <c r="Y662" s="3449"/>
      <c r="Z662" s="3449"/>
      <c r="AA662" s="3449"/>
      <c r="AB662" s="3449"/>
      <c r="AC662" s="3449"/>
      <c r="AD662" s="3449"/>
      <c r="AE662" s="3449"/>
      <c r="AF662" s="3449"/>
      <c r="AG662" s="3449"/>
      <c r="AH662" s="3449"/>
      <c r="AI662" s="3449"/>
      <c r="AJ662" s="3449"/>
      <c r="AK662" s="3449"/>
      <c r="AL662" s="3450"/>
      <c r="AM662" s="1526"/>
    </row>
    <row r="663" spans="2:44">
      <c r="B663" s="1480"/>
      <c r="C663" s="1480"/>
      <c r="D663" s="1480"/>
      <c r="E663" s="1480"/>
      <c r="F663" s="1480"/>
      <c r="G663" s="1480"/>
      <c r="H663" s="1480"/>
      <c r="I663" s="1480"/>
      <c r="J663" s="1480"/>
      <c r="K663" s="1480"/>
      <c r="L663" s="1480"/>
      <c r="M663" s="1480"/>
      <c r="N663" s="1480"/>
      <c r="O663" s="1528"/>
      <c r="P663" s="1528"/>
      <c r="Q663" s="1528"/>
      <c r="R663" s="1481"/>
      <c r="S663" s="1481"/>
      <c r="T663" s="1481"/>
      <c r="U663" s="1481"/>
      <c r="V663" s="1481"/>
      <c r="W663" s="1481"/>
      <c r="X663" s="1481"/>
      <c r="Y663" s="1481"/>
      <c r="Z663" s="1481"/>
      <c r="AA663" s="1481"/>
      <c r="AB663" s="1481"/>
      <c r="AC663" s="1481"/>
      <c r="AD663" s="1481"/>
      <c r="AE663" s="1481"/>
      <c r="AF663" s="1481"/>
      <c r="AG663" s="1481"/>
      <c r="AH663" s="1481"/>
      <c r="AI663" s="1481"/>
      <c r="AJ663" s="1481"/>
      <c r="AK663" s="1481"/>
      <c r="AL663" s="1481"/>
      <c r="AM663" s="1527"/>
    </row>
    <row r="664" spans="2:44">
      <c r="B664" s="1480"/>
      <c r="C664" s="1480" t="s">
        <v>1681</v>
      </c>
      <c r="D664" s="1480"/>
      <c r="E664" s="1480"/>
      <c r="F664" s="1480"/>
      <c r="G664" s="1480"/>
      <c r="H664" s="1480"/>
      <c r="I664" s="1480"/>
      <c r="J664" s="1480"/>
      <c r="K664" s="1480"/>
      <c r="L664" s="1480"/>
      <c r="M664" s="1480"/>
      <c r="N664" s="1480"/>
      <c r="O664" s="1528"/>
      <c r="P664" s="1528"/>
      <c r="Q664" s="1528"/>
      <c r="R664" s="1481"/>
      <c r="S664" s="1481"/>
      <c r="T664" s="1481"/>
      <c r="U664" s="1481"/>
      <c r="V664" s="1481"/>
      <c r="W664" s="1481"/>
      <c r="X664" s="1481"/>
      <c r="Y664" s="1530"/>
      <c r="Z664" s="1481"/>
      <c r="AA664" s="1481"/>
      <c r="AB664" s="1481"/>
      <c r="AC664" s="1481"/>
      <c r="AD664" s="1481"/>
      <c r="AE664" s="1481"/>
      <c r="AF664" s="1481"/>
      <c r="AG664" s="1481"/>
      <c r="AH664" s="1481"/>
      <c r="AI664" s="1481"/>
      <c r="AJ664" s="1481"/>
      <c r="AK664" s="1481"/>
      <c r="AL664" s="1481"/>
      <c r="AM664" s="1527"/>
    </row>
    <row r="665" spans="2:44">
      <c r="B665" s="1480"/>
      <c r="C665" s="1480"/>
      <c r="D665" s="1480"/>
      <c r="E665" s="1480"/>
      <c r="F665" s="1480"/>
      <c r="G665" s="1480"/>
      <c r="H665" s="1480"/>
      <c r="I665" s="1480"/>
      <c r="J665" s="1480"/>
      <c r="K665" s="1480"/>
      <c r="L665" s="1480"/>
      <c r="M665" s="1480"/>
      <c r="N665" s="1480"/>
      <c r="O665" s="1528"/>
      <c r="P665" s="1528"/>
      <c r="Q665" s="1528"/>
      <c r="R665" s="1481"/>
      <c r="S665" s="1481"/>
      <c r="T665" s="1481"/>
      <c r="U665" s="1481"/>
      <c r="V665" s="1481"/>
      <c r="W665" s="1481"/>
      <c r="X665" s="1481"/>
      <c r="Y665" s="1858"/>
      <c r="Z665" s="1858"/>
      <c r="AA665" s="1858"/>
      <c r="AB665" s="1858"/>
      <c r="AC665" s="1858"/>
      <c r="AD665" s="1858"/>
      <c r="AE665" s="1858"/>
      <c r="AF665" s="1858"/>
      <c r="AG665" s="1858"/>
      <c r="AH665" s="1858"/>
      <c r="AI665" s="1858"/>
      <c r="AJ665" s="1858"/>
      <c r="AK665" s="1858"/>
      <c r="AL665" s="1481"/>
      <c r="AM665" s="1527"/>
    </row>
    <row r="666" spans="2:44">
      <c r="B666" s="1480"/>
      <c r="C666" s="1480"/>
      <c r="D666" s="1480"/>
      <c r="E666" s="1480"/>
      <c r="F666" s="1480"/>
      <c r="G666" s="1480"/>
      <c r="H666" s="1480"/>
      <c r="I666" s="1480"/>
      <c r="J666" s="1480"/>
      <c r="K666" s="1480"/>
      <c r="L666" s="1480"/>
      <c r="M666" s="1480"/>
      <c r="N666" s="1480"/>
      <c r="O666" s="1528"/>
      <c r="P666" s="1528"/>
      <c r="Q666" s="1528"/>
      <c r="R666" s="1481"/>
      <c r="S666" s="1481"/>
      <c r="T666" s="1481"/>
      <c r="U666" s="1481"/>
      <c r="V666" s="1481"/>
      <c r="W666" s="1481"/>
      <c r="X666" s="1481"/>
      <c r="Y666" s="1858"/>
      <c r="Z666" s="1858"/>
      <c r="AA666" s="1858"/>
      <c r="AB666" s="1858"/>
      <c r="AC666" s="1858"/>
      <c r="AD666" s="1858"/>
      <c r="AE666" s="1858"/>
      <c r="AF666" s="1858"/>
      <c r="AG666" s="1858"/>
      <c r="AH666" s="1858"/>
      <c r="AI666" s="1858"/>
      <c r="AJ666" s="1858"/>
      <c r="AK666" s="1858"/>
      <c r="AL666" s="1481"/>
      <c r="AM666" s="1527"/>
    </row>
    <row r="667" spans="2:44" ht="13.5" customHeight="1">
      <c r="B667" s="1480"/>
      <c r="C667" s="1480"/>
      <c r="D667" s="1480"/>
      <c r="E667" s="1480"/>
      <c r="F667" s="1480"/>
      <c r="G667" s="1480"/>
      <c r="H667" s="1480"/>
      <c r="I667" s="1480"/>
      <c r="J667" s="1480"/>
      <c r="K667" s="1480"/>
      <c r="L667" s="1480"/>
      <c r="M667" s="1480"/>
      <c r="N667" s="1480"/>
      <c r="O667" s="1528"/>
      <c r="P667" s="1528"/>
      <c r="Q667" s="1528"/>
      <c r="R667" s="1481"/>
      <c r="S667" s="1481"/>
      <c r="T667" s="1481"/>
      <c r="U667" s="1481"/>
      <c r="V667" s="1481"/>
      <c r="W667" s="1481"/>
      <c r="X667" s="1481"/>
      <c r="Y667" s="1858"/>
      <c r="Z667" s="1858"/>
      <c r="AA667" s="1858"/>
      <c r="AB667" s="1858"/>
      <c r="AC667" s="1858"/>
      <c r="AD667" s="1858"/>
      <c r="AE667" s="1858"/>
      <c r="AF667" s="1858"/>
      <c r="AG667" s="1858"/>
      <c r="AH667" s="1858"/>
      <c r="AI667" s="1858"/>
      <c r="AJ667" s="1858"/>
      <c r="AK667" s="1858"/>
      <c r="AL667" s="1481"/>
      <c r="AM667" s="1529"/>
    </row>
    <row r="668" spans="2:44" ht="13.5" customHeight="1">
      <c r="B668" s="1480"/>
      <c r="C668" s="1480"/>
      <c r="D668" s="1480"/>
      <c r="E668" s="1480"/>
      <c r="F668" s="1480"/>
      <c r="G668" s="1480"/>
      <c r="H668" s="1480"/>
      <c r="I668" s="1480"/>
      <c r="J668" s="1480"/>
      <c r="K668" s="1480"/>
      <c r="L668" s="1480"/>
      <c r="M668" s="1480"/>
      <c r="N668" s="1480"/>
      <c r="O668" s="1528"/>
      <c r="P668" s="1528"/>
      <c r="Q668" s="1528"/>
      <c r="R668" s="1481"/>
      <c r="S668" s="1481"/>
      <c r="T668" s="1481"/>
      <c r="U668" s="1481"/>
      <c r="V668" s="1481"/>
      <c r="W668" s="1481"/>
      <c r="X668" s="1481"/>
      <c r="Y668" s="1858"/>
      <c r="Z668" s="1858"/>
      <c r="AA668" s="1858"/>
      <c r="AB668" s="1858"/>
      <c r="AC668" s="1858"/>
      <c r="AD668" s="1858"/>
      <c r="AE668" s="1858"/>
      <c r="AF668" s="1858"/>
      <c r="AG668" s="1858"/>
      <c r="AH668" s="1858"/>
      <c r="AI668" s="1858"/>
      <c r="AJ668" s="1858"/>
      <c r="AK668" s="1858"/>
      <c r="AL668" s="1481"/>
      <c r="AM668" s="1529"/>
    </row>
    <row r="669" spans="2:44" ht="13.5" customHeight="1">
      <c r="B669" s="1480"/>
      <c r="C669" s="1480"/>
      <c r="D669" s="1480"/>
      <c r="E669" s="1480"/>
      <c r="F669" s="1480"/>
      <c r="G669" s="1480"/>
      <c r="H669" s="1480"/>
      <c r="I669" s="1480"/>
      <c r="J669" s="1480"/>
      <c r="K669" s="1480"/>
      <c r="L669" s="1480"/>
      <c r="M669" s="1480"/>
      <c r="N669" s="1480"/>
      <c r="O669" s="1528"/>
      <c r="P669" s="1528"/>
      <c r="Q669" s="1528"/>
      <c r="R669" s="1481"/>
      <c r="T669" s="1481"/>
      <c r="U669" s="1481"/>
      <c r="V669" s="1481"/>
      <c r="W669" s="1481"/>
      <c r="X669" s="1481"/>
      <c r="Y669" s="1858"/>
      <c r="Z669" s="1858"/>
      <c r="AA669" s="1858"/>
      <c r="AB669" s="1858"/>
      <c r="AC669" s="1858"/>
      <c r="AD669" s="1858"/>
      <c r="AE669" s="1858"/>
      <c r="AF669" s="1858"/>
      <c r="AG669" s="1858"/>
      <c r="AH669" s="1858"/>
      <c r="AI669" s="1858"/>
      <c r="AJ669" s="1858"/>
      <c r="AK669" s="1858"/>
      <c r="AL669" s="1481"/>
      <c r="AM669" s="1529"/>
    </row>
    <row r="670" spans="2:44" ht="13.5" customHeight="1">
      <c r="B670" s="1480"/>
      <c r="C670" s="1480"/>
      <c r="D670" s="1480"/>
      <c r="E670" s="1480"/>
      <c r="F670" s="1480"/>
      <c r="G670" s="1480"/>
      <c r="H670" s="1480"/>
      <c r="I670" s="1480"/>
      <c r="J670" s="1480"/>
      <c r="K670" s="1480"/>
      <c r="L670" s="1480"/>
      <c r="M670" s="1480"/>
      <c r="N670" s="1480"/>
      <c r="O670" s="1528"/>
      <c r="P670" s="1528"/>
      <c r="Q670" s="1528"/>
      <c r="R670" s="1481"/>
      <c r="T670" s="1481"/>
      <c r="U670" s="1481"/>
      <c r="V670" s="1481"/>
      <c r="W670" s="1481"/>
      <c r="X670" s="1481"/>
      <c r="Y670" s="1858"/>
      <c r="Z670" s="1858"/>
      <c r="AA670" s="1858"/>
      <c r="AB670" s="1858"/>
      <c r="AC670" s="1858"/>
      <c r="AD670" s="1858"/>
      <c r="AE670" s="1858"/>
      <c r="AF670" s="1858"/>
      <c r="AG670" s="1858"/>
      <c r="AH670" s="1858"/>
      <c r="AI670" s="1858"/>
      <c r="AJ670" s="1858"/>
      <c r="AK670" s="1858"/>
      <c r="AL670" s="1481"/>
      <c r="AM670" s="1529"/>
    </row>
    <row r="671" spans="2:44" ht="13.5" customHeight="1">
      <c r="B671" s="1480"/>
      <c r="C671" s="1480"/>
      <c r="D671" s="1480"/>
      <c r="E671" s="1480"/>
      <c r="F671" s="1480"/>
      <c r="G671" s="1480"/>
      <c r="H671" s="1480"/>
      <c r="I671" s="1480"/>
      <c r="J671" s="1480"/>
      <c r="K671" s="1480"/>
      <c r="L671" s="1480"/>
      <c r="M671" s="1480"/>
      <c r="N671" s="1480"/>
      <c r="O671" s="1528"/>
      <c r="P671" s="1528"/>
      <c r="Q671" s="1528"/>
      <c r="R671" s="1481"/>
      <c r="T671" s="1481"/>
      <c r="U671" s="1481"/>
      <c r="V671" s="1481"/>
      <c r="W671" s="1481"/>
      <c r="X671" s="1481"/>
      <c r="Y671" s="1858"/>
      <c r="Z671" s="1858"/>
      <c r="AA671" s="1858"/>
      <c r="AB671" s="1858"/>
      <c r="AC671" s="1858"/>
      <c r="AD671" s="1858"/>
      <c r="AE671" s="1858"/>
      <c r="AF671" s="1858"/>
      <c r="AG671" s="1858"/>
      <c r="AH671" s="1858"/>
      <c r="AI671" s="1858"/>
      <c r="AJ671" s="1858"/>
      <c r="AK671" s="1858"/>
      <c r="AL671" s="1481"/>
      <c r="AM671" s="1529"/>
    </row>
    <row r="672" spans="2:44" ht="13.5" customHeight="1">
      <c r="B672" s="1480"/>
      <c r="C672" s="1480"/>
      <c r="D672" s="1480"/>
      <c r="E672" s="1480"/>
      <c r="F672" s="1480"/>
      <c r="G672" s="1480"/>
      <c r="H672" s="1480"/>
      <c r="I672" s="1480"/>
      <c r="J672" s="1480"/>
      <c r="K672" s="1480"/>
      <c r="L672" s="1480"/>
      <c r="M672" s="1480"/>
      <c r="N672" s="1480"/>
      <c r="O672" s="1528"/>
      <c r="P672" s="1528"/>
      <c r="Q672" s="1528"/>
      <c r="R672" s="1481"/>
      <c r="S672" s="1481"/>
      <c r="T672" s="1481"/>
      <c r="U672" s="1481"/>
      <c r="V672" s="1481"/>
      <c r="W672" s="1481"/>
      <c r="X672" s="1481"/>
      <c r="Y672" s="1858"/>
      <c r="Z672" s="1858"/>
      <c r="AA672" s="1858"/>
      <c r="AB672" s="1858"/>
      <c r="AC672" s="1858"/>
      <c r="AD672" s="1858"/>
      <c r="AE672" s="1858"/>
      <c r="AF672" s="1858"/>
      <c r="AG672" s="1858"/>
      <c r="AH672" s="1858"/>
      <c r="AI672" s="1858"/>
      <c r="AJ672" s="1858"/>
      <c r="AK672" s="1858"/>
      <c r="AL672" s="1481"/>
      <c r="AM672" s="1529"/>
      <c r="AR672" s="1428"/>
    </row>
    <row r="673" spans="2:40" s="1451" customFormat="1" ht="13.5" customHeight="1">
      <c r="B673" s="1480"/>
      <c r="C673" s="1480"/>
      <c r="D673" s="1480"/>
      <c r="E673" s="1480"/>
      <c r="F673" s="1480"/>
      <c r="G673" s="1480"/>
      <c r="H673" s="1480"/>
      <c r="I673" s="1480"/>
      <c r="J673" s="1480"/>
      <c r="K673" s="1480"/>
      <c r="L673" s="1480"/>
      <c r="M673" s="1480"/>
      <c r="N673" s="1480"/>
      <c r="O673" s="1528"/>
      <c r="P673" s="1528"/>
      <c r="Q673" s="1528"/>
      <c r="R673" s="1481"/>
      <c r="S673" s="1481"/>
      <c r="T673" s="1481"/>
      <c r="U673" s="1481"/>
      <c r="V673" s="1481"/>
      <c r="W673" s="1481"/>
      <c r="X673" s="1481"/>
      <c r="Y673" s="1858"/>
      <c r="Z673" s="1858"/>
      <c r="AA673" s="1858"/>
      <c r="AB673" s="1858"/>
      <c r="AC673" s="1858"/>
      <c r="AD673" s="1858"/>
      <c r="AE673" s="1858"/>
      <c r="AF673" s="1858"/>
      <c r="AG673" s="1858"/>
      <c r="AH673" s="1858"/>
      <c r="AI673" s="1858"/>
      <c r="AJ673" s="1858"/>
      <c r="AK673" s="1858"/>
      <c r="AL673" s="1481"/>
      <c r="AM673" s="2942"/>
      <c r="AN673" s="1325"/>
    </row>
    <row r="674" spans="2:40" s="1451" customFormat="1" ht="15">
      <c r="B674" s="2938"/>
      <c r="C674" s="3336" t="s">
        <v>3344</v>
      </c>
      <c r="D674" s="3336"/>
      <c r="E674" s="3336"/>
      <c r="F674" s="3336"/>
      <c r="G674" s="3336"/>
      <c r="H674" s="3336"/>
      <c r="I674" s="3336"/>
      <c r="J674" s="3336"/>
      <c r="K674" s="3336"/>
      <c r="L674" s="3336"/>
      <c r="M674" s="3336"/>
      <c r="N674" s="3336"/>
      <c r="O674" s="3336"/>
      <c r="P674" s="3336"/>
      <c r="Q674" s="3336"/>
      <c r="R674" s="3336"/>
      <c r="S674" s="3336"/>
      <c r="T674" s="3336"/>
      <c r="U674" s="3336"/>
      <c r="V674" s="3336"/>
      <c r="W674" s="3336"/>
      <c r="X674" s="3336"/>
      <c r="Y674" s="3336"/>
      <c r="Z674" s="3336"/>
      <c r="AA674" s="3336"/>
      <c r="AB674" s="3336"/>
      <c r="AC674" s="3336"/>
      <c r="AD674" s="3336"/>
      <c r="AE674" s="3336"/>
      <c r="AF674" s="3336"/>
      <c r="AG674" s="3336"/>
      <c r="AH674" s="3336"/>
      <c r="AI674" s="3336"/>
      <c r="AJ674" s="3336"/>
      <c r="AK674" s="2938"/>
      <c r="AL674" s="2938"/>
      <c r="AM674" s="2942"/>
      <c r="AN674" s="1325"/>
    </row>
    <row r="675" spans="2:40" s="2938" customFormat="1" ht="16.5" customHeight="1">
      <c r="C675" s="3336"/>
      <c r="D675" s="3336"/>
      <c r="E675" s="3336"/>
      <c r="F675" s="3336"/>
      <c r="G675" s="3336"/>
      <c r="H675" s="3336"/>
      <c r="I675" s="3336"/>
      <c r="J675" s="3336"/>
      <c r="K675" s="3336"/>
      <c r="L675" s="3336"/>
      <c r="M675" s="3336"/>
      <c r="N675" s="3336"/>
      <c r="O675" s="3336"/>
      <c r="P675" s="3336"/>
      <c r="Q675" s="3336"/>
      <c r="R675" s="3336"/>
      <c r="S675" s="3336"/>
      <c r="T675" s="3336"/>
      <c r="U675" s="3336"/>
      <c r="V675" s="3336"/>
      <c r="W675" s="3336"/>
      <c r="X675" s="3336"/>
      <c r="Y675" s="3336"/>
      <c r="Z675" s="3336"/>
      <c r="AA675" s="3336"/>
      <c r="AB675" s="3336"/>
      <c r="AC675" s="3336"/>
      <c r="AD675" s="3336"/>
      <c r="AE675" s="3336"/>
      <c r="AF675" s="3336"/>
      <c r="AG675" s="3336"/>
      <c r="AH675" s="3336"/>
      <c r="AI675" s="3336"/>
      <c r="AJ675" s="3336"/>
    </row>
    <row r="676" spans="2:40" s="2938" customFormat="1" ht="16.5" customHeight="1">
      <c r="AM676" s="1479" t="s">
        <v>807</v>
      </c>
    </row>
    <row r="677" spans="2:40" s="2938" customFormat="1" ht="16.5" customHeight="1">
      <c r="B677" s="1883"/>
      <c r="C677" s="2943" t="s">
        <v>3345</v>
      </c>
      <c r="D677" s="2944"/>
      <c r="E677" s="2944"/>
      <c r="F677" s="2944"/>
      <c r="G677" s="2944"/>
      <c r="H677" s="2944"/>
      <c r="I677" s="2944"/>
      <c r="J677" s="2944"/>
      <c r="K677" s="2944"/>
      <c r="L677" s="2944"/>
      <c r="M677" s="2944"/>
      <c r="N677" s="2944"/>
      <c r="O677" s="2944"/>
      <c r="P677" s="2944"/>
      <c r="Q677" s="2944"/>
      <c r="R677" s="2944"/>
      <c r="S677" s="2944"/>
      <c r="T677" s="2944"/>
      <c r="U677" s="2945"/>
      <c r="V677" s="2944"/>
      <c r="W677" s="2944"/>
      <c r="X677" s="2944"/>
      <c r="Y677" s="2944"/>
      <c r="Z677" s="2944"/>
      <c r="AA677" s="2944"/>
      <c r="AB677" s="2944"/>
      <c r="AC677" s="2944"/>
      <c r="AD677" s="2944"/>
      <c r="AE677" s="2944"/>
      <c r="AF677" s="2944"/>
      <c r="AG677" s="2944"/>
      <c r="AH677" s="2944"/>
      <c r="AI677" s="2944"/>
      <c r="AJ677" s="2944"/>
      <c r="AK677" s="2946"/>
      <c r="AL677" s="1451"/>
    </row>
    <row r="678" spans="2:40" s="1451" customFormat="1" ht="14">
      <c r="B678" s="1883"/>
      <c r="C678" s="2947"/>
      <c r="AK678" s="2948"/>
      <c r="AM678" s="2942"/>
      <c r="AN678" s="1325"/>
    </row>
    <row r="679" spans="2:40" s="1451" customFormat="1" ht="14">
      <c r="B679" s="1883"/>
      <c r="C679" s="2947"/>
      <c r="AK679" s="2948"/>
      <c r="AM679" s="2942"/>
      <c r="AN679" s="1325"/>
    </row>
    <row r="680" spans="2:40" s="1451" customFormat="1" ht="14">
      <c r="B680" s="1883"/>
      <c r="C680" s="2947"/>
      <c r="AK680" s="2948"/>
      <c r="AM680" s="2942"/>
      <c r="AN680" s="1325"/>
    </row>
    <row r="681" spans="2:40" s="1451" customFormat="1" ht="14">
      <c r="B681" s="1883"/>
      <c r="C681" s="2947"/>
      <c r="AK681" s="2948"/>
      <c r="AM681" s="2942"/>
      <c r="AN681" s="1325"/>
    </row>
    <row r="682" spans="2:40" s="1451" customFormat="1" ht="14">
      <c r="B682" s="1883"/>
      <c r="C682" s="2947"/>
      <c r="AK682" s="2948"/>
      <c r="AM682" s="2942"/>
      <c r="AN682" s="1325"/>
    </row>
    <row r="683" spans="2:40" s="1451" customFormat="1" ht="14">
      <c r="B683" s="1883"/>
      <c r="C683" s="2947"/>
      <c r="AK683" s="2948"/>
      <c r="AM683" s="2942"/>
      <c r="AN683" s="1325"/>
    </row>
    <row r="684" spans="2:40" s="1451" customFormat="1" ht="14">
      <c r="B684" s="1883"/>
      <c r="C684" s="2947"/>
      <c r="AK684" s="2948"/>
      <c r="AM684" s="2942"/>
      <c r="AN684" s="1325"/>
    </row>
    <row r="685" spans="2:40" s="1451" customFormat="1" ht="14">
      <c r="B685" s="1883"/>
      <c r="C685" s="2947"/>
      <c r="AK685" s="2948"/>
      <c r="AM685" s="2942"/>
      <c r="AN685" s="1325"/>
    </row>
    <row r="686" spans="2:40" s="1451" customFormat="1" ht="14">
      <c r="B686" s="1883"/>
      <c r="C686" s="2947"/>
      <c r="AK686" s="2948"/>
      <c r="AM686" s="2942"/>
      <c r="AN686" s="1325"/>
    </row>
    <row r="687" spans="2:40" s="1451" customFormat="1" ht="14">
      <c r="B687" s="1883"/>
      <c r="C687" s="2947"/>
      <c r="AK687" s="2948"/>
      <c r="AM687" s="2942"/>
      <c r="AN687" s="1325"/>
    </row>
    <row r="688" spans="2:40" s="1451" customFormat="1" ht="14">
      <c r="B688" s="1883"/>
      <c r="C688" s="2947"/>
      <c r="AK688" s="2948"/>
      <c r="AM688" s="2942"/>
      <c r="AN688" s="1325"/>
    </row>
    <row r="689" spans="2:40" s="1451" customFormat="1" ht="14">
      <c r="B689" s="1883"/>
      <c r="C689" s="2947"/>
      <c r="AK689" s="2948"/>
      <c r="AM689" s="2942"/>
      <c r="AN689" s="1325"/>
    </row>
    <row r="690" spans="2:40" s="1451" customFormat="1" ht="14">
      <c r="B690" s="1883"/>
      <c r="C690" s="2947"/>
      <c r="AK690" s="2948"/>
      <c r="AM690" s="2942"/>
      <c r="AN690" s="1325"/>
    </row>
    <row r="691" spans="2:40" s="1451" customFormat="1" ht="14">
      <c r="B691" s="1883"/>
      <c r="C691" s="2947"/>
      <c r="AK691" s="2948"/>
      <c r="AM691" s="2942"/>
      <c r="AN691" s="1325"/>
    </row>
    <row r="692" spans="2:40" s="1451" customFormat="1" ht="14">
      <c r="B692" s="1883"/>
      <c r="C692" s="2947"/>
      <c r="AK692" s="2948"/>
      <c r="AM692" s="2942"/>
      <c r="AN692" s="1325"/>
    </row>
    <row r="693" spans="2:40" s="1451" customFormat="1" ht="14">
      <c r="B693" s="1883"/>
      <c r="C693" s="2947"/>
      <c r="AK693" s="2948"/>
      <c r="AM693" s="2942"/>
      <c r="AN693" s="1325"/>
    </row>
    <row r="694" spans="2:40" s="1451" customFormat="1" ht="14">
      <c r="B694" s="1883"/>
      <c r="C694" s="2947"/>
      <c r="AK694" s="2948"/>
      <c r="AM694" s="2942"/>
      <c r="AN694" s="1325"/>
    </row>
    <row r="695" spans="2:40" s="1451" customFormat="1" ht="14">
      <c r="B695" s="1883"/>
      <c r="C695" s="2947"/>
      <c r="AK695" s="2948"/>
      <c r="AM695" s="2942"/>
      <c r="AN695" s="1325"/>
    </row>
    <row r="696" spans="2:40" s="1451" customFormat="1" ht="14">
      <c r="B696" s="1883"/>
      <c r="C696" s="2947"/>
      <c r="AK696" s="2948"/>
      <c r="AM696" s="2942"/>
      <c r="AN696" s="1325"/>
    </row>
    <row r="697" spans="2:40" s="1451" customFormat="1" ht="14">
      <c r="C697" s="2947"/>
      <c r="AK697" s="2948"/>
      <c r="AM697" s="2942"/>
      <c r="AN697" s="1325"/>
    </row>
    <row r="698" spans="2:40" s="1451" customFormat="1" ht="14">
      <c r="C698" s="2947"/>
      <c r="AK698" s="2948"/>
      <c r="AM698" s="2942"/>
      <c r="AN698" s="1325"/>
    </row>
    <row r="699" spans="2:40" s="1451" customFormat="1" ht="14">
      <c r="C699" s="2949"/>
      <c r="D699" s="2950"/>
      <c r="E699" s="2950"/>
      <c r="F699" s="2950"/>
      <c r="G699" s="2950"/>
      <c r="H699" s="2950"/>
      <c r="I699" s="2950"/>
      <c r="J699" s="2950"/>
      <c r="K699" s="2950"/>
      <c r="L699" s="2950"/>
      <c r="M699" s="2950"/>
      <c r="N699" s="2950"/>
      <c r="O699" s="2950"/>
      <c r="P699" s="2950"/>
      <c r="Q699" s="2950"/>
      <c r="R699" s="2950"/>
      <c r="S699" s="2950"/>
      <c r="T699" s="2950"/>
      <c r="U699" s="2950"/>
      <c r="V699" s="2950"/>
      <c r="W699" s="2950"/>
      <c r="X699" s="2950"/>
      <c r="Y699" s="2950"/>
      <c r="Z699" s="2950"/>
      <c r="AA699" s="2950"/>
      <c r="AB699" s="2950"/>
      <c r="AC699" s="2950"/>
      <c r="AD699" s="2950"/>
      <c r="AE699" s="2950"/>
      <c r="AF699" s="2950"/>
      <c r="AG699" s="2950"/>
      <c r="AH699" s="2950"/>
      <c r="AI699" s="2950"/>
      <c r="AJ699" s="2950"/>
      <c r="AK699" s="2951"/>
      <c r="AM699" s="2942"/>
      <c r="AN699" s="1325"/>
    </row>
    <row r="700" spans="2:40" s="1451" customFormat="1" ht="14">
      <c r="AM700" s="2942"/>
      <c r="AN700" s="1325"/>
    </row>
    <row r="701" spans="2:40" s="1451" customFormat="1" ht="14">
      <c r="B701" s="1883"/>
      <c r="C701" s="2943" t="s">
        <v>3345</v>
      </c>
      <c r="D701" s="2944"/>
      <c r="E701" s="2944"/>
      <c r="F701" s="2944"/>
      <c r="G701" s="2944"/>
      <c r="H701" s="2944"/>
      <c r="I701" s="2944"/>
      <c r="J701" s="2944"/>
      <c r="K701" s="2944"/>
      <c r="L701" s="2944"/>
      <c r="M701" s="2944"/>
      <c r="N701" s="2944"/>
      <c r="O701" s="2944"/>
      <c r="P701" s="2944"/>
      <c r="Q701" s="2944"/>
      <c r="R701" s="2944"/>
      <c r="S701" s="2944"/>
      <c r="T701" s="2944"/>
      <c r="U701" s="2945"/>
      <c r="V701" s="2944"/>
      <c r="W701" s="2944"/>
      <c r="X701" s="2944"/>
      <c r="Y701" s="2944"/>
      <c r="Z701" s="2944"/>
      <c r="AA701" s="2944"/>
      <c r="AB701" s="2944"/>
      <c r="AC701" s="2944"/>
      <c r="AD701" s="2944"/>
      <c r="AE701" s="2944"/>
      <c r="AF701" s="2944"/>
      <c r="AG701" s="2944"/>
      <c r="AH701" s="2944"/>
      <c r="AI701" s="2944"/>
      <c r="AJ701" s="2944"/>
      <c r="AK701" s="2946"/>
      <c r="AM701" s="2942"/>
      <c r="AN701" s="1325"/>
    </row>
    <row r="702" spans="2:40" s="1451" customFormat="1" ht="14">
      <c r="B702" s="1883"/>
      <c r="C702" s="2947"/>
      <c r="AK702" s="2948"/>
      <c r="AM702" s="2942"/>
      <c r="AN702" s="1325"/>
    </row>
    <row r="703" spans="2:40" s="1451" customFormat="1" ht="14">
      <c r="B703" s="1883"/>
      <c r="C703" s="2947"/>
      <c r="AK703" s="2948"/>
      <c r="AM703" s="2942"/>
      <c r="AN703" s="1325"/>
    </row>
    <row r="704" spans="2:40" s="1451" customFormat="1" ht="14">
      <c r="B704" s="1883"/>
      <c r="C704" s="2947"/>
      <c r="AK704" s="2948"/>
      <c r="AM704" s="2942"/>
      <c r="AN704" s="1325"/>
    </row>
    <row r="705" spans="2:40" s="1451" customFormat="1" ht="14">
      <c r="B705" s="1883"/>
      <c r="C705" s="2947"/>
      <c r="AK705" s="2948"/>
      <c r="AM705" s="2942"/>
      <c r="AN705" s="1325"/>
    </row>
    <row r="706" spans="2:40" s="1451" customFormat="1" ht="14">
      <c r="B706" s="1883"/>
      <c r="C706" s="2947"/>
      <c r="AK706" s="2948"/>
      <c r="AM706" s="2942"/>
      <c r="AN706" s="1325"/>
    </row>
    <row r="707" spans="2:40" s="1451" customFormat="1" ht="14">
      <c r="B707" s="1883"/>
      <c r="C707" s="2947"/>
      <c r="AK707" s="2948"/>
      <c r="AM707" s="2942"/>
      <c r="AN707" s="1325"/>
    </row>
    <row r="708" spans="2:40" s="1451" customFormat="1" ht="14">
      <c r="B708" s="1883"/>
      <c r="C708" s="2947"/>
      <c r="AK708" s="2948"/>
      <c r="AM708" s="2942"/>
      <c r="AN708" s="1325"/>
    </row>
    <row r="709" spans="2:40" s="1451" customFormat="1" ht="14">
      <c r="B709" s="1883"/>
      <c r="C709" s="2947"/>
      <c r="AK709" s="2948"/>
      <c r="AM709" s="2942"/>
      <c r="AN709" s="1325"/>
    </row>
    <row r="710" spans="2:40" s="1451" customFormat="1" ht="14">
      <c r="B710" s="1883"/>
      <c r="C710" s="2947"/>
      <c r="AK710" s="2948"/>
      <c r="AM710" s="2942"/>
    </row>
    <row r="711" spans="2:40" s="1451" customFormat="1" ht="14">
      <c r="B711" s="1883"/>
      <c r="C711" s="2947"/>
      <c r="AK711" s="2948"/>
      <c r="AM711" s="2942"/>
    </row>
    <row r="712" spans="2:40" s="1451" customFormat="1" ht="14">
      <c r="B712" s="1883"/>
      <c r="C712" s="2947"/>
      <c r="AK712" s="2948"/>
      <c r="AM712" s="2942"/>
    </row>
    <row r="713" spans="2:40" s="1451" customFormat="1" ht="14">
      <c r="B713" s="1883"/>
      <c r="C713" s="2947"/>
      <c r="AK713" s="2948"/>
      <c r="AM713" s="2942"/>
    </row>
    <row r="714" spans="2:40" s="1451" customFormat="1" ht="14">
      <c r="B714" s="1883"/>
      <c r="C714" s="2947"/>
      <c r="AK714" s="2948"/>
      <c r="AM714" s="2942"/>
    </row>
    <row r="715" spans="2:40" s="1451" customFormat="1" ht="14">
      <c r="B715" s="1883"/>
      <c r="C715" s="2947"/>
      <c r="AK715" s="2948"/>
      <c r="AM715" s="1479" t="s">
        <v>807</v>
      </c>
    </row>
    <row r="716" spans="2:40" s="1451" customFormat="1" ht="14">
      <c r="B716" s="1883"/>
      <c r="C716" s="2947"/>
      <c r="AK716" s="2948"/>
    </row>
    <row r="717" spans="2:40" s="1451" customFormat="1" ht="14">
      <c r="B717" s="1883"/>
      <c r="C717" s="2947"/>
      <c r="AK717" s="2948"/>
    </row>
    <row r="718" spans="2:40" s="1451" customFormat="1" ht="14">
      <c r="B718" s="1883"/>
      <c r="C718" s="2947"/>
      <c r="AK718" s="2948"/>
    </row>
    <row r="719" spans="2:40" s="1451" customFormat="1" ht="14">
      <c r="B719" s="1883"/>
      <c r="C719" s="2947"/>
      <c r="AK719" s="2948"/>
    </row>
    <row r="720" spans="2:40" s="1451" customFormat="1" ht="14">
      <c r="B720" s="1883"/>
      <c r="C720" s="2947"/>
      <c r="AK720" s="2948"/>
    </row>
    <row r="721" spans="2:50" s="1451" customFormat="1">
      <c r="C721" s="2947"/>
      <c r="AK721" s="2948"/>
      <c r="AN721" s="1211"/>
      <c r="AO721" s="1211"/>
      <c r="AP721" s="1211"/>
      <c r="AQ721" s="1211"/>
      <c r="AR721" s="1211"/>
      <c r="AS721" s="1211"/>
      <c r="AT721" s="1211"/>
      <c r="AU721" s="1211"/>
      <c r="AV721" s="1211"/>
      <c r="AW721" s="1211"/>
      <c r="AX721" s="1211"/>
    </row>
    <row r="722" spans="2:50" s="1451" customFormat="1" ht="13.5" customHeight="1">
      <c r="C722" s="2947"/>
      <c r="AK722" s="2948"/>
      <c r="AN722" s="1211"/>
      <c r="AO722" s="1211"/>
      <c r="AP722" s="1211"/>
      <c r="AQ722" s="1211"/>
      <c r="AR722" s="1211"/>
      <c r="AS722" s="1211"/>
      <c r="AT722" s="1211"/>
      <c r="AU722" s="1211"/>
      <c r="AV722" s="1211"/>
      <c r="AW722" s="1211"/>
      <c r="AX722" s="1211"/>
    </row>
    <row r="723" spans="2:50" s="1451" customFormat="1">
      <c r="C723" s="2949"/>
      <c r="D723" s="2950"/>
      <c r="E723" s="2950"/>
      <c r="F723" s="2950"/>
      <c r="G723" s="2950"/>
      <c r="H723" s="2950"/>
      <c r="I723" s="2950"/>
      <c r="J723" s="2950"/>
      <c r="K723" s="2950"/>
      <c r="L723" s="2950"/>
      <c r="M723" s="2950"/>
      <c r="N723" s="2950"/>
      <c r="O723" s="2950"/>
      <c r="P723" s="2950"/>
      <c r="Q723" s="2950"/>
      <c r="R723" s="2950"/>
      <c r="S723" s="2950"/>
      <c r="T723" s="2950"/>
      <c r="U723" s="2950"/>
      <c r="V723" s="2950"/>
      <c r="W723" s="2950"/>
      <c r="X723" s="2950"/>
      <c r="Y723" s="2950"/>
      <c r="Z723" s="2950"/>
      <c r="AA723" s="2950"/>
      <c r="AB723" s="2950"/>
      <c r="AC723" s="2950"/>
      <c r="AD723" s="2950"/>
      <c r="AE723" s="2950"/>
      <c r="AF723" s="2950"/>
      <c r="AG723" s="2950"/>
      <c r="AH723" s="2950"/>
      <c r="AI723" s="2950"/>
      <c r="AJ723" s="2950"/>
      <c r="AK723" s="2951"/>
      <c r="AN723" s="1211"/>
      <c r="AO723" s="1211"/>
      <c r="AP723" s="1211"/>
      <c r="AQ723" s="1211"/>
      <c r="AR723" s="1211"/>
      <c r="AS723" s="1211"/>
      <c r="AT723" s="1211"/>
      <c r="AU723" s="1211"/>
      <c r="AV723" s="1211"/>
      <c r="AW723" s="1211"/>
      <c r="AX723" s="1211"/>
    </row>
    <row r="724" spans="2:50" ht="13.5" customHeight="1">
      <c r="B724" s="1480"/>
      <c r="C724" s="1480"/>
      <c r="D724" s="1480"/>
      <c r="E724" s="1480"/>
      <c r="F724" s="1480"/>
      <c r="G724" s="1480"/>
      <c r="H724" s="1480"/>
      <c r="I724" s="1480"/>
      <c r="J724" s="1480"/>
      <c r="K724" s="1480"/>
      <c r="L724" s="1480"/>
      <c r="M724" s="1480"/>
      <c r="N724" s="1480"/>
      <c r="O724" s="1528"/>
      <c r="P724" s="1528"/>
      <c r="Q724" s="1528"/>
      <c r="R724" s="1481"/>
      <c r="S724" s="1481"/>
      <c r="T724" s="1481"/>
      <c r="U724" s="1481"/>
      <c r="V724" s="1481"/>
      <c r="W724" s="1481"/>
      <c r="X724" s="1481"/>
      <c r="Y724" s="1481"/>
      <c r="Z724" s="1481"/>
      <c r="AA724" s="1481"/>
      <c r="AB724" s="1481"/>
      <c r="AC724" s="1481"/>
      <c r="AD724" s="1481"/>
      <c r="AE724" s="1481"/>
      <c r="AF724" s="1481"/>
      <c r="AG724" s="1481"/>
      <c r="AH724" s="1481"/>
      <c r="AI724" s="1481"/>
      <c r="AJ724" s="1481"/>
      <c r="AK724" s="1481"/>
      <c r="AL724" s="1481"/>
      <c r="AM724" s="1529"/>
    </row>
    <row r="725" spans="2:50" ht="13.5" customHeight="1">
      <c r="B725" s="2938"/>
      <c r="C725" s="3318" t="s">
        <v>3346</v>
      </c>
      <c r="D725" s="3318"/>
      <c r="E725" s="3318"/>
      <c r="F725" s="3318"/>
      <c r="G725" s="3318"/>
      <c r="H725" s="3318"/>
      <c r="I725" s="3318"/>
      <c r="J725" s="3318"/>
      <c r="K725" s="3318"/>
      <c r="L725" s="3318"/>
      <c r="M725" s="3318"/>
      <c r="N725" s="3318"/>
      <c r="O725" s="3318"/>
      <c r="P725" s="3318"/>
      <c r="Q725" s="3318"/>
      <c r="R725" s="3318"/>
      <c r="S725" s="3318"/>
      <c r="T725" s="3318"/>
      <c r="U725" s="3318"/>
      <c r="V725" s="3318"/>
      <c r="W725" s="3318"/>
      <c r="X725" s="3318"/>
      <c r="Y725" s="3318"/>
      <c r="Z725" s="3318"/>
      <c r="AA725" s="3318"/>
      <c r="AB725" s="3318"/>
      <c r="AC725" s="3318"/>
      <c r="AD725" s="3318"/>
      <c r="AE725" s="3318"/>
      <c r="AF725" s="3318"/>
      <c r="AG725" s="3318"/>
      <c r="AH725" s="3318"/>
      <c r="AI725" s="3318"/>
      <c r="AJ725" s="3318"/>
      <c r="AK725" s="2938"/>
      <c r="AL725" s="2938"/>
      <c r="AM725" s="1529"/>
    </row>
    <row r="726" spans="2:50" ht="13.5" customHeight="1">
      <c r="B726" s="2938"/>
      <c r="C726" s="3318"/>
      <c r="D726" s="3318"/>
      <c r="E726" s="3318"/>
      <c r="F726" s="3318"/>
      <c r="G726" s="3318"/>
      <c r="H726" s="3318"/>
      <c r="I726" s="3318"/>
      <c r="J726" s="3318"/>
      <c r="K726" s="3318"/>
      <c r="L726" s="3318"/>
      <c r="M726" s="3318"/>
      <c r="N726" s="3318"/>
      <c r="O726" s="3318"/>
      <c r="P726" s="3318"/>
      <c r="Q726" s="3318"/>
      <c r="R726" s="3318"/>
      <c r="S726" s="3318"/>
      <c r="T726" s="3318"/>
      <c r="U726" s="3318"/>
      <c r="V726" s="3318"/>
      <c r="W726" s="3318"/>
      <c r="X726" s="3318"/>
      <c r="Y726" s="3318"/>
      <c r="Z726" s="3318"/>
      <c r="AA726" s="3318"/>
      <c r="AB726" s="3318"/>
      <c r="AC726" s="3318"/>
      <c r="AD726" s="3318"/>
      <c r="AE726" s="3318"/>
      <c r="AF726" s="3318"/>
      <c r="AG726" s="3318"/>
      <c r="AH726" s="3318"/>
      <c r="AI726" s="3318"/>
      <c r="AJ726" s="3318"/>
      <c r="AK726" s="2938"/>
      <c r="AL726" s="2938"/>
      <c r="AM726" s="1529"/>
    </row>
    <row r="727" spans="2:50" ht="13.5" customHeight="1">
      <c r="B727" s="2679"/>
      <c r="C727" s="421"/>
      <c r="D727" s="421"/>
      <c r="E727" s="421"/>
      <c r="F727" s="421"/>
      <c r="G727" s="421"/>
      <c r="H727" s="421"/>
      <c r="I727" s="421"/>
      <c r="J727" s="421"/>
      <c r="K727" s="421"/>
      <c r="L727" s="421"/>
      <c r="M727" s="421"/>
      <c r="N727" s="421"/>
      <c r="O727" s="421"/>
      <c r="P727" s="421"/>
      <c r="Q727" s="421"/>
      <c r="R727" s="421"/>
      <c r="S727" s="421"/>
      <c r="T727" s="421"/>
      <c r="U727" s="421"/>
      <c r="V727" s="421"/>
      <c r="W727" s="421"/>
      <c r="X727" s="421"/>
      <c r="Y727" s="421"/>
      <c r="AM727" s="1529"/>
    </row>
    <row r="728" spans="2:50" ht="13.5" customHeight="1">
      <c r="B728" s="1208" t="s">
        <v>1141</v>
      </c>
      <c r="C728" s="422"/>
      <c r="D728" s="422"/>
      <c r="E728" s="422"/>
      <c r="F728" s="422"/>
      <c r="G728" s="422"/>
      <c r="H728" s="422"/>
      <c r="I728" s="422"/>
      <c r="J728" s="422"/>
      <c r="AM728" s="1529"/>
    </row>
    <row r="729" spans="2:50" ht="13.5" customHeight="1">
      <c r="B729" s="3645" t="s">
        <v>24</v>
      </c>
      <c r="C729" s="3646"/>
      <c r="D729" s="3646"/>
      <c r="E729" s="3646"/>
      <c r="F729" s="3646"/>
      <c r="G729" s="3646"/>
      <c r="H729" s="3646"/>
      <c r="I729" s="3646"/>
      <c r="J729" s="3647"/>
      <c r="K729" s="3645" t="s">
        <v>88</v>
      </c>
      <c r="L729" s="3646"/>
      <c r="M729" s="3646"/>
      <c r="N729" s="3646"/>
      <c r="O729" s="3646"/>
      <c r="P729" s="3646"/>
      <c r="Q729" s="3646"/>
      <c r="R729" s="3646"/>
      <c r="S729" s="3646"/>
      <c r="T729" s="3646"/>
      <c r="U729" s="3646"/>
      <c r="V729" s="3646"/>
      <c r="W729" s="3646"/>
      <c r="X729" s="3646"/>
      <c r="Y729" s="3646"/>
      <c r="Z729" s="3646"/>
      <c r="AA729" s="3646"/>
      <c r="AB729" s="3646"/>
      <c r="AC729" s="3646"/>
      <c r="AD729" s="3646"/>
      <c r="AE729" s="3646"/>
      <c r="AF729" s="3646"/>
      <c r="AG729" s="3646"/>
      <c r="AH729" s="3646"/>
      <c r="AI729" s="3646"/>
      <c r="AJ729" s="3646"/>
      <c r="AK729" s="3647"/>
      <c r="AL729" s="1434"/>
      <c r="AM729" s="1529"/>
    </row>
    <row r="730" spans="2:50" ht="15.75" customHeight="1">
      <c r="B730" s="3642" t="s">
        <v>236</v>
      </c>
      <c r="C730" s="3643"/>
      <c r="D730" s="3643"/>
      <c r="E730" s="3643"/>
      <c r="F730" s="3643"/>
      <c r="G730" s="3643"/>
      <c r="H730" s="3643"/>
      <c r="I730" s="3643"/>
      <c r="J730" s="3644"/>
      <c r="K730" s="3673" t="s">
        <v>1142</v>
      </c>
      <c r="L730" s="3640"/>
      <c r="M730" s="3640"/>
      <c r="N730" s="3640"/>
      <c r="O730" s="3640"/>
      <c r="P730" s="3640"/>
      <c r="Q730" s="3640"/>
      <c r="R730" s="3640"/>
      <c r="S730" s="3640"/>
      <c r="T730" s="3640"/>
      <c r="U730" s="3640"/>
      <c r="V730" s="3640"/>
      <c r="W730" s="3640"/>
      <c r="X730" s="3640"/>
      <c r="Y730" s="3640"/>
      <c r="Z730" s="3640"/>
      <c r="AA730" s="3640"/>
      <c r="AB730" s="3640"/>
      <c r="AC730" s="3640"/>
      <c r="AD730" s="3640"/>
      <c r="AE730" s="3640"/>
      <c r="AF730" s="3640"/>
      <c r="AG730" s="3640"/>
      <c r="AH730" s="3640"/>
      <c r="AI730" s="3640"/>
      <c r="AJ730" s="3640"/>
      <c r="AK730" s="3641"/>
      <c r="AL730" s="1434"/>
      <c r="AM730" s="1526"/>
    </row>
    <row r="731" spans="2:50" ht="14.25" customHeight="1">
      <c r="B731" s="3642" t="s">
        <v>1143</v>
      </c>
      <c r="C731" s="3643"/>
      <c r="D731" s="3643"/>
      <c r="E731" s="3643"/>
      <c r="F731" s="3643"/>
      <c r="G731" s="3643"/>
      <c r="H731" s="3643"/>
      <c r="I731" s="3643"/>
      <c r="J731" s="1472"/>
      <c r="K731" s="3673" t="s">
        <v>1144</v>
      </c>
      <c r="L731" s="3640"/>
      <c r="M731" s="3640"/>
      <c r="N731" s="3640"/>
      <c r="O731" s="3640"/>
      <c r="P731" s="3640"/>
      <c r="Q731" s="3640"/>
      <c r="R731" s="3640"/>
      <c r="S731" s="3640"/>
      <c r="T731" s="3640"/>
      <c r="U731" s="3640"/>
      <c r="V731" s="3640"/>
      <c r="W731" s="3640"/>
      <c r="X731" s="3640"/>
      <c r="Y731" s="3640"/>
      <c r="Z731" s="3640"/>
      <c r="AA731" s="3640"/>
      <c r="AB731" s="3640"/>
      <c r="AC731" s="3640"/>
      <c r="AD731" s="3640"/>
      <c r="AE731" s="3640"/>
      <c r="AF731" s="3640"/>
      <c r="AG731" s="3640"/>
      <c r="AH731" s="3640"/>
      <c r="AI731" s="3640"/>
      <c r="AJ731" s="3640"/>
      <c r="AK731" s="3641"/>
      <c r="AL731" s="1434"/>
      <c r="AM731" s="1526"/>
    </row>
    <row r="732" spans="2:50" ht="13.15" customHeight="1">
      <c r="B732" s="3642" t="s">
        <v>1145</v>
      </c>
      <c r="C732" s="3643"/>
      <c r="D732" s="3643"/>
      <c r="E732" s="3643"/>
      <c r="F732" s="3643"/>
      <c r="G732" s="3643"/>
      <c r="H732" s="3643"/>
      <c r="I732" s="3643"/>
      <c r="J732" s="1472"/>
      <c r="K732" s="3673" t="s">
        <v>1146</v>
      </c>
      <c r="L732" s="3640"/>
      <c r="M732" s="3640"/>
      <c r="N732" s="3640"/>
      <c r="O732" s="3640"/>
      <c r="P732" s="3640"/>
      <c r="Q732" s="3640"/>
      <c r="R732" s="3640"/>
      <c r="S732" s="3640"/>
      <c r="T732" s="3640"/>
      <c r="U732" s="3640"/>
      <c r="V732" s="3640"/>
      <c r="W732" s="3640"/>
      <c r="X732" s="3640"/>
      <c r="Y732" s="3640"/>
      <c r="Z732" s="3640"/>
      <c r="AA732" s="3640"/>
      <c r="AB732" s="3640"/>
      <c r="AC732" s="3640"/>
      <c r="AD732" s="3640"/>
      <c r="AE732" s="3640"/>
      <c r="AF732" s="3640"/>
      <c r="AG732" s="3640"/>
      <c r="AH732" s="3640"/>
      <c r="AI732" s="3640"/>
      <c r="AJ732" s="3640"/>
      <c r="AK732" s="3641"/>
      <c r="AL732" s="1434"/>
      <c r="AM732" s="1527"/>
    </row>
    <row r="733" spans="2:50" ht="13.15" customHeight="1">
      <c r="B733" s="3642" t="s">
        <v>1145</v>
      </c>
      <c r="C733" s="3643"/>
      <c r="D733" s="3643"/>
      <c r="E733" s="3643"/>
      <c r="F733" s="3643"/>
      <c r="G733" s="3643"/>
      <c r="H733" s="3643"/>
      <c r="I733" s="3643"/>
      <c r="J733" s="1472"/>
      <c r="K733" s="3673" t="s">
        <v>1147</v>
      </c>
      <c r="L733" s="3640"/>
      <c r="M733" s="3640"/>
      <c r="N733" s="3640"/>
      <c r="O733" s="3640"/>
      <c r="P733" s="3640"/>
      <c r="Q733" s="3640"/>
      <c r="R733" s="3640"/>
      <c r="S733" s="3640"/>
      <c r="T733" s="3640"/>
      <c r="U733" s="3640"/>
      <c r="V733" s="3640"/>
      <c r="W733" s="3640"/>
      <c r="X733" s="3640"/>
      <c r="Y733" s="3640"/>
      <c r="Z733" s="3640"/>
      <c r="AA733" s="3640"/>
      <c r="AB733" s="3640"/>
      <c r="AC733" s="3640"/>
      <c r="AD733" s="3640"/>
      <c r="AE733" s="3640"/>
      <c r="AF733" s="3640"/>
      <c r="AG733" s="3640"/>
      <c r="AH733" s="3640"/>
      <c r="AI733" s="3640"/>
      <c r="AJ733" s="3640"/>
      <c r="AK733" s="3641"/>
      <c r="AL733" s="1434"/>
      <c r="AM733" s="1527"/>
    </row>
    <row r="734" spans="2:50" ht="13.15" customHeight="1">
      <c r="B734" s="3642" t="s">
        <v>489</v>
      </c>
      <c r="C734" s="3643"/>
      <c r="D734" s="3643"/>
      <c r="E734" s="3643"/>
      <c r="F734" s="3643"/>
      <c r="G734" s="3643"/>
      <c r="H734" s="3643"/>
      <c r="I734" s="3643"/>
      <c r="J734" s="3644"/>
      <c r="K734" s="3639" t="s">
        <v>1923</v>
      </c>
      <c r="L734" s="3640"/>
      <c r="M734" s="3640"/>
      <c r="N734" s="3640"/>
      <c r="O734" s="3640"/>
      <c r="P734" s="3640"/>
      <c r="Q734" s="3640"/>
      <c r="R734" s="3640"/>
      <c r="S734" s="3640"/>
      <c r="T734" s="3640"/>
      <c r="U734" s="3640"/>
      <c r="V734" s="3640"/>
      <c r="W734" s="3640"/>
      <c r="X734" s="3640"/>
      <c r="Y734" s="3640"/>
      <c r="Z734" s="3640"/>
      <c r="AA734" s="3640"/>
      <c r="AB734" s="3640"/>
      <c r="AC734" s="3640"/>
      <c r="AD734" s="3640"/>
      <c r="AE734" s="3640"/>
      <c r="AF734" s="3640"/>
      <c r="AG734" s="3640"/>
      <c r="AH734" s="3640"/>
      <c r="AI734" s="3640"/>
      <c r="AJ734" s="3640"/>
      <c r="AK734" s="3641"/>
      <c r="AL734" s="1434"/>
      <c r="AM734" s="1527"/>
    </row>
    <row r="735" spans="2:50" ht="13.5" customHeight="1">
      <c r="B735" s="3642" t="s">
        <v>1148</v>
      </c>
      <c r="C735" s="3643"/>
      <c r="D735" s="3643"/>
      <c r="E735" s="3643"/>
      <c r="F735" s="3643"/>
      <c r="G735" s="3643"/>
      <c r="H735" s="3643"/>
      <c r="I735" s="3643"/>
      <c r="J735" s="3644"/>
      <c r="K735" s="1473" t="s">
        <v>1482</v>
      </c>
      <c r="L735" s="1474"/>
      <c r="M735" s="1474"/>
      <c r="N735" s="1474"/>
      <c r="O735" s="1474"/>
      <c r="P735" s="1474"/>
      <c r="Q735" s="1474"/>
      <c r="R735" s="1474"/>
      <c r="S735" s="1474"/>
      <c r="T735" s="1474"/>
      <c r="U735" s="1474"/>
      <c r="V735" s="1474"/>
      <c r="W735" s="1474"/>
      <c r="X735" s="1474"/>
      <c r="Y735" s="1474"/>
      <c r="Z735" s="1474"/>
      <c r="AA735" s="1474"/>
      <c r="AB735" s="1474"/>
      <c r="AC735" s="1474"/>
      <c r="AD735" s="1474"/>
      <c r="AE735" s="1474"/>
      <c r="AF735" s="1474"/>
      <c r="AG735" s="1474"/>
      <c r="AH735" s="1474"/>
      <c r="AI735" s="1474"/>
      <c r="AJ735" s="1474"/>
      <c r="AK735" s="1475"/>
      <c r="AL735" s="1434"/>
      <c r="AM735" s="1527"/>
    </row>
    <row r="736" spans="2:50" ht="13.5" customHeight="1">
      <c r="B736" s="3642" t="s">
        <v>1149</v>
      </c>
      <c r="C736" s="3643"/>
      <c r="D736" s="3643"/>
      <c r="E736" s="3643"/>
      <c r="F736" s="3643"/>
      <c r="G736" s="3643"/>
      <c r="H736" s="3643"/>
      <c r="I736" s="3643"/>
      <c r="J736" s="3644"/>
      <c r="K736" s="3673" t="s">
        <v>1483</v>
      </c>
      <c r="L736" s="3640"/>
      <c r="M736" s="3640"/>
      <c r="N736" s="3640"/>
      <c r="O736" s="3640"/>
      <c r="P736" s="3640"/>
      <c r="Q736" s="3640"/>
      <c r="R736" s="3640"/>
      <c r="S736" s="3640"/>
      <c r="T736" s="3640"/>
      <c r="U736" s="3640"/>
      <c r="V736" s="3640"/>
      <c r="W736" s="3640"/>
      <c r="X736" s="3640"/>
      <c r="Y736" s="3640"/>
      <c r="Z736" s="3640"/>
      <c r="AA736" s="3640"/>
      <c r="AB736" s="3640"/>
      <c r="AC736" s="3640"/>
      <c r="AD736" s="3640"/>
      <c r="AE736" s="3640"/>
      <c r="AF736" s="3640"/>
      <c r="AG736" s="3640"/>
      <c r="AH736" s="3640"/>
      <c r="AI736" s="3640"/>
      <c r="AJ736" s="3640"/>
      <c r="AK736" s="3641"/>
      <c r="AL736" s="1434"/>
      <c r="AM736" s="1529"/>
    </row>
    <row r="737" spans="2:54" ht="13.5" customHeight="1">
      <c r="B737" s="3642" t="s">
        <v>1484</v>
      </c>
      <c r="C737" s="3643"/>
      <c r="D737" s="3643"/>
      <c r="E737" s="3643"/>
      <c r="F737" s="3643"/>
      <c r="G737" s="3643"/>
      <c r="H737" s="3643"/>
      <c r="I737" s="3643"/>
      <c r="J737" s="3644"/>
      <c r="K737" s="3639" t="s">
        <v>2145</v>
      </c>
      <c r="L737" s="3640"/>
      <c r="M737" s="3640"/>
      <c r="N737" s="3640"/>
      <c r="O737" s="3640"/>
      <c r="P737" s="3640"/>
      <c r="Q737" s="3640"/>
      <c r="R737" s="3640"/>
      <c r="S737" s="3640"/>
      <c r="T737" s="3640"/>
      <c r="U737" s="3640"/>
      <c r="V737" s="3640"/>
      <c r="W737" s="3640"/>
      <c r="X737" s="3640"/>
      <c r="Y737" s="3640"/>
      <c r="Z737" s="3640"/>
      <c r="AA737" s="3640"/>
      <c r="AB737" s="3640"/>
      <c r="AC737" s="3640"/>
      <c r="AD737" s="3640"/>
      <c r="AE737" s="3640"/>
      <c r="AF737" s="3640"/>
      <c r="AG737" s="3640"/>
      <c r="AH737" s="3640"/>
      <c r="AI737" s="3640"/>
      <c r="AJ737" s="3640"/>
      <c r="AK737" s="3641"/>
      <c r="AL737" s="1434"/>
      <c r="AM737" s="1529"/>
    </row>
    <row r="738" spans="2:54" ht="13.5" customHeight="1">
      <c r="B738" s="3642" t="s">
        <v>150</v>
      </c>
      <c r="C738" s="3643"/>
      <c r="D738" s="3643"/>
      <c r="E738" s="3643"/>
      <c r="F738" s="3643"/>
      <c r="G738" s="3643"/>
      <c r="H738" s="3643"/>
      <c r="I738" s="3643"/>
      <c r="J738" s="3644"/>
      <c r="K738" s="1476" t="s">
        <v>1495</v>
      </c>
      <c r="L738" s="1477"/>
      <c r="M738" s="1477"/>
      <c r="N738" s="1477"/>
      <c r="O738" s="1477"/>
      <c r="P738" s="1477"/>
      <c r="Q738" s="1477"/>
      <c r="R738" s="1477"/>
      <c r="S738" s="1477"/>
      <c r="T738" s="1477"/>
      <c r="U738" s="1477"/>
      <c r="V738" s="1477"/>
      <c r="W738" s="1477"/>
      <c r="X738" s="1477"/>
      <c r="Y738" s="1477"/>
      <c r="Z738" s="1477"/>
      <c r="AA738" s="1477"/>
      <c r="AB738" s="1477"/>
      <c r="AC738" s="1477"/>
      <c r="AD738" s="1477"/>
      <c r="AE738" s="1477"/>
      <c r="AF738" s="1477"/>
      <c r="AG738" s="1477"/>
      <c r="AH738" s="1477"/>
      <c r="AI738" s="1477"/>
      <c r="AJ738" s="1477"/>
      <c r="AK738" s="1478"/>
      <c r="AL738" s="1434"/>
      <c r="AM738" s="1529"/>
    </row>
    <row r="739" spans="2:54" ht="13.5" customHeight="1">
      <c r="B739" s="3642" t="s">
        <v>153</v>
      </c>
      <c r="C739" s="3643"/>
      <c r="D739" s="3643"/>
      <c r="E739" s="3643"/>
      <c r="F739" s="3643"/>
      <c r="G739" s="3643"/>
      <c r="H739" s="3643"/>
      <c r="I739" s="3643"/>
      <c r="J739" s="3644"/>
      <c r="K739" s="3673" t="s">
        <v>1485</v>
      </c>
      <c r="L739" s="3640"/>
      <c r="M739" s="3640"/>
      <c r="N739" s="3640"/>
      <c r="O739" s="3640"/>
      <c r="P739" s="3640"/>
      <c r="Q739" s="3640"/>
      <c r="R739" s="3640"/>
      <c r="S739" s="3640"/>
      <c r="T739" s="3640"/>
      <c r="U739" s="3640"/>
      <c r="V739" s="3640"/>
      <c r="W739" s="3640"/>
      <c r="X739" s="3640"/>
      <c r="Y739" s="3640"/>
      <c r="Z739" s="3640"/>
      <c r="AA739" s="3640"/>
      <c r="AB739" s="3640"/>
      <c r="AC739" s="3640"/>
      <c r="AD739" s="3640"/>
      <c r="AE739" s="3640"/>
      <c r="AF739" s="3640"/>
      <c r="AG739" s="3640"/>
      <c r="AH739" s="3640"/>
      <c r="AI739" s="3640"/>
      <c r="AJ739" s="3640"/>
      <c r="AK739" s="3641"/>
      <c r="AL739" s="1434"/>
      <c r="AM739" s="1529"/>
    </row>
    <row r="740" spans="2:54" ht="13.5" customHeight="1">
      <c r="B740" s="3642" t="s">
        <v>353</v>
      </c>
      <c r="C740" s="3643"/>
      <c r="D740" s="3643"/>
      <c r="E740" s="3643"/>
      <c r="F740" s="3643"/>
      <c r="G740" s="3643"/>
      <c r="H740" s="3643"/>
      <c r="I740" s="3643"/>
      <c r="J740" s="3644"/>
      <c r="K740" s="3673" t="s">
        <v>1486</v>
      </c>
      <c r="L740" s="3640"/>
      <c r="M740" s="3640"/>
      <c r="N740" s="3640"/>
      <c r="O740" s="3640"/>
      <c r="P740" s="3640"/>
      <c r="Q740" s="3640"/>
      <c r="R740" s="3640"/>
      <c r="S740" s="3640"/>
      <c r="T740" s="3640"/>
      <c r="U740" s="3640"/>
      <c r="V740" s="3640"/>
      <c r="W740" s="3640"/>
      <c r="X740" s="3640"/>
      <c r="Y740" s="3640"/>
      <c r="Z740" s="3640"/>
      <c r="AA740" s="3640"/>
      <c r="AB740" s="3640"/>
      <c r="AC740" s="3640"/>
      <c r="AD740" s="3640"/>
      <c r="AE740" s="3640"/>
      <c r="AF740" s="3640"/>
      <c r="AG740" s="3640"/>
      <c r="AH740" s="3640"/>
      <c r="AI740" s="3640"/>
      <c r="AJ740" s="3640"/>
      <c r="AK740" s="3641"/>
      <c r="AL740" s="1434"/>
      <c r="AM740" s="1529"/>
    </row>
    <row r="741" spans="2:54" ht="13.5" customHeight="1">
      <c r="B741" s="3642" t="s">
        <v>1294</v>
      </c>
      <c r="C741" s="3643"/>
      <c r="D741" s="3643"/>
      <c r="E741" s="3643"/>
      <c r="F741" s="3643"/>
      <c r="G741" s="3643"/>
      <c r="H741" s="3643"/>
      <c r="I741" s="3643"/>
      <c r="J741" s="3644"/>
      <c r="K741" s="3673" t="s">
        <v>1487</v>
      </c>
      <c r="L741" s="3640"/>
      <c r="M741" s="3640"/>
      <c r="N741" s="3640"/>
      <c r="O741" s="3640"/>
      <c r="P741" s="3640"/>
      <c r="Q741" s="3640"/>
      <c r="R741" s="3640"/>
      <c r="S741" s="3640"/>
      <c r="T741" s="3640"/>
      <c r="U741" s="3640"/>
      <c r="V741" s="3640"/>
      <c r="W741" s="3640"/>
      <c r="X741" s="3640"/>
      <c r="Y741" s="3640"/>
      <c r="Z741" s="3640"/>
      <c r="AA741" s="3640"/>
      <c r="AB741" s="3640"/>
      <c r="AC741" s="3640"/>
      <c r="AD741" s="3640"/>
      <c r="AE741" s="3640"/>
      <c r="AF741" s="3640"/>
      <c r="AG741" s="3640"/>
      <c r="AH741" s="3640"/>
      <c r="AI741" s="3640"/>
      <c r="AJ741" s="3640"/>
      <c r="AK741" s="3641"/>
      <c r="AL741" s="1434"/>
      <c r="AM741" s="1529"/>
      <c r="AR741" s="1428"/>
    </row>
    <row r="742" spans="2:54" ht="13.5" customHeight="1">
      <c r="B742" s="3642" t="s">
        <v>1818</v>
      </c>
      <c r="C742" s="3643"/>
      <c r="D742" s="3643"/>
      <c r="E742" s="3643"/>
      <c r="F742" s="3643"/>
      <c r="G742" s="3643"/>
      <c r="H742" s="3643"/>
      <c r="I742" s="3643"/>
      <c r="J742" s="3644"/>
      <c r="K742" s="3639" t="s">
        <v>1819</v>
      </c>
      <c r="L742" s="3640"/>
      <c r="M742" s="3640"/>
      <c r="N742" s="3640"/>
      <c r="O742" s="3640"/>
      <c r="P742" s="3640"/>
      <c r="Q742" s="3640"/>
      <c r="R742" s="3640"/>
      <c r="S742" s="3640"/>
      <c r="T742" s="3640"/>
      <c r="U742" s="3640"/>
      <c r="V742" s="3640"/>
      <c r="W742" s="3640"/>
      <c r="X742" s="3640"/>
      <c r="Y742" s="3640"/>
      <c r="Z742" s="3640"/>
      <c r="AA742" s="3640"/>
      <c r="AB742" s="3640"/>
      <c r="AC742" s="3640"/>
      <c r="AD742" s="3640"/>
      <c r="AE742" s="3640"/>
      <c r="AF742" s="3640"/>
      <c r="AG742" s="3640"/>
      <c r="AH742" s="3640"/>
      <c r="AI742" s="3640"/>
      <c r="AJ742" s="3640"/>
      <c r="AK742" s="3641"/>
      <c r="AL742" s="1819"/>
      <c r="AM742" s="1529"/>
    </row>
    <row r="743" spans="2:54" ht="13.5" customHeight="1">
      <c r="B743" s="3872" t="s">
        <v>428</v>
      </c>
      <c r="C743" s="3872"/>
      <c r="D743" s="3872"/>
      <c r="E743" s="3872"/>
      <c r="F743" s="3872"/>
      <c r="G743" s="3872"/>
      <c r="H743" s="3872"/>
      <c r="I743" s="3872"/>
      <c r="J743" s="3872"/>
      <c r="K743" s="3872"/>
      <c r="L743" s="3872"/>
      <c r="M743" s="3872"/>
      <c r="N743" s="3872"/>
      <c r="O743" s="3872"/>
      <c r="P743" s="3872"/>
      <c r="Q743" s="3872"/>
      <c r="R743" s="3872"/>
      <c r="S743" s="3872"/>
      <c r="T743" s="3872"/>
      <c r="U743" s="3872"/>
      <c r="V743" s="3872"/>
      <c r="W743" s="3872"/>
      <c r="X743" s="3872"/>
      <c r="Y743" s="3872"/>
      <c r="Z743" s="3873"/>
      <c r="AA743" s="3873"/>
      <c r="AB743" s="3873"/>
      <c r="AC743" s="3873"/>
      <c r="AD743" s="3873"/>
      <c r="AE743" s="3873"/>
      <c r="AF743" s="3873"/>
      <c r="AG743" s="3873"/>
      <c r="AH743" s="3873"/>
      <c r="AI743" s="3873"/>
      <c r="AJ743" s="3873"/>
      <c r="AK743" s="3873"/>
      <c r="AL743" s="3483"/>
      <c r="AM743" s="1529"/>
    </row>
    <row r="744" spans="2:54" ht="13.5" customHeight="1">
      <c r="B744" s="3483" t="s">
        <v>1150</v>
      </c>
      <c r="C744" s="3483"/>
      <c r="D744" s="3483"/>
      <c r="E744" s="3483"/>
      <c r="F744" s="3483"/>
      <c r="G744" s="3483"/>
      <c r="H744" s="3483"/>
      <c r="I744" s="3483"/>
      <c r="J744" s="3483"/>
      <c r="K744" s="3483"/>
      <c r="L744" s="3483"/>
      <c r="M744" s="3483"/>
      <c r="N744" s="3483"/>
      <c r="O744" s="3483"/>
      <c r="P744" s="3483"/>
      <c r="Q744" s="3483"/>
      <c r="R744" s="3483"/>
      <c r="S744" s="3483"/>
      <c r="T744" s="3483"/>
      <c r="U744" s="390"/>
      <c r="V744" s="390"/>
      <c r="W744" s="390"/>
      <c r="X744" s="390"/>
      <c r="Y744" s="390"/>
      <c r="AM744" s="1529"/>
    </row>
    <row r="745" spans="2:54" ht="13.5" customHeight="1">
      <c r="B745" s="1480"/>
      <c r="C745" s="1480"/>
      <c r="D745" s="1480"/>
      <c r="E745" s="1480"/>
      <c r="F745" s="1480"/>
      <c r="G745" s="1480"/>
      <c r="H745" s="1480"/>
      <c r="I745" s="1480"/>
      <c r="J745" s="1480"/>
      <c r="K745" s="1480"/>
      <c r="L745" s="1480"/>
      <c r="M745" s="1480"/>
      <c r="N745" s="1480"/>
      <c r="O745" s="1480"/>
      <c r="P745" s="1480"/>
      <c r="Q745" s="1480"/>
      <c r="R745" s="1480"/>
      <c r="S745" s="1480"/>
      <c r="T745" s="1480"/>
      <c r="U745" s="390"/>
      <c r="V745" s="390"/>
      <c r="W745" s="390"/>
      <c r="X745" s="390"/>
      <c r="Y745" s="390"/>
      <c r="AM745" s="1529"/>
    </row>
    <row r="746" spans="2:54" s="1451" customFormat="1" ht="16.5">
      <c r="B746" s="3018" t="s">
        <v>3347</v>
      </c>
      <c r="C746" s="1480"/>
      <c r="D746" s="1480"/>
      <c r="E746" s="1480"/>
      <c r="F746" s="1480"/>
      <c r="G746" s="1480"/>
      <c r="H746" s="1480"/>
      <c r="I746" s="1480"/>
      <c r="J746" s="1480"/>
      <c r="K746" s="1480"/>
      <c r="L746" s="1480"/>
      <c r="M746" s="1480"/>
      <c r="N746" s="1480"/>
      <c r="O746" s="1480"/>
      <c r="P746" s="1480"/>
      <c r="Q746" s="1480"/>
      <c r="R746" s="1480"/>
      <c r="S746" s="1480"/>
      <c r="T746" s="1480"/>
      <c r="U746" s="1961"/>
      <c r="V746" s="1961"/>
      <c r="W746" s="1961"/>
      <c r="X746" s="1961"/>
      <c r="Y746" s="1961"/>
      <c r="AM746" s="1211"/>
      <c r="AY746" s="1211"/>
      <c r="AZ746" s="1211"/>
      <c r="BA746" s="1211"/>
      <c r="BB746" s="1211"/>
    </row>
    <row r="747" spans="2:54" s="1451" customFormat="1" ht="14">
      <c r="B747" s="1209"/>
      <c r="C747" s="3446"/>
      <c r="D747" s="3446"/>
      <c r="E747" s="3446"/>
      <c r="F747" s="3446"/>
      <c r="G747" s="3446"/>
      <c r="H747" s="3446"/>
      <c r="I747" s="3446"/>
      <c r="J747" s="3446"/>
      <c r="K747" s="3446"/>
      <c r="L747" s="3446"/>
      <c r="M747" s="3446"/>
      <c r="N747" s="3446"/>
      <c r="O747" s="3446"/>
      <c r="P747" s="3446"/>
      <c r="Q747" s="3446"/>
      <c r="R747" s="3446"/>
      <c r="S747" s="3446"/>
      <c r="T747" s="3446"/>
      <c r="U747" s="3446"/>
      <c r="V747" s="3446"/>
      <c r="W747" s="3446"/>
      <c r="X747" s="3446"/>
      <c r="Y747" s="3446"/>
      <c r="Z747" s="3446"/>
      <c r="AA747" s="3446"/>
      <c r="AB747" s="3446"/>
      <c r="AC747" s="3446"/>
      <c r="AD747" s="3446"/>
      <c r="AE747" s="3446"/>
      <c r="AF747" s="3446"/>
      <c r="AG747" s="3446"/>
      <c r="AH747" s="3446"/>
      <c r="AI747" s="3446"/>
      <c r="AJ747" s="3446"/>
      <c r="AK747" s="3446"/>
      <c r="AM747" s="1211"/>
      <c r="AY747" s="1211"/>
      <c r="AZ747" s="1211"/>
      <c r="BA747" s="1211"/>
      <c r="BB747" s="1211"/>
    </row>
    <row r="748" spans="2:54" s="1451" customFormat="1">
      <c r="B748" s="1480"/>
      <c r="C748" s="3446"/>
      <c r="D748" s="3446"/>
      <c r="E748" s="3446"/>
      <c r="F748" s="3446"/>
      <c r="G748" s="3446"/>
      <c r="H748" s="3446"/>
      <c r="I748" s="3446"/>
      <c r="J748" s="3446"/>
      <c r="K748" s="3446"/>
      <c r="L748" s="3446"/>
      <c r="M748" s="3446"/>
      <c r="N748" s="3446"/>
      <c r="O748" s="3446"/>
      <c r="P748" s="3446"/>
      <c r="Q748" s="3446"/>
      <c r="R748" s="3446"/>
      <c r="S748" s="3446"/>
      <c r="T748" s="3446"/>
      <c r="U748" s="3446"/>
      <c r="V748" s="3446"/>
      <c r="W748" s="3446"/>
      <c r="X748" s="3446"/>
      <c r="Y748" s="3446"/>
      <c r="Z748" s="3446"/>
      <c r="AA748" s="3446"/>
      <c r="AB748" s="3446"/>
      <c r="AC748" s="3446"/>
      <c r="AD748" s="3446"/>
      <c r="AE748" s="3446"/>
      <c r="AF748" s="3446"/>
      <c r="AG748" s="3446"/>
      <c r="AH748" s="3446"/>
      <c r="AI748" s="3446"/>
      <c r="AJ748" s="3446"/>
      <c r="AK748" s="3446"/>
      <c r="AM748" s="1211"/>
      <c r="AN748" s="1211"/>
      <c r="AO748" s="1211"/>
      <c r="AP748" s="1211"/>
      <c r="AQ748" s="1211"/>
      <c r="AR748" s="1211"/>
      <c r="AS748" s="1211"/>
      <c r="AT748" s="1211"/>
      <c r="AU748" s="1211"/>
      <c r="AV748" s="1211"/>
      <c r="AW748" s="1211"/>
      <c r="AX748" s="1211"/>
      <c r="AY748" s="1211"/>
      <c r="AZ748" s="1211"/>
      <c r="BA748" s="1211"/>
      <c r="BB748" s="1211"/>
    </row>
    <row r="749" spans="2:54" s="1451" customFormat="1">
      <c r="B749" s="1480"/>
      <c r="C749" s="1480"/>
      <c r="D749" s="1480"/>
      <c r="E749" s="1480"/>
      <c r="F749" s="1480"/>
      <c r="G749" s="1480"/>
      <c r="H749" s="1480"/>
      <c r="I749" s="1480"/>
      <c r="J749" s="1480"/>
      <c r="K749" s="1480"/>
      <c r="L749" s="1480"/>
      <c r="M749" s="1480"/>
      <c r="N749" s="1480"/>
      <c r="O749" s="1480"/>
      <c r="P749" s="1480"/>
      <c r="Q749" s="1480"/>
      <c r="R749" s="1480"/>
      <c r="S749" s="1480"/>
      <c r="T749" s="1480"/>
      <c r="U749" s="1961"/>
      <c r="V749" s="1961"/>
      <c r="W749" s="1961"/>
      <c r="X749" s="1961"/>
      <c r="Y749" s="1961"/>
      <c r="AM749" s="1211"/>
      <c r="AN749" s="1211"/>
      <c r="AO749" s="1211"/>
      <c r="AP749" s="1211"/>
      <c r="AQ749" s="1211"/>
      <c r="AR749" s="1211"/>
      <c r="AS749" s="1211"/>
      <c r="AT749" s="1211"/>
      <c r="AU749" s="1211"/>
      <c r="AV749" s="1211"/>
      <c r="AW749" s="1211"/>
      <c r="AX749" s="1211"/>
      <c r="AY749" s="1211"/>
      <c r="AZ749" s="1211"/>
      <c r="BA749" s="1211"/>
      <c r="BB749" s="1211"/>
    </row>
    <row r="750" spans="2:54" ht="13.5" customHeight="1">
      <c r="B750" s="2938"/>
      <c r="C750" s="3318" t="s">
        <v>3348</v>
      </c>
      <c r="D750" s="3318"/>
      <c r="E750" s="3318"/>
      <c r="F750" s="3318"/>
      <c r="G750" s="3318"/>
      <c r="H750" s="3318"/>
      <c r="I750" s="3318"/>
      <c r="J750" s="3318"/>
      <c r="K750" s="3318"/>
      <c r="L750" s="3318"/>
      <c r="M750" s="3318"/>
      <c r="N750" s="3318"/>
      <c r="O750" s="3318"/>
      <c r="P750" s="3318"/>
      <c r="Q750" s="3318"/>
      <c r="R750" s="3318"/>
      <c r="S750" s="3318"/>
      <c r="T750" s="3318"/>
      <c r="U750" s="3318"/>
      <c r="V750" s="3318"/>
      <c r="W750" s="3318"/>
      <c r="X750" s="3318"/>
      <c r="Y750" s="3318"/>
      <c r="Z750" s="3318"/>
      <c r="AA750" s="3318"/>
      <c r="AB750" s="3318"/>
      <c r="AC750" s="3318"/>
      <c r="AD750" s="3318"/>
      <c r="AE750" s="3318"/>
      <c r="AF750" s="3318"/>
      <c r="AG750" s="3318"/>
      <c r="AH750" s="3318"/>
      <c r="AI750" s="3318"/>
      <c r="AJ750" s="3318"/>
      <c r="AK750" s="2938"/>
      <c r="AL750" s="2938"/>
      <c r="AM750" s="1529"/>
    </row>
    <row r="751" spans="2:54" ht="13.5" customHeight="1">
      <c r="B751" s="2938"/>
      <c r="C751" s="3318"/>
      <c r="D751" s="3318"/>
      <c r="E751" s="3318"/>
      <c r="F751" s="3318"/>
      <c r="G751" s="3318"/>
      <c r="H751" s="3318"/>
      <c r="I751" s="3318"/>
      <c r="J751" s="3318"/>
      <c r="K751" s="3318"/>
      <c r="L751" s="3318"/>
      <c r="M751" s="3318"/>
      <c r="N751" s="3318"/>
      <c r="O751" s="3318"/>
      <c r="P751" s="3318"/>
      <c r="Q751" s="3318"/>
      <c r="R751" s="3318"/>
      <c r="S751" s="3318"/>
      <c r="T751" s="3318"/>
      <c r="U751" s="3318"/>
      <c r="V751" s="3318"/>
      <c r="W751" s="3318"/>
      <c r="X751" s="3318"/>
      <c r="Y751" s="3318"/>
      <c r="Z751" s="3318"/>
      <c r="AA751" s="3318"/>
      <c r="AB751" s="3318"/>
      <c r="AC751" s="3318"/>
      <c r="AD751" s="3318"/>
      <c r="AE751" s="3318"/>
      <c r="AF751" s="3318"/>
      <c r="AG751" s="3318"/>
      <c r="AH751" s="3318"/>
      <c r="AI751" s="3318"/>
      <c r="AJ751" s="3318"/>
      <c r="AK751" s="2938"/>
      <c r="AL751" s="2938"/>
      <c r="AM751" s="1529"/>
    </row>
    <row r="752" spans="2:54" ht="15.75" customHeight="1">
      <c r="B752" s="2684"/>
      <c r="C752" s="1480"/>
      <c r="D752" s="1480"/>
      <c r="E752" s="1480"/>
      <c r="F752" s="1480"/>
      <c r="G752" s="1480"/>
      <c r="H752" s="1480"/>
      <c r="I752" s="1480"/>
      <c r="J752" s="1480"/>
      <c r="K752" s="1480"/>
      <c r="L752" s="1480"/>
      <c r="M752" s="1480"/>
      <c r="N752" s="1480"/>
      <c r="O752" s="1480"/>
      <c r="P752" s="1480"/>
      <c r="Q752" s="1480"/>
      <c r="R752" s="1480"/>
      <c r="S752" s="1480"/>
      <c r="T752" s="1480"/>
      <c r="U752" s="390"/>
      <c r="V752" s="390"/>
      <c r="W752" s="390"/>
      <c r="X752" s="390"/>
      <c r="Y752" s="390"/>
      <c r="AM752" s="1526"/>
    </row>
    <row r="753" spans="2:50">
      <c r="C753" s="1537" t="s">
        <v>1370</v>
      </c>
      <c r="D753" s="1538"/>
      <c r="E753" s="1538"/>
      <c r="F753" s="1538"/>
      <c r="G753" s="1538"/>
      <c r="H753" s="1538"/>
      <c r="I753" s="1538"/>
      <c r="J753" s="1538" t="s">
        <v>1500</v>
      </c>
      <c r="K753" s="1538"/>
      <c r="L753" s="1538"/>
      <c r="M753" s="1538"/>
      <c r="N753" s="1538"/>
      <c r="O753" s="1538"/>
      <c r="P753" s="1538"/>
      <c r="Q753" s="1538"/>
      <c r="R753" s="1538"/>
      <c r="S753" s="1538"/>
      <c r="T753" s="1538"/>
      <c r="U753" s="1538"/>
      <c r="V753" s="1538"/>
      <c r="W753" s="1538"/>
      <c r="X753" s="1538"/>
      <c r="Y753" s="1538"/>
      <c r="Z753" s="1538"/>
      <c r="AA753" s="1538"/>
      <c r="AB753" s="1538"/>
      <c r="AC753" s="1538"/>
      <c r="AD753" s="1538"/>
      <c r="AE753" s="1538"/>
      <c r="AF753" s="1538"/>
      <c r="AG753" s="1538"/>
      <c r="AH753" s="1538"/>
      <c r="AI753" s="1538"/>
      <c r="AJ753" s="1538"/>
      <c r="AK753" s="1539"/>
      <c r="AM753" s="1527"/>
    </row>
    <row r="754" spans="2:50" ht="14">
      <c r="B754" s="1209"/>
      <c r="C754" s="1210" t="s">
        <v>1363</v>
      </c>
      <c r="D754" s="1216"/>
      <c r="E754" s="1216"/>
      <c r="F754" s="1216"/>
      <c r="G754" s="3637"/>
      <c r="H754" s="3637"/>
      <c r="I754" s="3637"/>
      <c r="J754" s="3637"/>
      <c r="K754" s="3637"/>
      <c r="L754" s="3637"/>
      <c r="M754" s="3637"/>
      <c r="N754" s="3637"/>
      <c r="O754" s="3637"/>
      <c r="P754" s="3637"/>
      <c r="Q754" s="3637"/>
      <c r="R754" s="3637"/>
      <c r="S754" s="3637"/>
      <c r="T754" s="3638"/>
      <c r="U754" s="1443" t="s">
        <v>1364</v>
      </c>
      <c r="V754" s="1216"/>
      <c r="W754" s="1216"/>
      <c r="X754" s="1216"/>
      <c r="Y754" s="3637"/>
      <c r="Z754" s="3637"/>
      <c r="AA754" s="3637"/>
      <c r="AB754" s="3637"/>
      <c r="AC754" s="3637"/>
      <c r="AD754" s="3637"/>
      <c r="AE754" s="3637"/>
      <c r="AF754" s="3637"/>
      <c r="AG754" s="3637"/>
      <c r="AH754" s="3637"/>
      <c r="AI754" s="3637"/>
      <c r="AJ754" s="3637"/>
      <c r="AK754" s="3638"/>
      <c r="AL754" s="1211"/>
      <c r="AM754" s="1527"/>
    </row>
    <row r="755" spans="2:50" ht="14">
      <c r="B755" s="1209"/>
      <c r="C755" s="1212" t="s">
        <v>1365</v>
      </c>
      <c r="D755" s="1217"/>
      <c r="E755" s="1217"/>
      <c r="F755" s="1217"/>
      <c r="G755" s="3877"/>
      <c r="H755" s="3877"/>
      <c r="I755" s="3877"/>
      <c r="J755" s="3877"/>
      <c r="K755" s="3877"/>
      <c r="L755" s="3877"/>
      <c r="M755" s="3877"/>
      <c r="N755" s="3877"/>
      <c r="O755" s="3877"/>
      <c r="P755" s="3877"/>
      <c r="Q755" s="3877"/>
      <c r="R755" s="3877"/>
      <c r="S755" s="3877"/>
      <c r="T755" s="3878"/>
      <c r="U755" s="1444" t="s">
        <v>1366</v>
      </c>
      <c r="V755" s="1444"/>
      <c r="W755" s="1444"/>
      <c r="X755" s="1444"/>
      <c r="Y755" s="1444"/>
      <c r="Z755" s="1444"/>
      <c r="AA755" s="1444"/>
      <c r="AB755" s="1444"/>
      <c r="AC755" s="1444"/>
      <c r="AD755" s="1444"/>
      <c r="AE755" s="1444"/>
      <c r="AF755" s="1444"/>
      <c r="AG755" s="1444"/>
      <c r="AH755" s="1444"/>
      <c r="AI755" s="1444"/>
      <c r="AJ755" s="1444"/>
      <c r="AK755" s="1213"/>
      <c r="AL755" s="1211"/>
      <c r="AM755" s="1527"/>
    </row>
    <row r="756" spans="2:50" ht="14">
      <c r="B756" s="1209"/>
      <c r="C756" s="1445"/>
      <c r="D756" s="1218"/>
      <c r="E756" s="1218"/>
      <c r="F756" s="1218"/>
      <c r="G756" s="3879"/>
      <c r="H756" s="3879"/>
      <c r="I756" s="3879"/>
      <c r="J756" s="3879"/>
      <c r="K756" s="3879"/>
      <c r="L756" s="3879"/>
      <c r="M756" s="3879"/>
      <c r="N756" s="3879"/>
      <c r="O756" s="3879"/>
      <c r="P756" s="3879"/>
      <c r="Q756" s="3879"/>
      <c r="R756" s="3879"/>
      <c r="S756" s="3879"/>
      <c r="T756" s="3880"/>
      <c r="U756" s="3881" t="s">
        <v>1367</v>
      </c>
      <c r="V756" s="3879"/>
      <c r="W756" s="3879"/>
      <c r="X756" s="3879"/>
      <c r="Y756" s="3879"/>
      <c r="Z756" s="3879"/>
      <c r="AA756" s="3879"/>
      <c r="AB756" s="3879"/>
      <c r="AC756" s="3879"/>
      <c r="AD756" s="3879"/>
      <c r="AE756" s="3879"/>
      <c r="AF756" s="3879"/>
      <c r="AG756" s="3879"/>
      <c r="AH756" s="3879"/>
      <c r="AI756" s="3879"/>
      <c r="AJ756" s="3879"/>
      <c r="AK756" s="3880"/>
      <c r="AL756" s="1211"/>
      <c r="AM756" s="1527"/>
    </row>
    <row r="757" spans="2:50" ht="14">
      <c r="B757" s="1209"/>
      <c r="C757" s="1212" t="s">
        <v>1368</v>
      </c>
      <c r="D757" s="1444"/>
      <c r="E757" s="1444"/>
      <c r="F757" s="1444"/>
      <c r="G757" s="1444"/>
      <c r="H757" s="1444"/>
      <c r="I757" s="1444"/>
      <c r="J757" s="1444"/>
      <c r="K757" s="1444"/>
      <c r="L757" s="1444"/>
      <c r="M757" s="1444"/>
      <c r="N757" s="1444"/>
      <c r="O757" s="1444"/>
      <c r="P757" s="1444"/>
      <c r="Q757" s="1444"/>
      <c r="R757" s="1444"/>
      <c r="S757" s="1444"/>
      <c r="T757" s="1444"/>
      <c r="U757" s="1210" t="s">
        <v>1496</v>
      </c>
      <c r="V757" s="1443"/>
      <c r="W757" s="1443"/>
      <c r="X757" s="1443"/>
      <c r="Y757" s="1443"/>
      <c r="Z757" s="1443"/>
      <c r="AA757" s="1443"/>
      <c r="AB757" s="1443" t="s">
        <v>863</v>
      </c>
      <c r="AC757" s="1443" t="s">
        <v>1497</v>
      </c>
      <c r="AD757" s="1443"/>
      <c r="AE757" s="1443" t="s">
        <v>865</v>
      </c>
      <c r="AF757" s="1443" t="s">
        <v>1498</v>
      </c>
      <c r="AG757" s="1443"/>
      <c r="AH757" s="1443"/>
      <c r="AI757" s="1443"/>
      <c r="AJ757" s="1443"/>
      <c r="AK757" s="1293"/>
      <c r="AL757" s="1211"/>
      <c r="AM757" s="1527"/>
    </row>
    <row r="758" spans="2:50" ht="14">
      <c r="B758" s="1209"/>
      <c r="C758" s="3874"/>
      <c r="D758" s="3875"/>
      <c r="E758" s="3875"/>
      <c r="F758" s="3875"/>
      <c r="G758" s="3875"/>
      <c r="H758" s="3875"/>
      <c r="I758" s="3875"/>
      <c r="J758" s="3875"/>
      <c r="K758" s="3875"/>
      <c r="L758" s="3875"/>
      <c r="M758" s="3875"/>
      <c r="N758" s="3875"/>
      <c r="O758" s="3875"/>
      <c r="P758" s="3875"/>
      <c r="Q758" s="3875"/>
      <c r="R758" s="3875"/>
      <c r="S758" s="3875"/>
      <c r="T758" s="3875"/>
      <c r="U758" s="3875"/>
      <c r="V758" s="3875"/>
      <c r="W758" s="3875"/>
      <c r="X758" s="3875"/>
      <c r="Y758" s="3875"/>
      <c r="Z758" s="3875"/>
      <c r="AA758" s="3875"/>
      <c r="AB758" s="3875"/>
      <c r="AC758" s="3875"/>
      <c r="AD758" s="3875"/>
      <c r="AE758" s="3875"/>
      <c r="AF758" s="3875"/>
      <c r="AG758" s="3875"/>
      <c r="AH758" s="3875"/>
      <c r="AI758" s="3875"/>
      <c r="AJ758" s="3875"/>
      <c r="AK758" s="3876"/>
      <c r="AL758" s="1211"/>
      <c r="AM758" s="1527"/>
    </row>
    <row r="759" spans="2:50" ht="13.5" customHeight="1">
      <c r="B759" s="1209"/>
      <c r="C759" s="1212" t="s">
        <v>1369</v>
      </c>
      <c r="D759" s="1444"/>
      <c r="E759" s="1444"/>
      <c r="F759" s="1444"/>
      <c r="G759" s="1444"/>
      <c r="H759" s="1444"/>
      <c r="I759" s="1444"/>
      <c r="J759" s="1444"/>
      <c r="K759" s="1444"/>
      <c r="L759" s="1444"/>
      <c r="M759" s="1444"/>
      <c r="N759" s="1444"/>
      <c r="O759" s="1444"/>
      <c r="P759" s="1444"/>
      <c r="Q759" s="1444"/>
      <c r="R759" s="1444"/>
      <c r="S759" s="1444"/>
      <c r="T759" s="1444"/>
      <c r="U759" s="1444"/>
      <c r="V759" s="1444"/>
      <c r="W759" s="1444"/>
      <c r="X759" s="1444"/>
      <c r="Y759" s="1444"/>
      <c r="Z759" s="1444"/>
      <c r="AA759" s="1444"/>
      <c r="AB759" s="1444"/>
      <c r="AC759" s="1444"/>
      <c r="AD759" s="1444"/>
      <c r="AE759" s="1444"/>
      <c r="AF759" s="1444"/>
      <c r="AG759" s="1444"/>
      <c r="AH759" s="1444"/>
      <c r="AI759" s="1444"/>
      <c r="AJ759" s="1444"/>
      <c r="AK759" s="1213"/>
      <c r="AL759" s="1211"/>
      <c r="AM759" s="1529"/>
    </row>
    <row r="760" spans="2:50" ht="13.5" customHeight="1">
      <c r="B760" s="1209"/>
      <c r="C760" s="1446"/>
      <c r="D760" s="1447"/>
      <c r="E760" s="1447"/>
      <c r="F760" s="1447"/>
      <c r="G760" s="1447"/>
      <c r="H760" s="1447"/>
      <c r="I760" s="1447"/>
      <c r="J760" s="1447"/>
      <c r="K760" s="1447"/>
      <c r="L760" s="1447"/>
      <c r="M760" s="1447"/>
      <c r="N760" s="1447"/>
      <c r="O760" s="1447"/>
      <c r="P760" s="1447"/>
      <c r="Q760" s="1447"/>
      <c r="R760" s="1447"/>
      <c r="S760" s="1447"/>
      <c r="T760" s="1447"/>
      <c r="U760" s="1447"/>
      <c r="V760" s="1447"/>
      <c r="W760" s="1447"/>
      <c r="X760" s="1447"/>
      <c r="Y760" s="1447"/>
      <c r="Z760" s="1447"/>
      <c r="AA760" s="1447"/>
      <c r="AB760" s="1447"/>
      <c r="AC760" s="1447"/>
      <c r="AD760" s="1447"/>
      <c r="AE760" s="1447"/>
      <c r="AF760" s="1447"/>
      <c r="AG760" s="1447"/>
      <c r="AH760" s="1447"/>
      <c r="AI760" s="1447"/>
      <c r="AJ760" s="1447"/>
      <c r="AK760" s="1214"/>
      <c r="AL760" s="1211"/>
      <c r="AM760" s="1529"/>
      <c r="AN760" s="1211"/>
      <c r="AO760" s="1211"/>
      <c r="AP760" s="1211"/>
      <c r="AQ760" s="1211"/>
      <c r="AR760" s="1211"/>
      <c r="AS760" s="1211"/>
      <c r="AT760" s="1211"/>
      <c r="AU760" s="1211"/>
      <c r="AV760" s="1211"/>
      <c r="AW760" s="1211"/>
      <c r="AX760" s="1211"/>
    </row>
    <row r="761" spans="2:50" ht="13.5" customHeight="1">
      <c r="B761" s="1209"/>
      <c r="C761" s="1446"/>
      <c r="D761" s="1447"/>
      <c r="E761" s="1447"/>
      <c r="F761" s="1447"/>
      <c r="G761" s="1447"/>
      <c r="H761" s="1447"/>
      <c r="I761" s="1447"/>
      <c r="J761" s="1447"/>
      <c r="K761" s="1447"/>
      <c r="L761" s="1447"/>
      <c r="M761" s="1447"/>
      <c r="N761" s="1447"/>
      <c r="O761" s="1447"/>
      <c r="P761" s="1447"/>
      <c r="Q761" s="1447"/>
      <c r="R761" s="1447"/>
      <c r="S761" s="1447"/>
      <c r="T761" s="1447"/>
      <c r="U761" s="1447"/>
      <c r="V761" s="1447"/>
      <c r="W761" s="1447"/>
      <c r="X761" s="1447"/>
      <c r="Y761" s="1447"/>
      <c r="Z761" s="1447"/>
      <c r="AA761" s="1447"/>
      <c r="AB761" s="1447"/>
      <c r="AC761" s="1447"/>
      <c r="AD761" s="1447"/>
      <c r="AE761" s="1447"/>
      <c r="AF761" s="1447"/>
      <c r="AG761" s="1447"/>
      <c r="AH761" s="1447"/>
      <c r="AI761" s="1447"/>
      <c r="AJ761" s="1447"/>
      <c r="AK761" s="1214"/>
      <c r="AL761" s="1211"/>
      <c r="AM761" s="1529"/>
      <c r="AN761" s="1211"/>
      <c r="AO761" s="1211"/>
      <c r="AP761" s="1211"/>
      <c r="AQ761" s="1211"/>
      <c r="AR761" s="1211"/>
      <c r="AS761" s="1211"/>
      <c r="AT761" s="1211"/>
      <c r="AU761" s="1211"/>
      <c r="AV761" s="1211"/>
      <c r="AW761" s="1211"/>
      <c r="AX761" s="1211"/>
    </row>
    <row r="762" spans="2:50" ht="13.5" customHeight="1">
      <c r="B762" s="1209"/>
      <c r="C762" s="1446"/>
      <c r="D762" s="1447"/>
      <c r="E762" s="1447"/>
      <c r="F762" s="1447"/>
      <c r="G762" s="1447"/>
      <c r="H762" s="1447"/>
      <c r="I762" s="1447"/>
      <c r="J762" s="1447"/>
      <c r="K762" s="1447"/>
      <c r="L762" s="1447"/>
      <c r="M762" s="1447"/>
      <c r="N762" s="1447"/>
      <c r="O762" s="1447"/>
      <c r="P762" s="1447"/>
      <c r="Q762" s="1447"/>
      <c r="R762" s="1447"/>
      <c r="S762" s="1447"/>
      <c r="T762" s="1447"/>
      <c r="U762" s="1447"/>
      <c r="V762" s="1447"/>
      <c r="W762" s="1447"/>
      <c r="X762" s="1447"/>
      <c r="Y762" s="1447"/>
      <c r="Z762" s="1447"/>
      <c r="AA762" s="1447"/>
      <c r="AB762" s="1447"/>
      <c r="AC762" s="1447"/>
      <c r="AD762" s="1447"/>
      <c r="AE762" s="1447"/>
      <c r="AF762" s="1447"/>
      <c r="AG762" s="1447"/>
      <c r="AH762" s="1447"/>
      <c r="AI762" s="1447"/>
      <c r="AJ762" s="1447"/>
      <c r="AK762" s="1214"/>
      <c r="AL762" s="1211"/>
      <c r="AM762" s="1529"/>
      <c r="AN762" s="1211"/>
      <c r="AO762" s="1211"/>
      <c r="AP762" s="1211"/>
      <c r="AQ762" s="1211"/>
      <c r="AR762" s="1211"/>
      <c r="AS762" s="1211"/>
      <c r="AT762" s="1211"/>
      <c r="AU762" s="1211"/>
      <c r="AV762" s="1211"/>
      <c r="AW762" s="1211"/>
      <c r="AX762" s="1211"/>
    </row>
    <row r="763" spans="2:50" ht="13.5" customHeight="1">
      <c r="B763" s="1209"/>
      <c r="C763" s="1446"/>
      <c r="D763" s="1447"/>
      <c r="E763" s="1447"/>
      <c r="F763" s="1447"/>
      <c r="G763" s="1447"/>
      <c r="H763" s="1447"/>
      <c r="I763" s="1447"/>
      <c r="J763" s="1447"/>
      <c r="K763" s="1447"/>
      <c r="L763" s="1447"/>
      <c r="M763" s="1447"/>
      <c r="N763" s="1447"/>
      <c r="O763" s="1447"/>
      <c r="P763" s="1447"/>
      <c r="Q763" s="1447"/>
      <c r="R763" s="1447"/>
      <c r="S763" s="1447"/>
      <c r="T763" s="1447"/>
      <c r="U763" s="1447"/>
      <c r="V763" s="1447"/>
      <c r="W763" s="1447"/>
      <c r="X763" s="1447"/>
      <c r="Y763" s="1447"/>
      <c r="Z763" s="1447"/>
      <c r="AA763" s="1447"/>
      <c r="AB763" s="1447"/>
      <c r="AC763" s="1447"/>
      <c r="AD763" s="1447"/>
      <c r="AE763" s="1447"/>
      <c r="AF763" s="1447"/>
      <c r="AG763" s="1447"/>
      <c r="AH763" s="1447"/>
      <c r="AI763" s="1447"/>
      <c r="AJ763" s="1447"/>
      <c r="AK763" s="1214"/>
      <c r="AL763" s="1211"/>
      <c r="AM763" s="1529"/>
      <c r="AN763" s="1211"/>
      <c r="AO763" s="1211"/>
      <c r="AP763" s="1211"/>
      <c r="AQ763" s="1211"/>
      <c r="AR763" s="1211"/>
      <c r="AS763" s="1211"/>
      <c r="AT763" s="1211"/>
      <c r="AU763" s="1211"/>
      <c r="AV763" s="1211"/>
      <c r="AW763" s="1211"/>
      <c r="AX763" s="1211"/>
    </row>
    <row r="764" spans="2:50" ht="13.5" customHeight="1">
      <c r="B764" s="1209"/>
      <c r="C764" s="1446"/>
      <c r="D764" s="1447"/>
      <c r="E764" s="1447"/>
      <c r="F764" s="1447"/>
      <c r="G764" s="1447"/>
      <c r="H764" s="1447"/>
      <c r="I764" s="1447"/>
      <c r="J764" s="1447"/>
      <c r="K764" s="1447"/>
      <c r="L764" s="1447"/>
      <c r="M764" s="1447"/>
      <c r="N764" s="1447"/>
      <c r="O764" s="1447"/>
      <c r="P764" s="1447"/>
      <c r="Q764" s="1447"/>
      <c r="R764" s="1447"/>
      <c r="S764" s="1447"/>
      <c r="T764" s="1447"/>
      <c r="U764" s="1447"/>
      <c r="V764" s="1447"/>
      <c r="W764" s="1447"/>
      <c r="X764" s="1447"/>
      <c r="Y764" s="1447"/>
      <c r="Z764" s="1447"/>
      <c r="AA764" s="1447"/>
      <c r="AB764" s="1447"/>
      <c r="AC764" s="1447"/>
      <c r="AD764" s="1447"/>
      <c r="AE764" s="1447"/>
      <c r="AF764" s="1447"/>
      <c r="AG764" s="1447"/>
      <c r="AH764" s="1447"/>
      <c r="AI764" s="1447"/>
      <c r="AJ764" s="1447"/>
      <c r="AK764" s="1214"/>
      <c r="AL764" s="1211"/>
      <c r="AM764" s="1529"/>
      <c r="AN764" s="1211"/>
      <c r="AO764" s="1211"/>
      <c r="AP764" s="1211"/>
      <c r="AQ764" s="1211"/>
      <c r="AR764" s="1211"/>
      <c r="AS764" s="1211"/>
      <c r="AT764" s="1211"/>
      <c r="AU764" s="1211"/>
      <c r="AV764" s="1211"/>
      <c r="AW764" s="1211"/>
      <c r="AX764" s="1211"/>
    </row>
    <row r="765" spans="2:50" ht="13.5" customHeight="1">
      <c r="B765" s="1209"/>
      <c r="C765" s="1446"/>
      <c r="D765" s="1447"/>
      <c r="E765" s="1447"/>
      <c r="F765" s="1447"/>
      <c r="G765" s="1447"/>
      <c r="H765" s="1447"/>
      <c r="I765" s="1447"/>
      <c r="J765" s="1447"/>
      <c r="K765" s="1447"/>
      <c r="L765" s="1447"/>
      <c r="M765" s="1447"/>
      <c r="N765" s="1447"/>
      <c r="O765" s="1447"/>
      <c r="P765" s="1447"/>
      <c r="Q765" s="1447"/>
      <c r="R765" s="1447"/>
      <c r="S765" s="1447"/>
      <c r="T765" s="1447"/>
      <c r="U765" s="1447"/>
      <c r="V765" s="1447"/>
      <c r="W765" s="1447"/>
      <c r="X765" s="1447"/>
      <c r="Y765" s="1447"/>
      <c r="Z765" s="1447"/>
      <c r="AA765" s="1447"/>
      <c r="AB765" s="1447"/>
      <c r="AC765" s="1447"/>
      <c r="AD765" s="1447"/>
      <c r="AE765" s="1447"/>
      <c r="AF765" s="1447"/>
      <c r="AG765" s="1447"/>
      <c r="AH765" s="1447"/>
      <c r="AI765" s="1447"/>
      <c r="AJ765" s="1447"/>
      <c r="AK765" s="1214"/>
      <c r="AL765" s="1211"/>
      <c r="AM765" s="1529"/>
      <c r="AN765" s="1211"/>
      <c r="AO765" s="1211"/>
      <c r="AP765" s="1211"/>
      <c r="AQ765" s="1211"/>
      <c r="AR765" s="1211"/>
      <c r="AS765" s="1211"/>
      <c r="AT765" s="1211"/>
      <c r="AU765" s="1211"/>
      <c r="AV765" s="1211"/>
      <c r="AW765" s="1211"/>
      <c r="AX765" s="1211"/>
    </row>
    <row r="766" spans="2:50" ht="13.5" customHeight="1">
      <c r="B766" s="1209"/>
      <c r="C766" s="1446"/>
      <c r="D766" s="1447"/>
      <c r="E766" s="1447"/>
      <c r="F766" s="1447"/>
      <c r="G766" s="1447"/>
      <c r="H766" s="1447"/>
      <c r="I766" s="1447"/>
      <c r="J766" s="1447"/>
      <c r="K766" s="1447"/>
      <c r="L766" s="1447"/>
      <c r="M766" s="1447"/>
      <c r="N766" s="1447"/>
      <c r="O766" s="1447"/>
      <c r="P766" s="1447"/>
      <c r="Q766" s="1447"/>
      <c r="R766" s="1447"/>
      <c r="S766" s="1447"/>
      <c r="T766" s="1447"/>
      <c r="U766" s="1447"/>
      <c r="V766" s="1447"/>
      <c r="W766" s="1447"/>
      <c r="X766" s="1447"/>
      <c r="Y766" s="1447"/>
      <c r="Z766" s="1447"/>
      <c r="AA766" s="1447"/>
      <c r="AB766" s="1447"/>
      <c r="AC766" s="1447"/>
      <c r="AD766" s="1447"/>
      <c r="AE766" s="1447"/>
      <c r="AF766" s="1447"/>
      <c r="AG766" s="1447"/>
      <c r="AH766" s="1447"/>
      <c r="AI766" s="1447"/>
      <c r="AJ766" s="1447"/>
      <c r="AK766" s="1214"/>
      <c r="AL766" s="1211"/>
      <c r="AM766" s="1529"/>
      <c r="AN766" s="1211"/>
      <c r="AO766" s="1211"/>
      <c r="AP766" s="1211"/>
      <c r="AQ766" s="1211"/>
      <c r="AR766" s="1211"/>
      <c r="AS766" s="1211"/>
      <c r="AT766" s="1211"/>
      <c r="AU766" s="1211"/>
      <c r="AV766" s="1211"/>
      <c r="AW766" s="1211"/>
      <c r="AX766" s="1211"/>
    </row>
    <row r="767" spans="2:50" ht="13.5" customHeight="1">
      <c r="B767" s="1209"/>
      <c r="C767" s="1446"/>
      <c r="D767" s="1447"/>
      <c r="E767" s="1447"/>
      <c r="F767" s="1447"/>
      <c r="G767" s="1447"/>
      <c r="H767" s="1447"/>
      <c r="I767" s="1447"/>
      <c r="J767" s="1447"/>
      <c r="K767" s="1447"/>
      <c r="L767" s="1447"/>
      <c r="M767" s="1447"/>
      <c r="N767" s="1447"/>
      <c r="O767" s="1447"/>
      <c r="P767" s="1447"/>
      <c r="Q767" s="1447"/>
      <c r="R767" s="1447"/>
      <c r="S767" s="1447"/>
      <c r="T767" s="1447"/>
      <c r="U767" s="1447"/>
      <c r="V767" s="1447"/>
      <c r="W767" s="1447"/>
      <c r="X767" s="1447"/>
      <c r="Y767" s="1447"/>
      <c r="Z767" s="1447"/>
      <c r="AA767" s="1447"/>
      <c r="AB767" s="1447"/>
      <c r="AC767" s="1447"/>
      <c r="AD767" s="1447"/>
      <c r="AE767" s="1447"/>
      <c r="AF767" s="1447"/>
      <c r="AG767" s="1447"/>
      <c r="AH767" s="1447"/>
      <c r="AI767" s="1447"/>
      <c r="AJ767" s="1447"/>
      <c r="AK767" s="1214"/>
      <c r="AL767" s="1211"/>
      <c r="AM767" s="1529"/>
      <c r="AN767" s="1211"/>
      <c r="AO767" s="1211"/>
      <c r="AP767" s="1211"/>
      <c r="AQ767" s="1211"/>
      <c r="AR767" s="1211"/>
      <c r="AS767" s="1211"/>
      <c r="AT767" s="1211"/>
      <c r="AU767" s="1211"/>
      <c r="AV767" s="1211"/>
      <c r="AW767" s="1211"/>
      <c r="AX767" s="1211"/>
    </row>
    <row r="768" spans="2:50" ht="13.5" customHeight="1">
      <c r="B768" s="1480"/>
      <c r="C768" s="1522"/>
      <c r="D768" s="1480"/>
      <c r="E768" s="1480"/>
      <c r="F768" s="1480"/>
      <c r="G768" s="1480"/>
      <c r="H768" s="1480"/>
      <c r="I768" s="1480"/>
      <c r="J768" s="1480"/>
      <c r="K768" s="1480"/>
      <c r="L768" s="1480"/>
      <c r="M768" s="1480"/>
      <c r="N768" s="1480"/>
      <c r="O768" s="1480"/>
      <c r="P768" s="1480"/>
      <c r="Q768" s="1480"/>
      <c r="R768" s="1480"/>
      <c r="S768" s="1480"/>
      <c r="T768" s="1480"/>
      <c r="U768" s="1480"/>
      <c r="V768" s="1480"/>
      <c r="W768" s="1480"/>
      <c r="X768" s="1480"/>
      <c r="Y768" s="1480"/>
      <c r="Z768" s="1480"/>
      <c r="AA768" s="1480"/>
      <c r="AB768" s="1480"/>
      <c r="AC768" s="1480"/>
      <c r="AD768" s="1480"/>
      <c r="AE768" s="1480"/>
      <c r="AF768" s="1480"/>
      <c r="AG768" s="1480"/>
      <c r="AH768" s="1480"/>
      <c r="AI768" s="1480"/>
      <c r="AJ768" s="1480"/>
      <c r="AK768" s="1540"/>
      <c r="AL768" s="1480"/>
      <c r="AM768" s="1529"/>
      <c r="AN768" s="1211"/>
      <c r="AO768" s="1211"/>
      <c r="AP768" s="1211"/>
      <c r="AQ768" s="1211"/>
      <c r="AR768" s="1211"/>
      <c r="AS768" s="1211"/>
      <c r="AT768" s="1211"/>
      <c r="AU768" s="1211"/>
      <c r="AV768" s="1211"/>
      <c r="AW768" s="1211"/>
      <c r="AX768" s="1211"/>
    </row>
    <row r="769" spans="2:50" ht="13.5" customHeight="1">
      <c r="C769" s="1541"/>
      <c r="AK769" s="1486"/>
      <c r="AM769" s="1529"/>
      <c r="AN769" s="1211"/>
      <c r="AO769" s="1211"/>
      <c r="AP769" s="1211"/>
      <c r="AQ769" s="1211"/>
      <c r="AR769" s="1211"/>
      <c r="AS769" s="1211"/>
      <c r="AT769" s="1211"/>
      <c r="AU769" s="1211"/>
      <c r="AV769" s="1211"/>
      <c r="AW769" s="1211"/>
      <c r="AX769" s="1211"/>
    </row>
    <row r="770" spans="2:50" ht="13.5" customHeight="1">
      <c r="C770" s="1541"/>
      <c r="AK770" s="1486"/>
      <c r="AM770" s="1529"/>
      <c r="AN770" s="1211"/>
      <c r="AO770" s="1211"/>
      <c r="AP770" s="1211"/>
      <c r="AQ770" s="1211"/>
      <c r="AR770" s="1211"/>
      <c r="AS770" s="1211"/>
      <c r="AT770" s="1211"/>
      <c r="AU770" s="1211"/>
      <c r="AV770" s="1211"/>
      <c r="AW770" s="1211"/>
      <c r="AX770" s="1211"/>
    </row>
    <row r="771" spans="2:50">
      <c r="C771" s="1542"/>
      <c r="D771" s="1487"/>
      <c r="E771" s="1487"/>
      <c r="F771" s="1487"/>
      <c r="G771" s="1487"/>
      <c r="H771" s="1487"/>
      <c r="I771" s="1487"/>
      <c r="J771" s="1487"/>
      <c r="K771" s="1487"/>
      <c r="L771" s="1487"/>
      <c r="M771" s="1487"/>
      <c r="N771" s="1487"/>
      <c r="O771" s="1487"/>
      <c r="P771" s="1487"/>
      <c r="Q771" s="1487"/>
      <c r="R771" s="1487"/>
      <c r="S771" s="1487"/>
      <c r="T771" s="1487"/>
      <c r="U771" s="1487"/>
      <c r="V771" s="1487"/>
      <c r="W771" s="1487"/>
      <c r="X771" s="1487"/>
      <c r="Y771" s="1487"/>
      <c r="Z771" s="1487"/>
      <c r="AA771" s="1487"/>
      <c r="AB771" s="1487"/>
      <c r="AC771" s="1487"/>
      <c r="AD771" s="1487"/>
      <c r="AE771" s="1487"/>
      <c r="AF771" s="1487"/>
      <c r="AG771" s="1487"/>
      <c r="AH771" s="1487"/>
      <c r="AI771" s="1487"/>
      <c r="AJ771" s="1487"/>
      <c r="AK771" s="1488"/>
      <c r="AN771" s="1211"/>
      <c r="AO771" s="1211"/>
      <c r="AP771" s="1211"/>
      <c r="AQ771" s="1211"/>
      <c r="AR771" s="1211"/>
      <c r="AS771" s="1211"/>
      <c r="AT771" s="1211"/>
      <c r="AU771" s="1211"/>
      <c r="AV771" s="1211"/>
      <c r="AW771" s="1211"/>
      <c r="AX771" s="1211"/>
    </row>
    <row r="772" spans="2:50">
      <c r="N772" s="1215"/>
      <c r="O772" s="1215"/>
      <c r="P772" s="1215"/>
      <c r="Q772" s="1215"/>
      <c r="R772" s="1215"/>
      <c r="S772" s="1215"/>
      <c r="T772" s="1215"/>
      <c r="U772" s="1215"/>
      <c r="V772" s="1215"/>
      <c r="W772" s="1215"/>
      <c r="X772" s="1215"/>
      <c r="Y772" s="1215"/>
      <c r="AM772" s="1479" t="s">
        <v>807</v>
      </c>
      <c r="AN772" s="1211"/>
      <c r="AO772" s="1211"/>
      <c r="AP772" s="1211"/>
      <c r="AQ772" s="1211"/>
      <c r="AR772" s="1211"/>
      <c r="AS772" s="1211"/>
      <c r="AT772" s="1211"/>
      <c r="AU772" s="1211"/>
      <c r="AV772" s="1211"/>
      <c r="AW772" s="1211"/>
      <c r="AX772" s="1211"/>
    </row>
    <row r="773" spans="2:50">
      <c r="C773" s="1537" t="s">
        <v>1370</v>
      </c>
      <c r="D773" s="1538"/>
      <c r="E773" s="1538"/>
      <c r="F773" s="1538"/>
      <c r="G773" s="1538"/>
      <c r="H773" s="1538"/>
      <c r="I773" s="1538"/>
      <c r="J773" s="1538" t="s">
        <v>1499</v>
      </c>
      <c r="K773" s="1538"/>
      <c r="L773" s="1538"/>
      <c r="M773" s="1538"/>
      <c r="N773" s="1538"/>
      <c r="O773" s="1538"/>
      <c r="P773" s="1538"/>
      <c r="Q773" s="1538"/>
      <c r="R773" s="1538"/>
      <c r="S773" s="1538"/>
      <c r="T773" s="1538"/>
      <c r="U773" s="1538"/>
      <c r="V773" s="1538"/>
      <c r="W773" s="1538"/>
      <c r="X773" s="1538"/>
      <c r="Y773" s="1538"/>
      <c r="Z773" s="1538"/>
      <c r="AA773" s="1538"/>
      <c r="AB773" s="1538"/>
      <c r="AC773" s="1538"/>
      <c r="AD773" s="1538"/>
      <c r="AE773" s="1538"/>
      <c r="AF773" s="1538"/>
      <c r="AG773" s="1538"/>
      <c r="AH773" s="1538"/>
      <c r="AI773" s="1538"/>
      <c r="AJ773" s="1538"/>
      <c r="AK773" s="1539"/>
      <c r="AN773" s="1211"/>
      <c r="AO773" s="1211"/>
      <c r="AP773" s="1211"/>
      <c r="AQ773" s="1211"/>
      <c r="AR773" s="1211"/>
      <c r="AS773" s="1211"/>
      <c r="AT773" s="1211"/>
      <c r="AU773" s="1211"/>
      <c r="AV773" s="1211"/>
      <c r="AW773" s="1211"/>
      <c r="AX773" s="1211"/>
    </row>
    <row r="774" spans="2:50" ht="13.5" customHeight="1">
      <c r="B774" s="1209"/>
      <c r="C774" s="1210" t="s">
        <v>1363</v>
      </c>
      <c r="D774" s="1216"/>
      <c r="E774" s="1216"/>
      <c r="F774" s="1216"/>
      <c r="G774" s="3637"/>
      <c r="H774" s="3637"/>
      <c r="I774" s="3637"/>
      <c r="J774" s="3637"/>
      <c r="K774" s="3637"/>
      <c r="L774" s="3637"/>
      <c r="M774" s="3637"/>
      <c r="N774" s="3637"/>
      <c r="O774" s="3637"/>
      <c r="P774" s="3637"/>
      <c r="Q774" s="3637"/>
      <c r="R774" s="3637"/>
      <c r="S774" s="3637"/>
      <c r="T774" s="3638"/>
      <c r="U774" s="1443" t="s">
        <v>1364</v>
      </c>
      <c r="V774" s="1216"/>
      <c r="W774" s="1216"/>
      <c r="X774" s="1216"/>
      <c r="Y774" s="3637"/>
      <c r="Z774" s="3637"/>
      <c r="AA774" s="3637"/>
      <c r="AB774" s="3637"/>
      <c r="AC774" s="3637"/>
      <c r="AD774" s="3637"/>
      <c r="AE774" s="3637"/>
      <c r="AF774" s="3637"/>
      <c r="AG774" s="3637"/>
      <c r="AH774" s="3637"/>
      <c r="AI774" s="3637"/>
      <c r="AJ774" s="3637"/>
      <c r="AK774" s="3638"/>
      <c r="AL774" s="1211"/>
      <c r="AN774" s="1480"/>
      <c r="AO774" s="1480"/>
      <c r="AP774" s="1480"/>
      <c r="AQ774" s="1480"/>
      <c r="AR774" s="1480"/>
      <c r="AS774" s="1480"/>
      <c r="AT774" s="1480"/>
      <c r="AU774" s="1480"/>
      <c r="AV774" s="1480"/>
      <c r="AW774" s="1480"/>
      <c r="AX774" s="1480"/>
    </row>
    <row r="775" spans="2:50" ht="13.5" customHeight="1">
      <c r="B775" s="1209"/>
      <c r="C775" s="1212" t="s">
        <v>1365</v>
      </c>
      <c r="D775" s="1217"/>
      <c r="E775" s="1217"/>
      <c r="F775" s="1217"/>
      <c r="G775" s="3877"/>
      <c r="H775" s="3877"/>
      <c r="I775" s="3877"/>
      <c r="J775" s="3877"/>
      <c r="K775" s="3877"/>
      <c r="L775" s="3877"/>
      <c r="M775" s="3877"/>
      <c r="N775" s="3877"/>
      <c r="O775" s="3877"/>
      <c r="P775" s="3877"/>
      <c r="Q775" s="3877"/>
      <c r="R775" s="3877"/>
      <c r="S775" s="3877"/>
      <c r="T775" s="3878"/>
      <c r="U775" s="1444" t="s">
        <v>1366</v>
      </c>
      <c r="V775" s="1444"/>
      <c r="W775" s="1444"/>
      <c r="X775" s="1444"/>
      <c r="Y775" s="1444"/>
      <c r="Z775" s="1444"/>
      <c r="AA775" s="1444"/>
      <c r="AB775" s="1444"/>
      <c r="AC775" s="1444"/>
      <c r="AD775" s="1444"/>
      <c r="AE775" s="1444"/>
      <c r="AF775" s="1444"/>
      <c r="AG775" s="1444"/>
      <c r="AH775" s="1444"/>
      <c r="AI775" s="1444"/>
      <c r="AJ775" s="1444"/>
      <c r="AK775" s="1213"/>
      <c r="AL775" s="1211"/>
      <c r="AN775" s="1215"/>
      <c r="AO775" s="1215"/>
    </row>
    <row r="776" spans="2:50" ht="13.5" hidden="1" customHeight="1">
      <c r="B776" s="1209"/>
      <c r="C776" s="1445"/>
      <c r="D776" s="1218"/>
      <c r="E776" s="1218"/>
      <c r="F776" s="1218"/>
      <c r="G776" s="3879"/>
      <c r="H776" s="3879"/>
      <c r="I776" s="3879"/>
      <c r="J776" s="3879"/>
      <c r="K776" s="3879"/>
      <c r="L776" s="3879"/>
      <c r="M776" s="3879"/>
      <c r="N776" s="3879"/>
      <c r="O776" s="3879"/>
      <c r="P776" s="3879"/>
      <c r="Q776" s="3879"/>
      <c r="R776" s="3879"/>
      <c r="S776" s="3879"/>
      <c r="T776" s="3880"/>
      <c r="U776" s="3881" t="s">
        <v>1501</v>
      </c>
      <c r="V776" s="3879"/>
      <c r="W776" s="3879"/>
      <c r="X776" s="3879"/>
      <c r="Y776" s="3879"/>
      <c r="Z776" s="3879"/>
      <c r="AA776" s="3879"/>
      <c r="AB776" s="3879"/>
      <c r="AC776" s="3879"/>
      <c r="AD776" s="3879"/>
      <c r="AE776" s="3879"/>
      <c r="AF776" s="3879"/>
      <c r="AG776" s="3879"/>
      <c r="AH776" s="3879"/>
      <c r="AI776" s="3879"/>
      <c r="AJ776" s="3879"/>
      <c r="AK776" s="3880"/>
      <c r="AL776" s="1211"/>
      <c r="AN776" s="1215"/>
      <c r="AO776" s="1215"/>
    </row>
    <row r="777" spans="2:50" ht="13.5" hidden="1" customHeight="1">
      <c r="B777" s="1209"/>
      <c r="C777" s="1212" t="s">
        <v>1368</v>
      </c>
      <c r="D777" s="1444"/>
      <c r="E777" s="1444"/>
      <c r="F777" s="1444"/>
      <c r="G777" s="1444"/>
      <c r="H777" s="1444"/>
      <c r="I777" s="1444"/>
      <c r="J777" s="1444"/>
      <c r="K777" s="1444"/>
      <c r="L777" s="1444"/>
      <c r="M777" s="1444"/>
      <c r="N777" s="1444"/>
      <c r="O777" s="1444"/>
      <c r="P777" s="1444"/>
      <c r="Q777" s="1444"/>
      <c r="R777" s="1444"/>
      <c r="S777" s="1444"/>
      <c r="T777" s="1444"/>
      <c r="U777" s="1210" t="s">
        <v>1496</v>
      </c>
      <c r="V777" s="1443"/>
      <c r="W777" s="1443"/>
      <c r="X777" s="1443"/>
      <c r="Y777" s="1443"/>
      <c r="Z777" s="1443"/>
      <c r="AA777" s="1443"/>
      <c r="AB777" s="1443" t="s">
        <v>863</v>
      </c>
      <c r="AC777" s="1443" t="s">
        <v>1497</v>
      </c>
      <c r="AD777" s="1443"/>
      <c r="AE777" s="1443" t="s">
        <v>865</v>
      </c>
      <c r="AF777" s="1443" t="s">
        <v>1498</v>
      </c>
      <c r="AG777" s="1443"/>
      <c r="AH777" s="1443"/>
      <c r="AI777" s="1443"/>
      <c r="AJ777" s="1443"/>
      <c r="AK777" s="1293"/>
      <c r="AL777" s="1211"/>
      <c r="AN777" s="1215"/>
      <c r="AO777" s="1215"/>
    </row>
    <row r="778" spans="2:50" ht="13.5" hidden="1" customHeight="1">
      <c r="B778" s="1209"/>
      <c r="C778" s="3874"/>
      <c r="D778" s="3875"/>
      <c r="E778" s="3875"/>
      <c r="F778" s="3875"/>
      <c r="G778" s="3875"/>
      <c r="H778" s="3875"/>
      <c r="I778" s="3875"/>
      <c r="J778" s="3875"/>
      <c r="K778" s="3875"/>
      <c r="L778" s="3875"/>
      <c r="M778" s="3875"/>
      <c r="N778" s="3875"/>
      <c r="O778" s="3875"/>
      <c r="P778" s="3875"/>
      <c r="Q778" s="3875"/>
      <c r="R778" s="3875"/>
      <c r="S778" s="3875"/>
      <c r="T778" s="3875"/>
      <c r="U778" s="3875"/>
      <c r="V778" s="3875"/>
      <c r="W778" s="3875"/>
      <c r="X778" s="3875"/>
      <c r="Y778" s="3875"/>
      <c r="Z778" s="3875"/>
      <c r="AA778" s="3875"/>
      <c r="AB778" s="3875"/>
      <c r="AC778" s="3875"/>
      <c r="AD778" s="3875"/>
      <c r="AE778" s="3875"/>
      <c r="AF778" s="3875"/>
      <c r="AG778" s="3875"/>
      <c r="AH778" s="3875"/>
      <c r="AI778" s="3875"/>
      <c r="AJ778" s="3875"/>
      <c r="AK778" s="3876"/>
      <c r="AL778" s="1211"/>
    </row>
    <row r="779" spans="2:50" ht="13.5" customHeight="1">
      <c r="B779" s="1209"/>
      <c r="C779" s="1212" t="s">
        <v>1369</v>
      </c>
      <c r="D779" s="1444"/>
      <c r="E779" s="1444"/>
      <c r="F779" s="1444"/>
      <c r="G779" s="1444"/>
      <c r="H779" s="1444"/>
      <c r="I779" s="1444"/>
      <c r="J779" s="1444"/>
      <c r="K779" s="1444"/>
      <c r="L779" s="1444"/>
      <c r="M779" s="1444"/>
      <c r="N779" s="1444"/>
      <c r="O779" s="1444"/>
      <c r="P779" s="1444"/>
      <c r="Q779" s="1444"/>
      <c r="R779" s="1444"/>
      <c r="S779" s="1444"/>
      <c r="T779" s="1444"/>
      <c r="U779" s="1444"/>
      <c r="V779" s="1444"/>
      <c r="W779" s="1444"/>
      <c r="X779" s="1444"/>
      <c r="Y779" s="1444"/>
      <c r="Z779" s="1444"/>
      <c r="AA779" s="1444"/>
      <c r="AB779" s="1444"/>
      <c r="AC779" s="1444"/>
      <c r="AD779" s="1444"/>
      <c r="AE779" s="1444"/>
      <c r="AF779" s="1444"/>
      <c r="AG779" s="1444"/>
      <c r="AH779" s="1444"/>
      <c r="AI779" s="1444"/>
      <c r="AJ779" s="1444"/>
      <c r="AK779" s="1213"/>
      <c r="AL779" s="1211"/>
    </row>
    <row r="780" spans="2:50" ht="13.5" customHeight="1">
      <c r="B780" s="1209"/>
      <c r="C780" s="1446"/>
      <c r="D780" s="1447"/>
      <c r="E780" s="1447"/>
      <c r="F780" s="1447"/>
      <c r="G780" s="1447"/>
      <c r="H780" s="1447"/>
      <c r="I780" s="1447"/>
      <c r="J780" s="1447"/>
      <c r="K780" s="1447"/>
      <c r="L780" s="1447"/>
      <c r="M780" s="1447"/>
      <c r="N780" s="1447"/>
      <c r="O780" s="1447"/>
      <c r="P780" s="1447"/>
      <c r="Q780" s="1447"/>
      <c r="R780" s="1447"/>
      <c r="S780" s="1447"/>
      <c r="T780" s="1447"/>
      <c r="U780" s="1447"/>
      <c r="V780" s="1447"/>
      <c r="W780" s="1447"/>
      <c r="X780" s="1447"/>
      <c r="Y780" s="1447"/>
      <c r="Z780" s="1447"/>
      <c r="AA780" s="1447"/>
      <c r="AB780" s="1447"/>
      <c r="AC780" s="1447"/>
      <c r="AD780" s="1447"/>
      <c r="AE780" s="1447"/>
      <c r="AF780" s="1447"/>
      <c r="AG780" s="1447"/>
      <c r="AH780" s="1447"/>
      <c r="AI780" s="1447"/>
      <c r="AJ780" s="1447"/>
      <c r="AK780" s="1214"/>
      <c r="AL780" s="1211"/>
      <c r="AN780" s="1211"/>
      <c r="AO780" s="1211"/>
      <c r="AP780" s="1211"/>
      <c r="AQ780" s="1211"/>
      <c r="AR780" s="1211"/>
      <c r="AS780" s="1211"/>
      <c r="AT780" s="1211"/>
      <c r="AU780" s="1211"/>
      <c r="AV780" s="1211"/>
      <c r="AW780" s="1211"/>
      <c r="AX780" s="1211"/>
    </row>
    <row r="781" spans="2:50" ht="13.5" customHeight="1">
      <c r="B781" s="1209"/>
      <c r="C781" s="1446"/>
      <c r="D781" s="1447"/>
      <c r="E781" s="1447"/>
      <c r="F781" s="1447"/>
      <c r="G781" s="1447"/>
      <c r="H781" s="1447"/>
      <c r="I781" s="1447"/>
      <c r="J781" s="1447"/>
      <c r="K781" s="1447"/>
      <c r="L781" s="1447"/>
      <c r="M781" s="1447"/>
      <c r="N781" s="1447"/>
      <c r="O781" s="1447"/>
      <c r="P781" s="1447"/>
      <c r="Q781" s="1447"/>
      <c r="R781" s="1447"/>
      <c r="S781" s="1447"/>
      <c r="T781" s="1447"/>
      <c r="U781" s="1447"/>
      <c r="V781" s="1447"/>
      <c r="W781" s="1447"/>
      <c r="X781" s="1447"/>
      <c r="Y781" s="1447"/>
      <c r="Z781" s="1447"/>
      <c r="AA781" s="1447"/>
      <c r="AB781" s="1447"/>
      <c r="AC781" s="1447"/>
      <c r="AD781" s="1447"/>
      <c r="AE781" s="1447"/>
      <c r="AF781" s="1447"/>
      <c r="AG781" s="1447"/>
      <c r="AH781" s="1447"/>
      <c r="AI781" s="1447"/>
      <c r="AJ781" s="1447"/>
      <c r="AK781" s="1214"/>
      <c r="AL781" s="1211"/>
      <c r="AN781" s="1211"/>
      <c r="AO781" s="1211"/>
      <c r="AP781" s="1211"/>
      <c r="AQ781" s="1211"/>
      <c r="AR781" s="1211"/>
      <c r="AS781" s="1211"/>
      <c r="AT781" s="1211"/>
      <c r="AU781" s="1211"/>
      <c r="AV781" s="1211"/>
      <c r="AW781" s="1211"/>
      <c r="AX781" s="1211"/>
    </row>
    <row r="782" spans="2:50" ht="13.5" customHeight="1">
      <c r="B782" s="1209"/>
      <c r="C782" s="1446"/>
      <c r="D782" s="1447"/>
      <c r="E782" s="1447"/>
      <c r="F782" s="1447"/>
      <c r="G782" s="1447"/>
      <c r="H782" s="1447"/>
      <c r="I782" s="1447"/>
      <c r="J782" s="1447"/>
      <c r="K782" s="1447"/>
      <c r="L782" s="1447"/>
      <c r="M782" s="1447"/>
      <c r="N782" s="1447"/>
      <c r="O782" s="1447"/>
      <c r="P782" s="1447"/>
      <c r="Q782" s="1447"/>
      <c r="R782" s="1447"/>
      <c r="S782" s="1447"/>
      <c r="T782" s="1447"/>
      <c r="U782" s="1447"/>
      <c r="V782" s="1447"/>
      <c r="W782" s="1447"/>
      <c r="X782" s="1447"/>
      <c r="Y782" s="1447"/>
      <c r="Z782" s="1447"/>
      <c r="AA782" s="1447"/>
      <c r="AB782" s="1447"/>
      <c r="AC782" s="1447"/>
      <c r="AD782" s="1447"/>
      <c r="AE782" s="1447"/>
      <c r="AF782" s="1447"/>
      <c r="AG782" s="1447"/>
      <c r="AH782" s="1447"/>
      <c r="AI782" s="1447"/>
      <c r="AJ782" s="1447"/>
      <c r="AK782" s="1214"/>
      <c r="AL782" s="1211"/>
      <c r="AN782" s="1211"/>
      <c r="AO782" s="1211"/>
      <c r="AP782" s="1211"/>
      <c r="AQ782" s="1211"/>
      <c r="AR782" s="1211"/>
      <c r="AS782" s="1211"/>
      <c r="AT782" s="1211"/>
      <c r="AU782" s="1211"/>
      <c r="AV782" s="1211"/>
      <c r="AW782" s="1211"/>
      <c r="AX782" s="1211"/>
    </row>
    <row r="783" spans="2:50" ht="13.5" customHeight="1">
      <c r="B783" s="1209"/>
      <c r="C783" s="1446"/>
      <c r="D783" s="1447"/>
      <c r="E783" s="1447"/>
      <c r="F783" s="1447"/>
      <c r="G783" s="1447"/>
      <c r="H783" s="1447"/>
      <c r="I783" s="1447"/>
      <c r="J783" s="1447"/>
      <c r="K783" s="1447"/>
      <c r="L783" s="1447"/>
      <c r="M783" s="1447"/>
      <c r="N783" s="1447"/>
      <c r="O783" s="1447"/>
      <c r="P783" s="1447"/>
      <c r="Q783" s="1447"/>
      <c r="R783" s="1447"/>
      <c r="S783" s="1447"/>
      <c r="T783" s="1447"/>
      <c r="U783" s="1447"/>
      <c r="V783" s="1447"/>
      <c r="W783" s="1447"/>
      <c r="X783" s="1447"/>
      <c r="Y783" s="1447"/>
      <c r="Z783" s="1447"/>
      <c r="AA783" s="1447"/>
      <c r="AB783" s="1447"/>
      <c r="AC783" s="1447"/>
      <c r="AD783" s="1447"/>
      <c r="AE783" s="1447"/>
      <c r="AF783" s="1447"/>
      <c r="AG783" s="1447"/>
      <c r="AH783" s="1447"/>
      <c r="AI783" s="1447"/>
      <c r="AJ783" s="1447"/>
      <c r="AK783" s="1214"/>
      <c r="AL783" s="1211"/>
      <c r="AN783" s="1211"/>
      <c r="AO783" s="1211"/>
      <c r="AP783" s="1211"/>
      <c r="AQ783" s="1211"/>
      <c r="AR783" s="1211"/>
      <c r="AS783" s="1211"/>
      <c r="AT783" s="1211"/>
      <c r="AU783" s="1211"/>
      <c r="AV783" s="1211"/>
      <c r="AW783" s="1211"/>
      <c r="AX783" s="1211"/>
    </row>
    <row r="784" spans="2:50" ht="13.5" customHeight="1">
      <c r="B784" s="1209"/>
      <c r="C784" s="1446"/>
      <c r="D784" s="1447"/>
      <c r="E784" s="1447"/>
      <c r="F784" s="1447"/>
      <c r="G784" s="1447"/>
      <c r="H784" s="1447"/>
      <c r="I784" s="1447"/>
      <c r="J784" s="1447"/>
      <c r="K784" s="1447"/>
      <c r="L784" s="1447"/>
      <c r="M784" s="1447"/>
      <c r="N784" s="1447"/>
      <c r="O784" s="1447"/>
      <c r="P784" s="1447"/>
      <c r="Q784" s="1447"/>
      <c r="R784" s="1447"/>
      <c r="S784" s="1447"/>
      <c r="T784" s="1447"/>
      <c r="U784" s="1447"/>
      <c r="V784" s="1447"/>
      <c r="W784" s="1447"/>
      <c r="X784" s="1447"/>
      <c r="Y784" s="1447"/>
      <c r="Z784" s="1447"/>
      <c r="AA784" s="1447"/>
      <c r="AB784" s="1447"/>
      <c r="AC784" s="1447"/>
      <c r="AD784" s="1447"/>
      <c r="AE784" s="1447"/>
      <c r="AF784" s="1447"/>
      <c r="AG784" s="1447"/>
      <c r="AH784" s="1447"/>
      <c r="AI784" s="1447"/>
      <c r="AJ784" s="1447"/>
      <c r="AK784" s="1214"/>
      <c r="AL784" s="1211"/>
      <c r="AN784" s="1211"/>
      <c r="AO784" s="1211"/>
      <c r="AP784" s="1211"/>
      <c r="AQ784" s="1211"/>
      <c r="AR784" s="1211"/>
      <c r="AS784" s="1211"/>
      <c r="AT784" s="1211"/>
      <c r="AU784" s="1211"/>
      <c r="AV784" s="1211"/>
      <c r="AW784" s="1211"/>
      <c r="AX784" s="1211"/>
    </row>
    <row r="785" spans="2:50" ht="13.5" customHeight="1">
      <c r="B785" s="1209"/>
      <c r="C785" s="1446"/>
      <c r="D785" s="1447"/>
      <c r="E785" s="1447"/>
      <c r="F785" s="1447"/>
      <c r="G785" s="1447"/>
      <c r="H785" s="1447"/>
      <c r="I785" s="1447"/>
      <c r="J785" s="1447"/>
      <c r="K785" s="1447"/>
      <c r="L785" s="1447"/>
      <c r="M785" s="1447"/>
      <c r="N785" s="1447"/>
      <c r="O785" s="1447"/>
      <c r="P785" s="1447"/>
      <c r="Q785" s="1447"/>
      <c r="R785" s="1447"/>
      <c r="S785" s="1447"/>
      <c r="T785" s="1447"/>
      <c r="U785" s="1447"/>
      <c r="V785" s="1447"/>
      <c r="W785" s="1447"/>
      <c r="X785" s="1447"/>
      <c r="Y785" s="1447"/>
      <c r="Z785" s="1447"/>
      <c r="AA785" s="1447"/>
      <c r="AB785" s="1447"/>
      <c r="AC785" s="1447"/>
      <c r="AD785" s="1447"/>
      <c r="AE785" s="1447"/>
      <c r="AF785" s="1447"/>
      <c r="AG785" s="1447"/>
      <c r="AH785" s="1447"/>
      <c r="AI785" s="1447"/>
      <c r="AJ785" s="1447"/>
      <c r="AK785" s="1214"/>
      <c r="AL785" s="1211"/>
      <c r="AN785" s="1211"/>
      <c r="AO785" s="1211"/>
      <c r="AP785" s="1211"/>
      <c r="AQ785" s="1211"/>
      <c r="AR785" s="1211"/>
      <c r="AS785" s="1211"/>
      <c r="AT785" s="1211"/>
      <c r="AU785" s="1211"/>
      <c r="AV785" s="1211"/>
      <c r="AW785" s="1211"/>
      <c r="AX785" s="1211"/>
    </row>
    <row r="786" spans="2:50" ht="13.5" customHeight="1">
      <c r="B786" s="1209"/>
      <c r="C786" s="1446"/>
      <c r="D786" s="1447"/>
      <c r="E786" s="1447"/>
      <c r="F786" s="1447"/>
      <c r="G786" s="1447"/>
      <c r="H786" s="1447"/>
      <c r="I786" s="1447"/>
      <c r="J786" s="1447"/>
      <c r="K786" s="1447"/>
      <c r="L786" s="1447"/>
      <c r="M786" s="1447"/>
      <c r="N786" s="1447"/>
      <c r="O786" s="1447"/>
      <c r="P786" s="1447"/>
      <c r="Q786" s="1447"/>
      <c r="R786" s="1447"/>
      <c r="S786" s="1447"/>
      <c r="T786" s="1447"/>
      <c r="U786" s="1447"/>
      <c r="V786" s="1447"/>
      <c r="W786" s="1447"/>
      <c r="X786" s="1447"/>
      <c r="Y786" s="1447"/>
      <c r="Z786" s="1447"/>
      <c r="AA786" s="1447"/>
      <c r="AB786" s="1447"/>
      <c r="AC786" s="1447"/>
      <c r="AD786" s="1447"/>
      <c r="AE786" s="1447"/>
      <c r="AF786" s="1447"/>
      <c r="AG786" s="1447"/>
      <c r="AH786" s="1447"/>
      <c r="AI786" s="1447"/>
      <c r="AJ786" s="1447"/>
      <c r="AK786" s="1214"/>
      <c r="AL786" s="1211"/>
      <c r="AN786" s="1211"/>
      <c r="AO786" s="1211"/>
      <c r="AP786" s="1211"/>
      <c r="AQ786" s="1211"/>
      <c r="AR786" s="1211"/>
      <c r="AS786" s="1211"/>
      <c r="AT786" s="1211"/>
      <c r="AU786" s="1211"/>
      <c r="AV786" s="1211"/>
      <c r="AW786" s="1211"/>
      <c r="AX786" s="1211"/>
    </row>
    <row r="787" spans="2:50" ht="13.5" customHeight="1">
      <c r="B787" s="1209"/>
      <c r="C787" s="1446"/>
      <c r="D787" s="1447"/>
      <c r="E787" s="1447"/>
      <c r="F787" s="1447"/>
      <c r="G787" s="1447"/>
      <c r="H787" s="1447"/>
      <c r="I787" s="1447"/>
      <c r="J787" s="1447"/>
      <c r="K787" s="1447"/>
      <c r="L787" s="1447"/>
      <c r="M787" s="1447"/>
      <c r="N787" s="1447"/>
      <c r="O787" s="1447"/>
      <c r="P787" s="1447"/>
      <c r="Q787" s="1447"/>
      <c r="R787" s="1447"/>
      <c r="S787" s="1447"/>
      <c r="T787" s="1447"/>
      <c r="U787" s="1447"/>
      <c r="V787" s="1447"/>
      <c r="W787" s="1447"/>
      <c r="X787" s="1447"/>
      <c r="Y787" s="1447"/>
      <c r="Z787" s="1447"/>
      <c r="AA787" s="1447"/>
      <c r="AB787" s="1447"/>
      <c r="AC787" s="1447"/>
      <c r="AD787" s="1447"/>
      <c r="AE787" s="1447"/>
      <c r="AF787" s="1447"/>
      <c r="AG787" s="1447"/>
      <c r="AH787" s="1447"/>
      <c r="AI787" s="1447"/>
      <c r="AJ787" s="1447"/>
      <c r="AK787" s="1214"/>
      <c r="AL787" s="1211"/>
      <c r="AN787" s="1211"/>
      <c r="AO787" s="1211"/>
      <c r="AP787" s="1211"/>
      <c r="AQ787" s="1211"/>
      <c r="AR787" s="1211"/>
      <c r="AS787" s="1211"/>
      <c r="AT787" s="1211"/>
      <c r="AU787" s="1211"/>
      <c r="AV787" s="1211"/>
      <c r="AW787" s="1211"/>
      <c r="AX787" s="1211"/>
    </row>
    <row r="788" spans="2:50">
      <c r="B788" s="1480"/>
      <c r="C788" s="1522"/>
      <c r="D788" s="1480"/>
      <c r="E788" s="1480"/>
      <c r="F788" s="1480"/>
      <c r="G788" s="1480"/>
      <c r="H788" s="1480"/>
      <c r="I788" s="1480"/>
      <c r="J788" s="1480"/>
      <c r="K788" s="1480"/>
      <c r="L788" s="1480"/>
      <c r="M788" s="1480"/>
      <c r="N788" s="1480"/>
      <c r="O788" s="1480"/>
      <c r="P788" s="1480"/>
      <c r="Q788" s="1480"/>
      <c r="R788" s="1480"/>
      <c r="S788" s="1480"/>
      <c r="T788" s="1480"/>
      <c r="U788" s="1480"/>
      <c r="V788" s="1480"/>
      <c r="W788" s="1480"/>
      <c r="X788" s="1480"/>
      <c r="Y788" s="1480"/>
      <c r="Z788" s="1480"/>
      <c r="AA788" s="1480"/>
      <c r="AB788" s="1480"/>
      <c r="AC788" s="1480"/>
      <c r="AD788" s="1480"/>
      <c r="AE788" s="1480"/>
      <c r="AF788" s="1480"/>
      <c r="AG788" s="1480"/>
      <c r="AH788" s="1480"/>
      <c r="AI788" s="1480"/>
      <c r="AJ788" s="1480"/>
      <c r="AK788" s="1540"/>
      <c r="AL788" s="1480"/>
      <c r="AN788" s="1211"/>
      <c r="AO788" s="1211"/>
      <c r="AP788" s="1211"/>
      <c r="AQ788" s="1211"/>
      <c r="AR788" s="1211"/>
      <c r="AS788" s="1211"/>
      <c r="AT788" s="1211"/>
      <c r="AU788" s="1211"/>
      <c r="AV788" s="1211"/>
      <c r="AW788" s="1211"/>
      <c r="AX788" s="1211"/>
    </row>
    <row r="789" spans="2:50">
      <c r="C789" s="1541"/>
      <c r="AK789" s="1486"/>
      <c r="AN789" s="1211"/>
      <c r="AO789" s="1211"/>
      <c r="AP789" s="1211"/>
      <c r="AQ789" s="1211"/>
      <c r="AR789" s="1211"/>
      <c r="AS789" s="1211"/>
      <c r="AT789" s="1211"/>
      <c r="AU789" s="1211"/>
      <c r="AV789" s="1211"/>
      <c r="AW789" s="1211"/>
      <c r="AX789" s="1211"/>
    </row>
    <row r="790" spans="2:50">
      <c r="C790" s="1541"/>
      <c r="AK790" s="1486"/>
      <c r="AN790" s="1211"/>
      <c r="AO790" s="1211"/>
      <c r="AP790" s="1211"/>
      <c r="AQ790" s="1211"/>
      <c r="AR790" s="1211"/>
      <c r="AS790" s="1211"/>
      <c r="AT790" s="1211"/>
      <c r="AU790" s="1211"/>
      <c r="AV790" s="1211"/>
      <c r="AW790" s="1211"/>
      <c r="AX790" s="1211"/>
    </row>
    <row r="791" spans="2:50">
      <c r="C791" s="1542"/>
      <c r="D791" s="1487"/>
      <c r="E791" s="1487"/>
      <c r="F791" s="1487"/>
      <c r="G791" s="1487"/>
      <c r="H791" s="1487"/>
      <c r="I791" s="1487"/>
      <c r="J791" s="1487"/>
      <c r="K791" s="1487"/>
      <c r="L791" s="1487"/>
      <c r="M791" s="1487"/>
      <c r="N791" s="1487"/>
      <c r="O791" s="1487"/>
      <c r="P791" s="1487"/>
      <c r="Q791" s="1487"/>
      <c r="R791" s="1487"/>
      <c r="S791" s="1487"/>
      <c r="T791" s="1487"/>
      <c r="U791" s="1487"/>
      <c r="V791" s="1487"/>
      <c r="W791" s="1487"/>
      <c r="X791" s="1487"/>
      <c r="Y791" s="1487"/>
      <c r="Z791" s="1487"/>
      <c r="AA791" s="1487"/>
      <c r="AB791" s="1487"/>
      <c r="AC791" s="1487"/>
      <c r="AD791" s="1487"/>
      <c r="AE791" s="1487"/>
      <c r="AF791" s="1487"/>
      <c r="AG791" s="1487"/>
      <c r="AH791" s="1487"/>
      <c r="AI791" s="1487"/>
      <c r="AJ791" s="1487"/>
      <c r="AK791" s="1488"/>
      <c r="AN791" s="1211"/>
      <c r="AO791" s="1211"/>
      <c r="AP791" s="1211"/>
      <c r="AQ791" s="1211"/>
      <c r="AR791" s="1211"/>
      <c r="AS791" s="1211"/>
      <c r="AT791" s="1211"/>
      <c r="AU791" s="1211"/>
      <c r="AV791" s="1211"/>
      <c r="AW791" s="1211"/>
      <c r="AX791" s="1211"/>
    </row>
    <row r="792" spans="2:50">
      <c r="N792" s="1215"/>
      <c r="O792" s="1215"/>
      <c r="P792" s="1215"/>
      <c r="Q792" s="1215"/>
      <c r="R792" s="1215"/>
      <c r="S792" s="1215"/>
      <c r="T792" s="1215"/>
      <c r="U792" s="1215"/>
      <c r="V792" s="1215"/>
      <c r="W792" s="1215"/>
      <c r="X792" s="1215"/>
      <c r="Y792" s="1215"/>
      <c r="AN792" s="1211"/>
      <c r="AO792" s="1211"/>
      <c r="AP792" s="1211"/>
      <c r="AQ792" s="1211"/>
      <c r="AR792" s="1211"/>
      <c r="AS792" s="1211"/>
      <c r="AT792" s="1211"/>
      <c r="AU792" s="1211"/>
      <c r="AV792" s="1211"/>
      <c r="AW792" s="1211"/>
      <c r="AX792" s="1211"/>
    </row>
    <row r="793" spans="2:50">
      <c r="AN793" s="1211"/>
      <c r="AO793" s="1211"/>
      <c r="AP793" s="1211"/>
      <c r="AQ793" s="1211"/>
      <c r="AR793" s="1211"/>
      <c r="AS793" s="1211"/>
      <c r="AT793" s="1211"/>
      <c r="AU793" s="1211"/>
      <c r="AV793" s="1211"/>
      <c r="AW793" s="1211"/>
      <c r="AX793" s="1211"/>
    </row>
    <row r="794" spans="2:50" s="1211" customFormat="1" ht="15">
      <c r="B794" s="2938"/>
      <c r="C794" s="3318" t="s">
        <v>1447</v>
      </c>
      <c r="D794" s="3318"/>
      <c r="E794" s="3318"/>
      <c r="F794" s="3318"/>
      <c r="G794" s="3318"/>
      <c r="H794" s="3318"/>
      <c r="I794" s="3318"/>
      <c r="J794" s="3318"/>
      <c r="K794" s="3318"/>
      <c r="L794" s="3318"/>
      <c r="M794" s="3318"/>
      <c r="N794" s="3318"/>
      <c r="O794" s="3318"/>
      <c r="P794" s="3318"/>
      <c r="Q794" s="3318"/>
      <c r="R794" s="3318"/>
      <c r="S794" s="3318"/>
      <c r="T794" s="3318"/>
      <c r="U794" s="3318"/>
      <c r="V794" s="3318"/>
      <c r="W794" s="3318"/>
      <c r="X794" s="3318"/>
      <c r="Y794" s="3318"/>
      <c r="Z794" s="3318"/>
      <c r="AA794" s="3318"/>
      <c r="AB794" s="3318"/>
      <c r="AC794" s="3318"/>
      <c r="AD794" s="3318"/>
      <c r="AE794" s="3318"/>
      <c r="AF794" s="3318"/>
      <c r="AG794" s="3318"/>
      <c r="AH794" s="3318"/>
      <c r="AI794" s="3318"/>
      <c r="AJ794" s="3318"/>
      <c r="AK794" s="2938"/>
      <c r="AL794" s="2938"/>
      <c r="AN794" s="1480"/>
      <c r="AO794" s="1480"/>
      <c r="AP794" s="1480"/>
      <c r="AQ794" s="1480"/>
      <c r="AR794" s="1480"/>
      <c r="AS794" s="1480"/>
      <c r="AT794" s="1480"/>
      <c r="AU794" s="1480"/>
      <c r="AV794" s="1480"/>
      <c r="AW794" s="1480"/>
      <c r="AX794" s="1480"/>
    </row>
    <row r="795" spans="2:50" s="1211" customFormat="1" ht="15">
      <c r="B795" s="2938"/>
      <c r="C795" s="3318"/>
      <c r="D795" s="3318"/>
      <c r="E795" s="3318"/>
      <c r="F795" s="3318"/>
      <c r="G795" s="3318"/>
      <c r="H795" s="3318"/>
      <c r="I795" s="3318"/>
      <c r="J795" s="3318"/>
      <c r="K795" s="3318"/>
      <c r="L795" s="3318"/>
      <c r="M795" s="3318"/>
      <c r="N795" s="3318"/>
      <c r="O795" s="3318"/>
      <c r="P795" s="3318"/>
      <c r="Q795" s="3318"/>
      <c r="R795" s="3318"/>
      <c r="S795" s="3318"/>
      <c r="T795" s="3318"/>
      <c r="U795" s="3318"/>
      <c r="V795" s="3318"/>
      <c r="W795" s="3318"/>
      <c r="X795" s="3318"/>
      <c r="Y795" s="3318"/>
      <c r="Z795" s="3318"/>
      <c r="AA795" s="3318"/>
      <c r="AB795" s="3318"/>
      <c r="AC795" s="3318"/>
      <c r="AD795" s="3318"/>
      <c r="AE795" s="3318"/>
      <c r="AF795" s="3318"/>
      <c r="AG795" s="3318"/>
      <c r="AH795" s="3318"/>
      <c r="AI795" s="3318"/>
      <c r="AJ795" s="3318"/>
      <c r="AK795" s="2938"/>
      <c r="AL795" s="2938"/>
      <c r="AN795" s="1215"/>
      <c r="AO795" s="1215"/>
      <c r="AP795" s="1208"/>
      <c r="AQ795" s="1208"/>
      <c r="AR795" s="1208"/>
      <c r="AS795" s="1208"/>
      <c r="AT795" s="1208"/>
      <c r="AU795" s="1208"/>
      <c r="AV795" s="1208"/>
      <c r="AW795" s="1208"/>
      <c r="AX795" s="1208"/>
    </row>
    <row r="796" spans="2:50" s="1211" customFormat="1" ht="14.5" thickBot="1">
      <c r="B796" s="2683"/>
      <c r="C796" s="1451"/>
      <c r="D796" s="1451"/>
      <c r="E796" s="1451"/>
      <c r="F796" s="1451"/>
      <c r="G796" s="1451"/>
      <c r="H796" s="1451"/>
      <c r="I796" s="1451"/>
      <c r="J796" s="1451"/>
      <c r="K796" s="3869"/>
      <c r="L796" s="3869"/>
      <c r="M796" s="1451"/>
      <c r="N796" s="1479"/>
      <c r="O796" s="1884"/>
      <c r="P796" s="1884"/>
      <c r="Q796" s="1884"/>
      <c r="R796" s="1884"/>
      <c r="S796" s="1884"/>
      <c r="T796" s="1884"/>
      <c r="U796" s="1884"/>
      <c r="V796" s="1451"/>
      <c r="W796" s="1451"/>
      <c r="X796" s="1451"/>
      <c r="Y796" s="1451"/>
      <c r="Z796" s="1451"/>
      <c r="AA796" s="1451"/>
      <c r="AB796" s="1451"/>
      <c r="AC796" s="1451"/>
      <c r="AD796" s="1885" t="s">
        <v>1362</v>
      </c>
      <c r="AE796" s="3870" t="s">
        <v>2775</v>
      </c>
      <c r="AF796" s="3871"/>
      <c r="AG796" s="3871"/>
      <c r="AH796" s="3871"/>
      <c r="AI796" s="3871"/>
      <c r="AJ796" s="3871"/>
      <c r="AK796" s="1451"/>
      <c r="AL796" s="1451"/>
      <c r="AN796" s="1215"/>
      <c r="AO796" s="1215"/>
      <c r="AP796" s="1208"/>
      <c r="AQ796" s="1208"/>
      <c r="AR796" s="1208"/>
      <c r="AS796" s="1208"/>
      <c r="AT796" s="1208"/>
      <c r="AU796" s="1208"/>
      <c r="AV796" s="1208"/>
      <c r="AW796" s="1208"/>
      <c r="AX796" s="1208"/>
    </row>
    <row r="797" spans="2:50" s="1211" customFormat="1" ht="14">
      <c r="B797" s="3884"/>
      <c r="C797" s="3885"/>
      <c r="D797" s="3885"/>
      <c r="E797" s="3885"/>
      <c r="F797" s="3885"/>
      <c r="G797" s="3885"/>
      <c r="H797" s="3885"/>
      <c r="I797" s="3885"/>
      <c r="J797" s="3885"/>
      <c r="K797" s="3885"/>
      <c r="L797" s="3885"/>
      <c r="M797" s="3885"/>
      <c r="N797" s="3885"/>
      <c r="O797" s="3885"/>
      <c r="P797" s="3885"/>
      <c r="Q797" s="3885"/>
      <c r="R797" s="3885"/>
      <c r="S797" s="3885"/>
      <c r="T797" s="3885"/>
      <c r="U797" s="3885"/>
      <c r="V797" s="3885"/>
      <c r="W797" s="3885"/>
      <c r="X797" s="3885"/>
      <c r="Y797" s="3885"/>
      <c r="Z797" s="3885"/>
      <c r="AA797" s="3885"/>
      <c r="AB797" s="3885"/>
      <c r="AC797" s="3885"/>
      <c r="AD797" s="3885"/>
      <c r="AE797" s="3885"/>
      <c r="AF797" s="3885"/>
      <c r="AG797" s="3885"/>
      <c r="AH797" s="3885"/>
      <c r="AI797" s="3885"/>
      <c r="AJ797" s="3886"/>
      <c r="AK797" s="1451"/>
      <c r="AL797" s="1884"/>
      <c r="AN797" s="1325" t="s">
        <v>1711</v>
      </c>
      <c r="AO797" s="1215"/>
      <c r="AP797" s="1208"/>
      <c r="AQ797" s="1208"/>
      <c r="AR797" s="1208"/>
      <c r="AS797" s="1208"/>
      <c r="AT797" s="1208"/>
      <c r="AU797" s="1208"/>
      <c r="AV797" s="1208"/>
      <c r="AW797" s="1208"/>
      <c r="AX797" s="1208"/>
    </row>
    <row r="798" spans="2:50" s="1211" customFormat="1" ht="17.149999999999999" customHeight="1">
      <c r="B798" s="3887"/>
      <c r="C798" s="3888"/>
      <c r="D798" s="3888"/>
      <c r="E798" s="3888"/>
      <c r="F798" s="3888"/>
      <c r="G798" s="3888"/>
      <c r="H798" s="3888"/>
      <c r="I798" s="3888"/>
      <c r="J798" s="3888"/>
      <c r="K798" s="3888"/>
      <c r="L798" s="3888"/>
      <c r="M798" s="3888"/>
      <c r="N798" s="3888"/>
      <c r="O798" s="3888"/>
      <c r="P798" s="3888"/>
      <c r="Q798" s="3888"/>
      <c r="R798" s="3888"/>
      <c r="S798" s="3888"/>
      <c r="T798" s="3888"/>
      <c r="U798" s="3888"/>
      <c r="V798" s="3888"/>
      <c r="W798" s="3888"/>
      <c r="X798" s="3888"/>
      <c r="Y798" s="3888"/>
      <c r="Z798" s="3888"/>
      <c r="AA798" s="3888"/>
      <c r="AB798" s="3888"/>
      <c r="AC798" s="3888"/>
      <c r="AD798" s="3888"/>
      <c r="AE798" s="3888"/>
      <c r="AF798" s="3888"/>
      <c r="AG798" s="3888"/>
      <c r="AH798" s="3888"/>
      <c r="AI798" s="3888"/>
      <c r="AJ798" s="3889"/>
      <c r="AK798" s="1451"/>
      <c r="AL798" s="1884"/>
      <c r="AN798" s="1208"/>
      <c r="AO798" s="1208"/>
      <c r="AP798" s="1208"/>
      <c r="AQ798" s="1208"/>
      <c r="AR798" s="1208"/>
      <c r="AS798" s="1208"/>
      <c r="AT798" s="1208"/>
      <c r="AU798" s="1208"/>
      <c r="AV798" s="1208"/>
      <c r="AW798" s="1208"/>
      <c r="AX798" s="1208"/>
    </row>
    <row r="799" spans="2:50">
      <c r="B799" s="3887"/>
      <c r="C799" s="3888"/>
      <c r="D799" s="3888"/>
      <c r="E799" s="3888"/>
      <c r="F799" s="3888"/>
      <c r="G799" s="3888"/>
      <c r="H799" s="3888"/>
      <c r="I799" s="3888"/>
      <c r="J799" s="3888"/>
      <c r="K799" s="3888"/>
      <c r="L799" s="3888"/>
      <c r="M799" s="3888"/>
      <c r="N799" s="3888"/>
      <c r="O799" s="3888"/>
      <c r="P799" s="3888"/>
      <c r="Q799" s="3888"/>
      <c r="R799" s="3888"/>
      <c r="S799" s="3888"/>
      <c r="T799" s="3888"/>
      <c r="U799" s="3888"/>
      <c r="V799" s="3888"/>
      <c r="W799" s="3888"/>
      <c r="X799" s="3888"/>
      <c r="Y799" s="3888"/>
      <c r="Z799" s="3888"/>
      <c r="AA799" s="3888"/>
      <c r="AB799" s="3888"/>
      <c r="AC799" s="3888"/>
      <c r="AD799" s="3888"/>
      <c r="AE799" s="3888"/>
      <c r="AF799" s="3888"/>
      <c r="AG799" s="3888"/>
      <c r="AH799" s="3888"/>
      <c r="AI799" s="3888"/>
      <c r="AJ799" s="3889"/>
      <c r="AK799" s="1451"/>
      <c r="AL799" s="1884"/>
      <c r="AM799" s="1215"/>
      <c r="AN799" s="3581" t="s">
        <v>1928</v>
      </c>
      <c r="AO799" s="3581"/>
      <c r="AP799" s="3581"/>
      <c r="AQ799" s="3581"/>
      <c r="AR799" s="3581"/>
      <c r="AS799" s="3581"/>
      <c r="AT799" s="3581"/>
      <c r="AU799" s="3581"/>
      <c r="AV799" s="3581"/>
      <c r="AW799" s="1451"/>
    </row>
    <row r="800" spans="2:50">
      <c r="B800" s="3887"/>
      <c r="C800" s="3888"/>
      <c r="D800" s="3888"/>
      <c r="E800" s="3888"/>
      <c r="F800" s="3888"/>
      <c r="G800" s="3888"/>
      <c r="H800" s="3888"/>
      <c r="I800" s="3888"/>
      <c r="J800" s="3888"/>
      <c r="K800" s="3888"/>
      <c r="L800" s="3888"/>
      <c r="M800" s="3888"/>
      <c r="N800" s="3888"/>
      <c r="O800" s="3888"/>
      <c r="P800" s="3888"/>
      <c r="Q800" s="3888"/>
      <c r="R800" s="3888"/>
      <c r="S800" s="3888"/>
      <c r="T800" s="3888"/>
      <c r="U800" s="3888"/>
      <c r="V800" s="3888"/>
      <c r="W800" s="3888"/>
      <c r="X800" s="3888"/>
      <c r="Y800" s="3888"/>
      <c r="Z800" s="3888"/>
      <c r="AA800" s="3888"/>
      <c r="AB800" s="3888"/>
      <c r="AC800" s="3888"/>
      <c r="AD800" s="3888"/>
      <c r="AE800" s="3888"/>
      <c r="AF800" s="3888"/>
      <c r="AG800" s="3888"/>
      <c r="AH800" s="3888"/>
      <c r="AI800" s="3888"/>
      <c r="AJ800" s="3889"/>
      <c r="AK800" s="1451"/>
      <c r="AL800" s="1884"/>
      <c r="AM800" s="1215"/>
      <c r="AN800" s="3581"/>
      <c r="AO800" s="3581"/>
      <c r="AP800" s="3581"/>
      <c r="AQ800" s="3581"/>
      <c r="AR800" s="3581"/>
      <c r="AS800" s="3581"/>
      <c r="AT800" s="3581"/>
      <c r="AU800" s="3581"/>
      <c r="AV800" s="3581"/>
      <c r="AW800" s="1451"/>
    </row>
    <row r="801" spans="2:50">
      <c r="B801" s="3887"/>
      <c r="C801" s="3888"/>
      <c r="D801" s="3888"/>
      <c r="E801" s="3888"/>
      <c r="F801" s="3888"/>
      <c r="G801" s="3888"/>
      <c r="H801" s="3888"/>
      <c r="I801" s="3888"/>
      <c r="J801" s="3888"/>
      <c r="K801" s="3888"/>
      <c r="L801" s="3888"/>
      <c r="M801" s="3888"/>
      <c r="N801" s="3888"/>
      <c r="O801" s="3888"/>
      <c r="P801" s="3888"/>
      <c r="Q801" s="3888"/>
      <c r="R801" s="3888"/>
      <c r="S801" s="3888"/>
      <c r="T801" s="3888"/>
      <c r="U801" s="3888"/>
      <c r="V801" s="3888"/>
      <c r="W801" s="3888"/>
      <c r="X801" s="3888"/>
      <c r="Y801" s="3888"/>
      <c r="Z801" s="3888"/>
      <c r="AA801" s="3888"/>
      <c r="AB801" s="3888"/>
      <c r="AC801" s="3888"/>
      <c r="AD801" s="3888"/>
      <c r="AE801" s="3888"/>
      <c r="AF801" s="3888"/>
      <c r="AG801" s="3888"/>
      <c r="AH801" s="3888"/>
      <c r="AI801" s="3888"/>
      <c r="AJ801" s="3889"/>
      <c r="AK801" s="1451"/>
      <c r="AL801" s="1884"/>
      <c r="AM801" s="1215"/>
      <c r="AN801" s="3581"/>
      <c r="AO801" s="3581"/>
      <c r="AP801" s="3581"/>
      <c r="AQ801" s="3581"/>
      <c r="AR801" s="3581"/>
      <c r="AS801" s="3581"/>
      <c r="AT801" s="3581"/>
      <c r="AU801" s="3581"/>
      <c r="AV801" s="3581"/>
      <c r="AW801" s="1451"/>
    </row>
    <row r="802" spans="2:50">
      <c r="B802" s="3887"/>
      <c r="C802" s="3888"/>
      <c r="D802" s="3888"/>
      <c r="E802" s="3888"/>
      <c r="F802" s="3888"/>
      <c r="G802" s="3888"/>
      <c r="H802" s="3888"/>
      <c r="I802" s="3888"/>
      <c r="J802" s="3888"/>
      <c r="K802" s="3888"/>
      <c r="L802" s="3888"/>
      <c r="M802" s="3888"/>
      <c r="N802" s="3888"/>
      <c r="O802" s="3888"/>
      <c r="P802" s="3888"/>
      <c r="Q802" s="3888"/>
      <c r="R802" s="3888"/>
      <c r="S802" s="3888"/>
      <c r="T802" s="3888"/>
      <c r="U802" s="3888"/>
      <c r="V802" s="3888"/>
      <c r="W802" s="3888"/>
      <c r="X802" s="3888"/>
      <c r="Y802" s="3888"/>
      <c r="Z802" s="3888"/>
      <c r="AA802" s="3888"/>
      <c r="AB802" s="3888"/>
      <c r="AC802" s="3888"/>
      <c r="AD802" s="3888"/>
      <c r="AE802" s="3888"/>
      <c r="AF802" s="3888"/>
      <c r="AG802" s="3888"/>
      <c r="AH802" s="3888"/>
      <c r="AI802" s="3888"/>
      <c r="AJ802" s="3889"/>
      <c r="AK802" s="1451"/>
      <c r="AL802" s="1884"/>
      <c r="AN802" s="3581"/>
      <c r="AO802" s="3581"/>
      <c r="AP802" s="3581"/>
      <c r="AQ802" s="3581"/>
      <c r="AR802" s="3581"/>
      <c r="AS802" s="3581"/>
      <c r="AT802" s="3581"/>
      <c r="AU802" s="3581"/>
      <c r="AV802" s="3581"/>
      <c r="AW802" s="1451"/>
    </row>
    <row r="803" spans="2:50">
      <c r="B803" s="3887"/>
      <c r="C803" s="3888"/>
      <c r="D803" s="3888"/>
      <c r="E803" s="3888"/>
      <c r="F803" s="3888"/>
      <c r="G803" s="3888"/>
      <c r="H803" s="3888"/>
      <c r="I803" s="3888"/>
      <c r="J803" s="3888"/>
      <c r="K803" s="3888"/>
      <c r="L803" s="3888"/>
      <c r="M803" s="3888"/>
      <c r="N803" s="3888"/>
      <c r="O803" s="3888"/>
      <c r="P803" s="3888"/>
      <c r="Q803" s="3888"/>
      <c r="R803" s="3888"/>
      <c r="S803" s="3888"/>
      <c r="T803" s="3888"/>
      <c r="U803" s="3888"/>
      <c r="V803" s="3888"/>
      <c r="W803" s="3888"/>
      <c r="X803" s="3888"/>
      <c r="Y803" s="3888"/>
      <c r="Z803" s="3888"/>
      <c r="AA803" s="3888"/>
      <c r="AB803" s="3888"/>
      <c r="AC803" s="3888"/>
      <c r="AD803" s="3888"/>
      <c r="AE803" s="3888"/>
      <c r="AF803" s="3888"/>
      <c r="AG803" s="3888"/>
      <c r="AH803" s="3888"/>
      <c r="AI803" s="3888"/>
      <c r="AJ803" s="3889"/>
      <c r="AK803" s="1451"/>
      <c r="AL803" s="1884"/>
      <c r="AN803" s="3581"/>
      <c r="AO803" s="3581"/>
      <c r="AP803" s="3581"/>
      <c r="AQ803" s="3581"/>
      <c r="AR803" s="3581"/>
      <c r="AS803" s="3581"/>
      <c r="AT803" s="3581"/>
      <c r="AU803" s="3581"/>
      <c r="AV803" s="3581"/>
      <c r="AW803" s="1451"/>
      <c r="AX803" s="1451"/>
    </row>
    <row r="804" spans="2:50" s="1211" customFormat="1">
      <c r="B804" s="3887"/>
      <c r="C804" s="3888"/>
      <c r="D804" s="3888"/>
      <c r="E804" s="3888"/>
      <c r="F804" s="3888"/>
      <c r="G804" s="3888"/>
      <c r="H804" s="3888"/>
      <c r="I804" s="3888"/>
      <c r="J804" s="3888"/>
      <c r="K804" s="3888"/>
      <c r="L804" s="3888"/>
      <c r="M804" s="3888"/>
      <c r="N804" s="3888"/>
      <c r="O804" s="3888"/>
      <c r="P804" s="3888"/>
      <c r="Q804" s="3888"/>
      <c r="R804" s="3888"/>
      <c r="S804" s="3888"/>
      <c r="T804" s="3888"/>
      <c r="U804" s="3888"/>
      <c r="V804" s="3888"/>
      <c r="W804" s="3888"/>
      <c r="X804" s="3888"/>
      <c r="Y804" s="3888"/>
      <c r="Z804" s="3888"/>
      <c r="AA804" s="3888"/>
      <c r="AB804" s="3888"/>
      <c r="AC804" s="3888"/>
      <c r="AD804" s="3888"/>
      <c r="AE804" s="3888"/>
      <c r="AF804" s="3888"/>
      <c r="AG804" s="3888"/>
      <c r="AH804" s="3888"/>
      <c r="AI804" s="3888"/>
      <c r="AJ804" s="3889"/>
      <c r="AK804" s="1451"/>
      <c r="AL804" s="1884"/>
      <c r="AN804" s="1857"/>
      <c r="AO804" s="1857"/>
      <c r="AP804" s="1857"/>
      <c r="AQ804" s="1857"/>
      <c r="AR804" s="1857"/>
      <c r="AS804" s="1857"/>
      <c r="AT804" s="1857"/>
      <c r="AU804" s="1857"/>
      <c r="AV804" s="1857"/>
      <c r="AW804" s="1451"/>
      <c r="AX804" s="1451"/>
    </row>
    <row r="805" spans="2:50" s="1211" customFormat="1" ht="13.5" thickBot="1">
      <c r="B805" s="3887"/>
      <c r="C805" s="3888"/>
      <c r="D805" s="3888"/>
      <c r="E805" s="3888"/>
      <c r="F805" s="3888"/>
      <c r="G805" s="3888"/>
      <c r="H805" s="3888"/>
      <c r="I805" s="3888"/>
      <c r="J805" s="3888"/>
      <c r="K805" s="3888"/>
      <c r="L805" s="3888"/>
      <c r="M805" s="3888"/>
      <c r="N805" s="3888"/>
      <c r="O805" s="3888"/>
      <c r="P805" s="3888"/>
      <c r="Q805" s="3888"/>
      <c r="R805" s="3888"/>
      <c r="S805" s="3888"/>
      <c r="T805" s="3888"/>
      <c r="U805" s="3888"/>
      <c r="V805" s="3888"/>
      <c r="W805" s="3888"/>
      <c r="X805" s="3888"/>
      <c r="Y805" s="3888"/>
      <c r="Z805" s="3888"/>
      <c r="AA805" s="3888"/>
      <c r="AB805" s="3888"/>
      <c r="AC805" s="3888"/>
      <c r="AD805" s="3888"/>
      <c r="AE805" s="3888"/>
      <c r="AF805" s="3888"/>
      <c r="AG805" s="3888"/>
      <c r="AH805" s="3888"/>
      <c r="AI805" s="3888"/>
      <c r="AJ805" s="3889"/>
      <c r="AK805" s="1451"/>
      <c r="AL805" s="1884"/>
      <c r="AN805" s="1480" t="s">
        <v>1929</v>
      </c>
      <c r="AO805" s="1887"/>
      <c r="AP805" s="1887"/>
      <c r="AQ805" s="1887"/>
      <c r="AR805" s="1887"/>
      <c r="AS805" s="1887"/>
      <c r="AT805" s="1887"/>
      <c r="AU805" s="1887"/>
      <c r="AV805" s="1887"/>
      <c r="AW805" s="1451"/>
      <c r="AX805" s="1451"/>
    </row>
    <row r="806" spans="2:50" s="1211" customFormat="1">
      <c r="B806" s="3887"/>
      <c r="C806" s="3888"/>
      <c r="D806" s="3888"/>
      <c r="E806" s="3888"/>
      <c r="F806" s="3888"/>
      <c r="G806" s="3888"/>
      <c r="H806" s="3888"/>
      <c r="I806" s="3888"/>
      <c r="J806" s="3888"/>
      <c r="K806" s="3888"/>
      <c r="L806" s="3888"/>
      <c r="M806" s="3888"/>
      <c r="N806" s="3888"/>
      <c r="O806" s="3888"/>
      <c r="P806" s="3888"/>
      <c r="Q806" s="3888"/>
      <c r="R806" s="3888"/>
      <c r="S806" s="3888"/>
      <c r="T806" s="3888"/>
      <c r="U806" s="3888"/>
      <c r="V806" s="3888"/>
      <c r="W806" s="3888"/>
      <c r="X806" s="3888"/>
      <c r="Y806" s="3888"/>
      <c r="Z806" s="3888"/>
      <c r="AA806" s="3888"/>
      <c r="AB806" s="3888"/>
      <c r="AC806" s="3888"/>
      <c r="AD806" s="3888"/>
      <c r="AE806" s="3888"/>
      <c r="AF806" s="3888"/>
      <c r="AG806" s="3888"/>
      <c r="AH806" s="3888"/>
      <c r="AI806" s="3888"/>
      <c r="AJ806" s="3889"/>
      <c r="AK806" s="1451"/>
      <c r="AL806" s="1884"/>
      <c r="AN806" s="3582" t="s">
        <v>1930</v>
      </c>
      <c r="AO806" s="3630"/>
      <c r="AP806" s="3630"/>
      <c r="AQ806" s="3630"/>
      <c r="AR806" s="3630"/>
      <c r="AS806" s="3630"/>
      <c r="AT806" s="3630"/>
      <c r="AU806" s="3630"/>
      <c r="AV806" s="3631"/>
      <c r="AW806" s="1451"/>
      <c r="AX806" s="1451"/>
    </row>
    <row r="807" spans="2:50" s="1211" customFormat="1">
      <c r="B807" s="3887"/>
      <c r="C807" s="3888"/>
      <c r="D807" s="3888"/>
      <c r="E807" s="3888"/>
      <c r="F807" s="3888"/>
      <c r="G807" s="3888"/>
      <c r="H807" s="3888"/>
      <c r="I807" s="3888"/>
      <c r="J807" s="3888"/>
      <c r="K807" s="3888"/>
      <c r="L807" s="3888"/>
      <c r="M807" s="3888"/>
      <c r="N807" s="3888"/>
      <c r="O807" s="3888"/>
      <c r="P807" s="3888"/>
      <c r="Q807" s="3888"/>
      <c r="R807" s="3888"/>
      <c r="S807" s="3888"/>
      <c r="T807" s="3888"/>
      <c r="U807" s="3888"/>
      <c r="V807" s="3888"/>
      <c r="W807" s="3888"/>
      <c r="X807" s="3888"/>
      <c r="Y807" s="3888"/>
      <c r="Z807" s="3888"/>
      <c r="AA807" s="3888"/>
      <c r="AB807" s="3888"/>
      <c r="AC807" s="3888"/>
      <c r="AD807" s="3888"/>
      <c r="AE807" s="3888"/>
      <c r="AF807" s="3888"/>
      <c r="AG807" s="3888"/>
      <c r="AH807" s="3888"/>
      <c r="AI807" s="3888"/>
      <c r="AJ807" s="3889"/>
      <c r="AK807" s="1451"/>
      <c r="AL807" s="1884"/>
      <c r="AN807" s="3632"/>
      <c r="AO807" s="3581"/>
      <c r="AP807" s="3581"/>
      <c r="AQ807" s="3581"/>
      <c r="AR807" s="3581"/>
      <c r="AS807" s="3581"/>
      <c r="AT807" s="3581"/>
      <c r="AU807" s="3581"/>
      <c r="AV807" s="3633"/>
      <c r="AW807" s="1451"/>
      <c r="AX807" s="1451"/>
    </row>
    <row r="808" spans="2:50" s="1211" customFormat="1" ht="44.25" customHeight="1" thickBot="1">
      <c r="B808" s="3890"/>
      <c r="C808" s="3891"/>
      <c r="D808" s="3891"/>
      <c r="E808" s="3891"/>
      <c r="F808" s="3891"/>
      <c r="G808" s="3891"/>
      <c r="H808" s="3891"/>
      <c r="I808" s="3891"/>
      <c r="J808" s="3891"/>
      <c r="K808" s="3891"/>
      <c r="L808" s="3891"/>
      <c r="M808" s="3891"/>
      <c r="N808" s="3891"/>
      <c r="O808" s="3891"/>
      <c r="P808" s="3891"/>
      <c r="Q808" s="3891"/>
      <c r="R808" s="3891"/>
      <c r="S808" s="3891"/>
      <c r="T808" s="3891"/>
      <c r="U808" s="3891"/>
      <c r="V808" s="3891"/>
      <c r="W808" s="3891"/>
      <c r="X808" s="3891"/>
      <c r="Y808" s="3891"/>
      <c r="Z808" s="3891"/>
      <c r="AA808" s="3891"/>
      <c r="AB808" s="3891"/>
      <c r="AC808" s="3891"/>
      <c r="AD808" s="3891"/>
      <c r="AE808" s="3891"/>
      <c r="AF808" s="3891"/>
      <c r="AG808" s="3891"/>
      <c r="AH808" s="3891"/>
      <c r="AI808" s="3891"/>
      <c r="AJ808" s="3892"/>
      <c r="AK808" s="1451"/>
      <c r="AL808" s="1884"/>
      <c r="AN808" s="3632"/>
      <c r="AO808" s="3581"/>
      <c r="AP808" s="3581"/>
      <c r="AQ808" s="3581"/>
      <c r="AR808" s="3581"/>
      <c r="AS808" s="3581"/>
      <c r="AT808" s="3581"/>
      <c r="AU808" s="3581"/>
      <c r="AV808" s="3633"/>
      <c r="AW808" s="1451"/>
      <c r="AX808" s="1451"/>
    </row>
    <row r="809" spans="2:50" s="1211" customFormat="1" ht="14">
      <c r="B809" s="1883"/>
      <c r="C809" s="1451"/>
      <c r="D809" s="1451"/>
      <c r="E809" s="1451"/>
      <c r="F809" s="1451"/>
      <c r="G809" s="1451"/>
      <c r="H809" s="1451"/>
      <c r="I809" s="1451"/>
      <c r="J809" s="1451"/>
      <c r="K809" s="1451"/>
      <c r="L809" s="1451"/>
      <c r="M809" s="1451"/>
      <c r="N809" s="1451"/>
      <c r="O809" s="1451"/>
      <c r="P809" s="1451"/>
      <c r="Q809" s="1451"/>
      <c r="R809" s="1451"/>
      <c r="S809" s="1451"/>
      <c r="T809" s="1451"/>
      <c r="U809" s="1451"/>
      <c r="V809" s="1451"/>
      <c r="W809" s="1451"/>
      <c r="X809" s="1451"/>
      <c r="Y809" s="1451"/>
      <c r="Z809" s="1451"/>
      <c r="AA809" s="1451"/>
      <c r="AB809" s="1451"/>
      <c r="AC809" s="1451"/>
      <c r="AD809" s="1451"/>
      <c r="AE809" s="1451"/>
      <c r="AF809" s="1451"/>
      <c r="AG809" s="1451"/>
      <c r="AH809" s="1451"/>
      <c r="AI809" s="1451"/>
      <c r="AJ809" s="1451"/>
      <c r="AK809" s="1451"/>
      <c r="AL809" s="1451"/>
      <c r="AN809" s="3632"/>
      <c r="AO809" s="3581"/>
      <c r="AP809" s="3581"/>
      <c r="AQ809" s="3581"/>
      <c r="AR809" s="3581"/>
      <c r="AS809" s="3581"/>
      <c r="AT809" s="3581"/>
      <c r="AU809" s="3581"/>
      <c r="AV809" s="3633"/>
      <c r="AW809" s="1451"/>
      <c r="AX809" s="1451"/>
    </row>
    <row r="810" spans="2:50" s="1211" customFormat="1">
      <c r="B810" s="1888"/>
      <c r="C810" s="1888"/>
      <c r="D810" s="1888"/>
      <c r="E810" s="1888"/>
      <c r="F810" s="1886" t="s">
        <v>1529</v>
      </c>
      <c r="G810" s="1888"/>
      <c r="H810" s="1888"/>
      <c r="I810" s="1888"/>
      <c r="J810" s="1888"/>
      <c r="K810" s="1888"/>
      <c r="L810" s="1888"/>
      <c r="M810" s="1888" t="s">
        <v>742</v>
      </c>
      <c r="N810" s="1886" t="s">
        <v>1814</v>
      </c>
      <c r="O810" s="1886"/>
      <c r="P810" s="1886"/>
      <c r="Q810" s="1886"/>
      <c r="R810" s="1886"/>
      <c r="S810" s="1886" t="s">
        <v>1931</v>
      </c>
      <c r="T810" s="1886" t="s">
        <v>1816</v>
      </c>
      <c r="U810" s="1886"/>
      <c r="V810" s="1886"/>
      <c r="W810" s="1889" t="s">
        <v>1932</v>
      </c>
      <c r="X810" s="1888"/>
      <c r="Y810" s="1888"/>
      <c r="Z810" s="1888"/>
      <c r="AA810" s="1888"/>
      <c r="AB810" s="1888"/>
      <c r="AC810" s="1888"/>
      <c r="AD810" s="1888"/>
      <c r="AE810" s="1888"/>
      <c r="AF810" s="1888"/>
      <c r="AG810" s="1888"/>
      <c r="AH810" s="1888"/>
      <c r="AI810" s="1888"/>
      <c r="AJ810" s="1888"/>
      <c r="AK810" s="1451"/>
      <c r="AL810" s="1884"/>
      <c r="AN810" s="3632"/>
      <c r="AO810" s="3581"/>
      <c r="AP810" s="3581"/>
      <c r="AQ810" s="3581"/>
      <c r="AR810" s="3581"/>
      <c r="AS810" s="3581"/>
      <c r="AT810" s="3581"/>
      <c r="AU810" s="3581"/>
      <c r="AV810" s="3633"/>
      <c r="AW810" s="1451"/>
      <c r="AX810" s="1451"/>
    </row>
    <row r="811" spans="2:50" s="1211" customFormat="1" ht="13.5" thickBot="1">
      <c r="B811" s="1888"/>
      <c r="C811" s="1888"/>
      <c r="D811" s="1888"/>
      <c r="E811" s="1888"/>
      <c r="F811" s="1886" t="s">
        <v>1812</v>
      </c>
      <c r="G811" s="1888"/>
      <c r="H811" s="1888"/>
      <c r="I811" s="1888"/>
      <c r="J811" s="1888"/>
      <c r="K811" s="1888"/>
      <c r="L811" s="1888"/>
      <c r="M811" s="1888" t="s">
        <v>742</v>
      </c>
      <c r="N811" s="1886" t="s">
        <v>1814</v>
      </c>
      <c r="O811" s="1886"/>
      <c r="P811" s="1886"/>
      <c r="Q811" s="1886"/>
      <c r="R811" s="1886"/>
      <c r="S811" s="1886" t="s">
        <v>1931</v>
      </c>
      <c r="T811" s="1886" t="s">
        <v>1816</v>
      </c>
      <c r="U811" s="1886"/>
      <c r="V811" s="1886"/>
      <c r="W811" s="1886" t="s">
        <v>1933</v>
      </c>
      <c r="X811" s="1888"/>
      <c r="Y811" s="1888"/>
      <c r="Z811" s="1888"/>
      <c r="AA811" s="1888"/>
      <c r="AB811" s="1888"/>
      <c r="AC811" s="1888"/>
      <c r="AD811" s="1888"/>
      <c r="AE811" s="1888"/>
      <c r="AF811" s="1888"/>
      <c r="AG811" s="1888"/>
      <c r="AH811" s="1888"/>
      <c r="AI811" s="1888"/>
      <c r="AJ811" s="1888"/>
      <c r="AK811" s="1451"/>
      <c r="AL811" s="1884"/>
      <c r="AN811" s="3634"/>
      <c r="AO811" s="3635"/>
      <c r="AP811" s="3635"/>
      <c r="AQ811" s="3635"/>
      <c r="AR811" s="3635"/>
      <c r="AS811" s="3635"/>
      <c r="AT811" s="3635"/>
      <c r="AU811" s="3635"/>
      <c r="AV811" s="3636"/>
      <c r="AW811" s="1451"/>
      <c r="AX811" s="1451"/>
    </row>
    <row r="812" spans="2:50" s="1211" customFormat="1" ht="14">
      <c r="B812" s="389"/>
      <c r="C812" s="1208"/>
      <c r="D812" s="1208"/>
      <c r="E812" s="1208"/>
      <c r="F812" s="1294" t="s">
        <v>1813</v>
      </c>
      <c r="G812" s="1208"/>
      <c r="H812" s="1208"/>
      <c r="I812" s="1208"/>
      <c r="J812" s="1208"/>
      <c r="K812" s="1208"/>
      <c r="L812" s="1208"/>
      <c r="M812" s="1820" t="s">
        <v>742</v>
      </c>
      <c r="N812" s="1294" t="s">
        <v>1814</v>
      </c>
      <c r="O812" s="1294"/>
      <c r="P812" s="1294"/>
      <c r="Q812" s="1294"/>
      <c r="R812" s="1294"/>
      <c r="S812" s="1294" t="s">
        <v>1815</v>
      </c>
      <c r="T812" s="1294" t="s">
        <v>1816</v>
      </c>
      <c r="U812" s="1208"/>
      <c r="V812" s="1208"/>
      <c r="W812" s="1208"/>
      <c r="X812" s="1208"/>
      <c r="Y812" s="1208"/>
      <c r="Z812" s="1208"/>
      <c r="AA812" s="1208"/>
      <c r="AB812" s="1208"/>
      <c r="AC812" s="1208"/>
      <c r="AD812" s="1208"/>
      <c r="AE812" s="1208"/>
      <c r="AF812" s="1208"/>
      <c r="AG812" s="1208"/>
      <c r="AH812" s="1208"/>
      <c r="AI812" s="1208"/>
      <c r="AJ812" s="1208"/>
      <c r="AK812" s="1208"/>
      <c r="AL812" s="1208"/>
      <c r="AN812" s="1451"/>
      <c r="AO812" s="1451"/>
      <c r="AP812" s="1451"/>
      <c r="AQ812" s="1451"/>
      <c r="AR812" s="1451"/>
      <c r="AS812" s="1451"/>
      <c r="AT812" s="1451"/>
      <c r="AU812" s="1451"/>
      <c r="AV812" s="1451"/>
      <c r="AW812" s="1451"/>
      <c r="AX812" s="1451"/>
    </row>
    <row r="813" spans="2:50" s="1211" customFormat="1" ht="14">
      <c r="B813" s="389"/>
      <c r="C813" s="1208"/>
      <c r="D813" s="1208"/>
      <c r="E813" s="1208"/>
      <c r="F813" s="1208"/>
      <c r="G813" s="1208"/>
      <c r="H813" s="1208"/>
      <c r="I813" s="1208"/>
      <c r="J813" s="1208"/>
      <c r="K813" s="1208"/>
      <c r="L813" s="1208"/>
      <c r="M813" s="1208"/>
      <c r="N813" s="1208"/>
      <c r="O813" s="1208"/>
      <c r="P813" s="1208"/>
      <c r="Q813" s="1208"/>
      <c r="R813" s="1208"/>
      <c r="S813" s="1208"/>
      <c r="T813" s="1208"/>
      <c r="U813" s="1208"/>
      <c r="V813" s="1208"/>
      <c r="W813" s="1208"/>
      <c r="X813" s="1208"/>
      <c r="Y813" s="1208"/>
      <c r="Z813" s="1208"/>
      <c r="AA813" s="1208"/>
      <c r="AB813" s="1208"/>
      <c r="AC813" s="1208"/>
      <c r="AD813" s="1208"/>
      <c r="AE813" s="1208"/>
      <c r="AF813" s="1208"/>
      <c r="AG813" s="1208"/>
      <c r="AH813" s="1208"/>
      <c r="AI813" s="1208"/>
      <c r="AJ813" s="1208"/>
      <c r="AK813" s="1208"/>
      <c r="AL813" s="1208"/>
      <c r="AN813" s="1890" t="s">
        <v>1539</v>
      </c>
      <c r="AO813" s="1481"/>
      <c r="AP813" s="1481"/>
      <c r="AQ813" s="1481"/>
      <c r="AR813" s="1481"/>
      <c r="AS813" s="1481"/>
      <c r="AT813" s="1481"/>
      <c r="AU813" s="1481"/>
      <c r="AV813" s="1535"/>
      <c r="AW813" s="1208"/>
      <c r="AX813" s="1451"/>
    </row>
    <row r="814" spans="2:50" s="1211" customFormat="1" ht="15">
      <c r="B814" s="2938"/>
      <c r="C814" s="3318" t="s">
        <v>3349</v>
      </c>
      <c r="D814" s="3318"/>
      <c r="E814" s="3318"/>
      <c r="F814" s="3318"/>
      <c r="G814" s="3318"/>
      <c r="H814" s="3318"/>
      <c r="I814" s="3318"/>
      <c r="J814" s="3318"/>
      <c r="K814" s="3318"/>
      <c r="L814" s="3318"/>
      <c r="M814" s="3318"/>
      <c r="N814" s="3318"/>
      <c r="O814" s="3318"/>
      <c r="P814" s="3318"/>
      <c r="Q814" s="3318"/>
      <c r="R814" s="3318"/>
      <c r="S814" s="3318"/>
      <c r="T814" s="3318"/>
      <c r="U814" s="3318"/>
      <c r="V814" s="3318"/>
      <c r="W814" s="3318"/>
      <c r="X814" s="3318"/>
      <c r="Y814" s="3318"/>
      <c r="Z814" s="3318"/>
      <c r="AA814" s="3318"/>
      <c r="AB814" s="3318"/>
      <c r="AC814" s="3318"/>
      <c r="AD814" s="3318"/>
      <c r="AE814" s="3318"/>
      <c r="AF814" s="3318"/>
      <c r="AG814" s="3318"/>
      <c r="AH814" s="3318"/>
      <c r="AI814" s="3318"/>
      <c r="AJ814" s="3318"/>
      <c r="AK814" s="2938"/>
      <c r="AL814" s="2938"/>
      <c r="AN814" s="3590" t="s">
        <v>1934</v>
      </c>
      <c r="AO814" s="3862"/>
      <c r="AP814" s="3862"/>
      <c r="AQ814" s="3862"/>
      <c r="AR814" s="3862"/>
      <c r="AS814" s="3862"/>
      <c r="AT814" s="3862"/>
      <c r="AU814" s="3862"/>
      <c r="AV814" s="3863"/>
      <c r="AW814" s="1208"/>
      <c r="AX814" s="1451"/>
    </row>
    <row r="815" spans="2:50" s="1211" customFormat="1" ht="15">
      <c r="B815" s="2938"/>
      <c r="C815" s="3318"/>
      <c r="D815" s="3318"/>
      <c r="E815" s="3318"/>
      <c r="F815" s="3318"/>
      <c r="G815" s="3318"/>
      <c r="H815" s="3318"/>
      <c r="I815" s="3318"/>
      <c r="J815" s="3318"/>
      <c r="K815" s="3318"/>
      <c r="L815" s="3318"/>
      <c r="M815" s="3318"/>
      <c r="N815" s="3318"/>
      <c r="O815" s="3318"/>
      <c r="P815" s="3318"/>
      <c r="Q815" s="3318"/>
      <c r="R815" s="3318"/>
      <c r="S815" s="3318"/>
      <c r="T815" s="3318"/>
      <c r="U815" s="3318"/>
      <c r="V815" s="3318"/>
      <c r="W815" s="3318"/>
      <c r="X815" s="3318"/>
      <c r="Y815" s="3318"/>
      <c r="Z815" s="3318"/>
      <c r="AA815" s="3318"/>
      <c r="AB815" s="3318"/>
      <c r="AC815" s="3318"/>
      <c r="AD815" s="3318"/>
      <c r="AE815" s="3318"/>
      <c r="AF815" s="3318"/>
      <c r="AG815" s="3318"/>
      <c r="AH815" s="3318"/>
      <c r="AI815" s="3318"/>
      <c r="AJ815" s="3318"/>
      <c r="AK815" s="2938"/>
      <c r="AL815" s="2938"/>
      <c r="AN815" s="3864"/>
      <c r="AO815" s="3581"/>
      <c r="AP815" s="3581"/>
      <c r="AQ815" s="3581"/>
      <c r="AR815" s="3581"/>
      <c r="AS815" s="3581"/>
      <c r="AT815" s="3581"/>
      <c r="AU815" s="3581"/>
      <c r="AV815" s="3865"/>
      <c r="AW815" s="1208"/>
      <c r="AX815" s="1451"/>
    </row>
    <row r="816" spans="2:50" s="1211" customFormat="1">
      <c r="B816" s="1208"/>
      <c r="C816" s="1208"/>
      <c r="D816" s="1208"/>
      <c r="E816" s="1208"/>
      <c r="F816" s="1208"/>
      <c r="G816" s="1208"/>
      <c r="H816" s="1208"/>
      <c r="I816" s="1208"/>
      <c r="J816" s="1208"/>
      <c r="K816" s="1208"/>
      <c r="L816" s="1208"/>
      <c r="M816" s="1208"/>
      <c r="N816" s="1208"/>
      <c r="O816" s="1208"/>
      <c r="P816" s="1208"/>
      <c r="Q816" s="1208"/>
      <c r="R816" s="1208"/>
      <c r="S816" s="1208"/>
      <c r="T816" s="1208"/>
      <c r="U816" s="1208"/>
      <c r="V816" s="1208"/>
      <c r="W816" s="1208"/>
      <c r="X816" s="1208"/>
      <c r="Y816" s="1208"/>
      <c r="Z816" s="1208"/>
      <c r="AA816" s="1208"/>
      <c r="AB816" s="1208"/>
      <c r="AC816" s="1208"/>
      <c r="AD816" s="1208"/>
      <c r="AE816" s="1208"/>
      <c r="AF816" s="1208"/>
      <c r="AG816" s="1208"/>
      <c r="AH816" s="1208"/>
      <c r="AI816" s="1208"/>
      <c r="AJ816" s="1208"/>
      <c r="AK816" s="1208"/>
      <c r="AL816" s="1208"/>
      <c r="AN816" s="3864"/>
      <c r="AO816" s="3581"/>
      <c r="AP816" s="3581"/>
      <c r="AQ816" s="3581"/>
      <c r="AR816" s="3581"/>
      <c r="AS816" s="3581"/>
      <c r="AT816" s="3581"/>
      <c r="AU816" s="3581"/>
      <c r="AV816" s="3865"/>
      <c r="AW816" s="1208"/>
      <c r="AX816" s="1451"/>
    </row>
    <row r="817" spans="2:50" s="1211" customFormat="1">
      <c r="B817" s="1208"/>
      <c r="C817" s="1208"/>
      <c r="D817" s="1208"/>
      <c r="E817" s="1208"/>
      <c r="F817" s="1208"/>
      <c r="G817" s="1208"/>
      <c r="H817" s="1208"/>
      <c r="I817" s="1208"/>
      <c r="J817" s="1208"/>
      <c r="K817" s="1208"/>
      <c r="L817" s="1208"/>
      <c r="M817" s="1208"/>
      <c r="N817" s="1208"/>
      <c r="O817" s="1208"/>
      <c r="P817" s="1208"/>
      <c r="Q817" s="1208"/>
      <c r="R817" s="1208"/>
      <c r="S817" s="1208"/>
      <c r="T817" s="1208"/>
      <c r="U817" s="1208"/>
      <c r="V817" s="1208"/>
      <c r="W817" s="1208"/>
      <c r="X817" s="1208"/>
      <c r="Y817" s="1208"/>
      <c r="Z817" s="1208"/>
      <c r="AA817" s="1208"/>
      <c r="AB817" s="1208"/>
      <c r="AC817" s="1208"/>
      <c r="AD817" s="1208"/>
      <c r="AE817" s="1208"/>
      <c r="AF817" s="1208"/>
      <c r="AG817" s="1208"/>
      <c r="AH817" s="1208"/>
      <c r="AI817" s="1208"/>
      <c r="AJ817" s="1208"/>
      <c r="AK817" s="1208"/>
      <c r="AL817" s="1208"/>
      <c r="AN817" s="3864"/>
      <c r="AO817" s="3581"/>
      <c r="AP817" s="3581"/>
      <c r="AQ817" s="3581"/>
      <c r="AR817" s="3581"/>
      <c r="AS817" s="3581"/>
      <c r="AT817" s="3581"/>
      <c r="AU817" s="3581"/>
      <c r="AV817" s="3865"/>
      <c r="AW817" s="1208"/>
      <c r="AX817" s="1451"/>
    </row>
    <row r="818" spans="2:50" s="1480" customFormat="1">
      <c r="B818" s="1208"/>
      <c r="C818" s="1208"/>
      <c r="D818" s="1208"/>
      <c r="E818" s="1208"/>
      <c r="F818" s="1208"/>
      <c r="G818" s="1208"/>
      <c r="H818" s="1208"/>
      <c r="I818" s="1208"/>
      <c r="J818" s="1208"/>
      <c r="K818" s="1208"/>
      <c r="L818" s="1208"/>
      <c r="M818" s="1208"/>
      <c r="N818" s="1208"/>
      <c r="O818" s="1208"/>
      <c r="P818" s="1208"/>
      <c r="Q818" s="1208"/>
      <c r="R818" s="1208"/>
      <c r="S818" s="1208"/>
      <c r="T818" s="1208"/>
      <c r="U818" s="1208"/>
      <c r="V818" s="1208"/>
      <c r="W818" s="1208"/>
      <c r="X818" s="1208"/>
      <c r="Y818" s="1208"/>
      <c r="Z818" s="1208"/>
      <c r="AA818" s="1208"/>
      <c r="AB818" s="1208"/>
      <c r="AC818" s="1208"/>
      <c r="AD818" s="1208"/>
      <c r="AE818" s="1208"/>
      <c r="AF818" s="1208"/>
      <c r="AG818" s="1208"/>
      <c r="AH818" s="1208"/>
      <c r="AI818" s="1208"/>
      <c r="AJ818" s="1208"/>
      <c r="AK818" s="1208"/>
      <c r="AL818" s="1208"/>
      <c r="AN818" s="3864"/>
      <c r="AO818" s="3581"/>
      <c r="AP818" s="3581"/>
      <c r="AQ818" s="3581"/>
      <c r="AR818" s="3581"/>
      <c r="AS818" s="3581"/>
      <c r="AT818" s="3581"/>
      <c r="AU818" s="3581"/>
      <c r="AV818" s="3865"/>
      <c r="AW818" s="1208"/>
      <c r="AX818" s="1451"/>
    </row>
    <row r="819" spans="2:50">
      <c r="AM819" s="1215"/>
      <c r="AN819" s="3864"/>
      <c r="AO819" s="3581"/>
      <c r="AP819" s="3581"/>
      <c r="AQ819" s="3581"/>
      <c r="AR819" s="3581"/>
      <c r="AS819" s="3581"/>
      <c r="AT819" s="3581"/>
      <c r="AU819" s="3581"/>
      <c r="AV819" s="3865"/>
      <c r="AX819" s="1451"/>
    </row>
    <row r="820" spans="2:50">
      <c r="AM820" s="1215"/>
      <c r="AN820" s="3864"/>
      <c r="AO820" s="3581"/>
      <c r="AP820" s="3581"/>
      <c r="AQ820" s="3581"/>
      <c r="AR820" s="3581"/>
      <c r="AS820" s="3581"/>
      <c r="AT820" s="3581"/>
      <c r="AU820" s="3581"/>
      <c r="AV820" s="3865"/>
      <c r="AX820" s="1451"/>
    </row>
    <row r="821" spans="2:50">
      <c r="AM821" s="1215"/>
      <c r="AN821" s="3864"/>
      <c r="AO821" s="3581"/>
      <c r="AP821" s="3581"/>
      <c r="AQ821" s="3581"/>
      <c r="AR821" s="3581"/>
      <c r="AS821" s="3581"/>
      <c r="AT821" s="3581"/>
      <c r="AU821" s="3581"/>
      <c r="AV821" s="3865"/>
      <c r="AX821" s="1451"/>
    </row>
    <row r="822" spans="2:50">
      <c r="AN822" s="3864"/>
      <c r="AO822" s="3581"/>
      <c r="AP822" s="3581"/>
      <c r="AQ822" s="3581"/>
      <c r="AR822" s="3581"/>
      <c r="AS822" s="3581"/>
      <c r="AT822" s="3581"/>
      <c r="AU822" s="3581"/>
      <c r="AV822" s="3865"/>
      <c r="AX822" s="1451"/>
    </row>
    <row r="823" spans="2:50">
      <c r="AN823" s="3864"/>
      <c r="AO823" s="3581"/>
      <c r="AP823" s="3581"/>
      <c r="AQ823" s="3581"/>
      <c r="AR823" s="3581"/>
      <c r="AS823" s="3581"/>
      <c r="AT823" s="3581"/>
      <c r="AU823" s="3581"/>
      <c r="AV823" s="3865"/>
      <c r="AX823" s="1451"/>
    </row>
    <row r="824" spans="2:50" ht="14.25" customHeight="1">
      <c r="AN824" s="3864"/>
      <c r="AO824" s="3581"/>
      <c r="AP824" s="3581"/>
      <c r="AQ824" s="3581"/>
      <c r="AR824" s="3581"/>
      <c r="AS824" s="3581"/>
      <c r="AT824" s="3581"/>
      <c r="AU824" s="3581"/>
      <c r="AV824" s="3865"/>
      <c r="AX824" s="1451"/>
    </row>
    <row r="825" spans="2:50" s="1451" customFormat="1" ht="14.25" customHeight="1">
      <c r="B825" s="1208"/>
      <c r="C825" s="1208"/>
      <c r="D825" s="1208"/>
      <c r="E825" s="1208"/>
      <c r="F825" s="1208"/>
      <c r="G825" s="1208"/>
      <c r="H825" s="1208"/>
      <c r="I825" s="1208"/>
      <c r="J825" s="1208"/>
      <c r="K825" s="1208"/>
      <c r="L825" s="1208"/>
      <c r="M825" s="1208"/>
      <c r="N825" s="1208"/>
      <c r="O825" s="1208"/>
      <c r="P825" s="1208"/>
      <c r="Q825" s="1208"/>
      <c r="R825" s="1208"/>
      <c r="S825" s="1208"/>
      <c r="T825" s="1208"/>
      <c r="U825" s="1208"/>
      <c r="V825" s="1208"/>
      <c r="W825" s="1208"/>
      <c r="X825" s="1208"/>
      <c r="Y825" s="1208"/>
      <c r="Z825" s="1208"/>
      <c r="AA825" s="1208"/>
      <c r="AB825" s="1208"/>
      <c r="AC825" s="1208"/>
      <c r="AD825" s="1208"/>
      <c r="AE825" s="1208"/>
      <c r="AF825" s="1208"/>
      <c r="AG825" s="1208"/>
      <c r="AH825" s="1208"/>
      <c r="AI825" s="1208"/>
      <c r="AJ825" s="1208"/>
      <c r="AK825" s="1208"/>
      <c r="AL825" s="1208"/>
      <c r="AN825" s="3864"/>
      <c r="AO825" s="3581"/>
      <c r="AP825" s="3581"/>
      <c r="AQ825" s="3581"/>
      <c r="AR825" s="3581"/>
      <c r="AS825" s="3581"/>
      <c r="AT825" s="3581"/>
      <c r="AU825" s="3581"/>
      <c r="AV825" s="3865"/>
      <c r="AW825" s="1208"/>
    </row>
    <row r="826" spans="2:50" s="1451" customFormat="1" ht="17.25" customHeight="1">
      <c r="B826" s="1208"/>
      <c r="C826" s="1208"/>
      <c r="D826" s="1208"/>
      <c r="E826" s="1208"/>
      <c r="F826" s="1208"/>
      <c r="G826" s="1208"/>
      <c r="H826" s="1208"/>
      <c r="I826" s="1208"/>
      <c r="J826" s="1208"/>
      <c r="K826" s="1208"/>
      <c r="L826" s="1208"/>
      <c r="M826" s="1208"/>
      <c r="N826" s="1208"/>
      <c r="O826" s="1208"/>
      <c r="P826" s="1208"/>
      <c r="Q826" s="1208"/>
      <c r="R826" s="1208"/>
      <c r="S826" s="1208"/>
      <c r="T826" s="1208"/>
      <c r="U826" s="1208"/>
      <c r="V826" s="1208"/>
      <c r="W826" s="1208"/>
      <c r="X826" s="1208"/>
      <c r="Y826" s="1208"/>
      <c r="Z826" s="1208"/>
      <c r="AA826" s="1208"/>
      <c r="AB826" s="1208"/>
      <c r="AC826" s="1208"/>
      <c r="AD826" s="1208"/>
      <c r="AE826" s="1208"/>
      <c r="AF826" s="1208"/>
      <c r="AG826" s="1208"/>
      <c r="AH826" s="1208"/>
      <c r="AI826" s="1208"/>
      <c r="AJ826" s="1208"/>
      <c r="AK826" s="1208"/>
      <c r="AL826" s="1208"/>
      <c r="AN826" s="3864"/>
      <c r="AO826" s="3581"/>
      <c r="AP826" s="3581"/>
      <c r="AQ826" s="3581"/>
      <c r="AR826" s="3581"/>
      <c r="AS826" s="3581"/>
      <c r="AT826" s="3581"/>
      <c r="AU826" s="3581"/>
      <c r="AV826" s="3865"/>
      <c r="AW826" s="1208"/>
    </row>
    <row r="827" spans="2:50" s="1480" customFormat="1" ht="17.25" hidden="1" customHeight="1">
      <c r="B827" s="1208"/>
      <c r="C827" s="1208"/>
      <c r="D827" s="1208"/>
      <c r="E827" s="1208"/>
      <c r="F827" s="1208"/>
      <c r="G827" s="1208"/>
      <c r="H827" s="1208"/>
      <c r="I827" s="1208"/>
      <c r="J827" s="1208"/>
      <c r="K827" s="1208"/>
      <c r="L827" s="1208"/>
      <c r="M827" s="1208"/>
      <c r="N827" s="1208"/>
      <c r="O827" s="1208"/>
      <c r="P827" s="1208"/>
      <c r="Q827" s="1208"/>
      <c r="R827" s="1208"/>
      <c r="S827" s="1208"/>
      <c r="T827" s="1208"/>
      <c r="U827" s="1208"/>
      <c r="V827" s="1208"/>
      <c r="W827" s="1208"/>
      <c r="X827" s="1208"/>
      <c r="Y827" s="1208"/>
      <c r="Z827" s="1208"/>
      <c r="AA827" s="1208"/>
      <c r="AB827" s="1208"/>
      <c r="AC827" s="1208"/>
      <c r="AD827" s="1208"/>
      <c r="AE827" s="1208"/>
      <c r="AF827" s="1208"/>
      <c r="AG827" s="1208"/>
      <c r="AH827" s="1208"/>
      <c r="AI827" s="1208"/>
      <c r="AJ827" s="1208"/>
      <c r="AK827" s="1208"/>
      <c r="AL827" s="1208"/>
      <c r="AN827" s="3866"/>
      <c r="AO827" s="3867"/>
      <c r="AP827" s="3867"/>
      <c r="AQ827" s="3867"/>
      <c r="AR827" s="3867"/>
      <c r="AS827" s="3867"/>
      <c r="AT827" s="3867"/>
      <c r="AU827" s="3867"/>
      <c r="AV827" s="3868"/>
      <c r="AW827" s="1208"/>
      <c r="AX827" s="1451"/>
    </row>
    <row r="828" spans="2:50" s="1451" customFormat="1" ht="49.5" hidden="1" customHeight="1">
      <c r="B828" s="1208"/>
      <c r="C828" s="1208"/>
      <c r="D828" s="1208"/>
      <c r="E828" s="1208"/>
      <c r="F828" s="1208"/>
      <c r="G828" s="1208"/>
      <c r="H828" s="1208"/>
      <c r="I828" s="1208"/>
      <c r="J828" s="1208"/>
      <c r="K828" s="1208"/>
      <c r="L828" s="1208"/>
      <c r="M828" s="1208"/>
      <c r="N828" s="1208"/>
      <c r="O828" s="1208"/>
      <c r="P828" s="1208"/>
      <c r="Q828" s="1208"/>
      <c r="R828" s="1208"/>
      <c r="S828" s="1208"/>
      <c r="T828" s="1208"/>
      <c r="U828" s="1208"/>
      <c r="V828" s="1208"/>
      <c r="W828" s="1208"/>
      <c r="X828" s="1208"/>
      <c r="Y828" s="1208"/>
      <c r="Z828" s="1208"/>
      <c r="AA828" s="1208"/>
      <c r="AB828" s="1208"/>
      <c r="AC828" s="1208"/>
      <c r="AD828" s="1208"/>
      <c r="AE828" s="1208"/>
      <c r="AF828" s="1208"/>
      <c r="AG828" s="1208"/>
      <c r="AH828" s="1208"/>
      <c r="AI828" s="1208"/>
      <c r="AJ828" s="1208"/>
      <c r="AK828" s="1208"/>
      <c r="AL828" s="1208"/>
      <c r="AM828" s="1884"/>
      <c r="AN828" s="1208"/>
      <c r="AO828" s="1208"/>
      <c r="AP828" s="1208"/>
      <c r="AQ828" s="1208"/>
      <c r="AR828" s="1208"/>
      <c r="AS828" s="1208"/>
      <c r="AT828" s="1208"/>
      <c r="AU828" s="1208"/>
      <c r="AV828" s="1208"/>
      <c r="AW828" s="1208"/>
    </row>
    <row r="829" spans="2:50" s="1451" customFormat="1" ht="17.25" hidden="1" customHeight="1">
      <c r="B829" s="1208"/>
      <c r="C829" s="1208"/>
      <c r="D829" s="1208"/>
      <c r="E829" s="1208"/>
      <c r="F829" s="1208"/>
      <c r="G829" s="1208"/>
      <c r="H829" s="1208"/>
      <c r="I829" s="1208"/>
      <c r="J829" s="1208"/>
      <c r="K829" s="1208"/>
      <c r="L829" s="1208"/>
      <c r="M829" s="1208"/>
      <c r="N829" s="1208"/>
      <c r="O829" s="1208"/>
      <c r="P829" s="1208"/>
      <c r="Q829" s="1208"/>
      <c r="R829" s="1208"/>
      <c r="S829" s="1208"/>
      <c r="T829" s="1208"/>
      <c r="U829" s="1208"/>
      <c r="V829" s="1208"/>
      <c r="W829" s="1208"/>
      <c r="X829" s="1208"/>
      <c r="Y829" s="1208"/>
      <c r="Z829" s="1208"/>
      <c r="AA829" s="1208"/>
      <c r="AB829" s="1208"/>
      <c r="AC829" s="1208"/>
      <c r="AD829" s="1208"/>
      <c r="AE829" s="1208"/>
      <c r="AF829" s="1208"/>
      <c r="AG829" s="1208"/>
      <c r="AH829" s="1208"/>
      <c r="AI829" s="1208"/>
      <c r="AJ829" s="1208"/>
      <c r="AK829" s="1208"/>
      <c r="AL829" s="1208"/>
      <c r="AN829" s="1208"/>
      <c r="AO829" s="1208"/>
      <c r="AP829" s="1208"/>
      <c r="AQ829" s="1208"/>
      <c r="AR829" s="1208"/>
      <c r="AS829" s="1208"/>
      <c r="AT829" s="1208"/>
      <c r="AU829" s="1208"/>
      <c r="AV829" s="1208"/>
      <c r="AW829" s="1208"/>
    </row>
    <row r="830" spans="2:50" s="1451" customFormat="1" ht="17.25" hidden="1" customHeight="1">
      <c r="B830" s="1208"/>
      <c r="C830" s="1208"/>
      <c r="D830" s="1208"/>
      <c r="E830" s="1208"/>
      <c r="F830" s="1208"/>
      <c r="G830" s="1208"/>
      <c r="H830" s="1208"/>
      <c r="I830" s="1208"/>
      <c r="J830" s="1208"/>
      <c r="K830" s="1208"/>
      <c r="L830" s="1208"/>
      <c r="M830" s="1208"/>
      <c r="N830" s="1208"/>
      <c r="O830" s="1208"/>
      <c r="P830" s="1208"/>
      <c r="Q830" s="1208"/>
      <c r="R830" s="1208"/>
      <c r="S830" s="1208"/>
      <c r="T830" s="1208"/>
      <c r="U830" s="1208"/>
      <c r="V830" s="1208"/>
      <c r="W830" s="1208"/>
      <c r="X830" s="1208"/>
      <c r="Y830" s="1208"/>
      <c r="Z830" s="1208"/>
      <c r="AA830" s="1208"/>
      <c r="AB830" s="1208"/>
      <c r="AC830" s="1208"/>
      <c r="AD830" s="1208"/>
      <c r="AE830" s="1208"/>
      <c r="AF830" s="1208"/>
      <c r="AG830" s="1208"/>
      <c r="AH830" s="1208"/>
      <c r="AI830" s="1208"/>
      <c r="AJ830" s="1208"/>
      <c r="AK830" s="1208"/>
      <c r="AL830" s="1208"/>
      <c r="AN830" s="1208"/>
      <c r="AO830" s="1208"/>
      <c r="AP830" s="1208"/>
      <c r="AQ830" s="1208"/>
      <c r="AR830" s="1208"/>
      <c r="AS830" s="1208"/>
      <c r="AT830" s="1208"/>
      <c r="AU830" s="1208"/>
      <c r="AV830" s="1208"/>
      <c r="AW830" s="1208"/>
      <c r="AX830" s="1208"/>
    </row>
    <row r="831" spans="2:50" s="1451" customFormat="1" ht="12.75" hidden="1" customHeight="1">
      <c r="B831" s="1208"/>
      <c r="C831" s="1208"/>
      <c r="D831" s="1208"/>
      <c r="E831" s="1208"/>
      <c r="F831" s="1208"/>
      <c r="G831" s="1208"/>
      <c r="H831" s="1208"/>
      <c r="I831" s="1208"/>
      <c r="J831" s="1208"/>
      <c r="K831" s="1208"/>
      <c r="L831" s="1208"/>
      <c r="M831" s="1208"/>
      <c r="N831" s="1208"/>
      <c r="O831" s="1208"/>
      <c r="P831" s="1208"/>
      <c r="Q831" s="1208"/>
      <c r="R831" s="1208"/>
      <c r="S831" s="1208"/>
      <c r="T831" s="1208"/>
      <c r="U831" s="1208"/>
      <c r="V831" s="1208"/>
      <c r="W831" s="1208"/>
      <c r="X831" s="1208"/>
      <c r="Y831" s="1208"/>
      <c r="Z831" s="1208"/>
      <c r="AA831" s="1208"/>
      <c r="AB831" s="1208"/>
      <c r="AC831" s="1208"/>
      <c r="AD831" s="1208"/>
      <c r="AE831" s="1208"/>
      <c r="AF831" s="1208"/>
      <c r="AG831" s="1208"/>
      <c r="AH831" s="1208"/>
      <c r="AI831" s="1208"/>
      <c r="AJ831" s="1208"/>
      <c r="AK831" s="1208"/>
      <c r="AL831" s="1208"/>
      <c r="AN831" s="1208"/>
      <c r="AO831" s="1208"/>
      <c r="AP831" s="1208"/>
      <c r="AQ831" s="1208"/>
      <c r="AR831" s="1208"/>
      <c r="AS831" s="1208"/>
      <c r="AT831" s="1208"/>
      <c r="AU831" s="1208"/>
      <c r="AV831" s="1208"/>
      <c r="AW831" s="1208"/>
      <c r="AX831" s="1208"/>
    </row>
    <row r="832" spans="2:50" s="1451" customFormat="1" ht="41.25" hidden="1" customHeight="1">
      <c r="B832" s="1208"/>
      <c r="C832" s="1208"/>
      <c r="D832" s="1208"/>
      <c r="E832" s="1208"/>
      <c r="F832" s="1208"/>
      <c r="G832" s="1208"/>
      <c r="H832" s="1208"/>
      <c r="I832" s="1208"/>
      <c r="J832" s="1208"/>
      <c r="K832" s="1208"/>
      <c r="L832" s="1208"/>
      <c r="M832" s="1208"/>
      <c r="N832" s="1208"/>
      <c r="O832" s="1208"/>
      <c r="P832" s="1208"/>
      <c r="Q832" s="1208"/>
      <c r="R832" s="1208"/>
      <c r="S832" s="1208"/>
      <c r="T832" s="1208"/>
      <c r="U832" s="1208"/>
      <c r="V832" s="1208"/>
      <c r="W832" s="1208"/>
      <c r="X832" s="1208"/>
      <c r="Y832" s="1208"/>
      <c r="Z832" s="1208"/>
      <c r="AA832" s="1208"/>
      <c r="AB832" s="1208"/>
      <c r="AC832" s="1208"/>
      <c r="AD832" s="1208"/>
      <c r="AE832" s="1208"/>
      <c r="AF832" s="1208"/>
      <c r="AG832" s="1208"/>
      <c r="AH832" s="1208"/>
      <c r="AI832" s="1208"/>
      <c r="AJ832" s="1208"/>
      <c r="AK832" s="1208"/>
      <c r="AL832" s="1208"/>
      <c r="AM832" s="1884"/>
      <c r="AN832" s="1208"/>
      <c r="AO832" s="1208"/>
      <c r="AP832" s="1208"/>
      <c r="AQ832" s="1208"/>
      <c r="AR832" s="1208"/>
      <c r="AS832" s="1208"/>
      <c r="AT832" s="1208"/>
      <c r="AU832" s="1208"/>
      <c r="AV832" s="1208"/>
      <c r="AW832" s="1208"/>
      <c r="AX832" s="1208"/>
    </row>
    <row r="833" spans="2:50" s="1451" customFormat="1" ht="15" hidden="1" customHeight="1">
      <c r="B833" s="1208"/>
      <c r="C833" s="1208"/>
      <c r="D833" s="1208"/>
      <c r="E833" s="1208"/>
      <c r="F833" s="1208"/>
      <c r="G833" s="1208"/>
      <c r="H833" s="1208"/>
      <c r="I833" s="1208"/>
      <c r="J833" s="1208"/>
      <c r="K833" s="1208"/>
      <c r="L833" s="1208"/>
      <c r="M833" s="1208"/>
      <c r="N833" s="1208"/>
      <c r="O833" s="1208"/>
      <c r="P833" s="1208"/>
      <c r="Q833" s="1208"/>
      <c r="R833" s="1208"/>
      <c r="S833" s="1208"/>
      <c r="T833" s="1208"/>
      <c r="U833" s="1208"/>
      <c r="V833" s="1208"/>
      <c r="W833" s="1208"/>
      <c r="X833" s="1208"/>
      <c r="Y833" s="1208"/>
      <c r="Z833" s="1208"/>
      <c r="AA833" s="1208"/>
      <c r="AB833" s="1208"/>
      <c r="AC833" s="1208"/>
      <c r="AD833" s="1208"/>
      <c r="AE833" s="1208"/>
      <c r="AF833" s="1208"/>
      <c r="AG833" s="1208"/>
      <c r="AH833" s="1208"/>
      <c r="AI833" s="1208"/>
      <c r="AJ833" s="1208"/>
      <c r="AK833" s="1208"/>
      <c r="AL833" s="1208"/>
      <c r="AM833" s="1479" t="s">
        <v>807</v>
      </c>
      <c r="AN833" s="1208"/>
      <c r="AO833" s="1208"/>
      <c r="AP833" s="1208"/>
      <c r="AQ833" s="1208"/>
      <c r="AR833" s="1208"/>
      <c r="AS833" s="1208"/>
      <c r="AT833" s="1208"/>
      <c r="AU833" s="1208"/>
      <c r="AV833" s="1208"/>
      <c r="AW833" s="1208"/>
      <c r="AX833" s="1208"/>
    </row>
    <row r="834" spans="2:50" s="1451" customFormat="1" ht="51" hidden="1" customHeight="1">
      <c r="B834" s="389" t="s">
        <v>1682</v>
      </c>
      <c r="C834" s="1208"/>
      <c r="D834" s="1208"/>
      <c r="E834" s="1208"/>
      <c r="F834" s="1208"/>
      <c r="G834" s="1208"/>
      <c r="H834" s="1208"/>
      <c r="I834" s="1208"/>
      <c r="J834" s="1208"/>
      <c r="K834" s="1208"/>
      <c r="L834" s="1208"/>
      <c r="M834" s="1208"/>
      <c r="N834" s="1208"/>
      <c r="O834" s="1208"/>
      <c r="P834" s="1208"/>
      <c r="Q834" s="1208"/>
      <c r="R834" s="1208"/>
      <c r="S834" s="1208"/>
      <c r="T834" s="1208"/>
      <c r="U834" s="1208"/>
      <c r="V834" s="1208"/>
      <c r="W834" s="1208"/>
      <c r="X834" s="1208"/>
      <c r="Y834" s="1208"/>
      <c r="Z834" s="1208"/>
      <c r="AA834" s="1208"/>
      <c r="AB834" s="1208"/>
      <c r="AC834" s="1208"/>
      <c r="AD834" s="1208"/>
      <c r="AE834" s="1208"/>
      <c r="AF834" s="1208"/>
      <c r="AG834" s="1208"/>
      <c r="AH834" s="1208"/>
      <c r="AI834" s="1208"/>
      <c r="AJ834" s="1208"/>
      <c r="AK834" s="1208"/>
      <c r="AL834" s="1208"/>
      <c r="AM834" s="1884"/>
      <c r="AN834" s="1208"/>
      <c r="AO834" s="1208"/>
      <c r="AP834" s="1208"/>
      <c r="AQ834" s="1208"/>
      <c r="AR834" s="1208"/>
      <c r="AS834" s="1208"/>
      <c r="AT834" s="1208"/>
      <c r="AU834" s="1208"/>
      <c r="AV834" s="1208"/>
      <c r="AW834" s="1208"/>
      <c r="AX834" s="1208"/>
    </row>
    <row r="835" spans="2:50" s="1451" customFormat="1" ht="15.75" hidden="1" customHeight="1">
      <c r="B835" s="1208"/>
      <c r="C835" s="1208"/>
      <c r="D835" s="1208"/>
      <c r="E835" s="1208"/>
      <c r="F835" s="1208"/>
      <c r="G835" s="1208"/>
      <c r="H835" s="1208"/>
      <c r="I835" s="1208"/>
      <c r="J835" s="1208"/>
      <c r="K835" s="1208"/>
      <c r="L835" s="1208"/>
      <c r="M835" s="1208"/>
      <c r="N835" s="1208"/>
      <c r="O835" s="1208"/>
      <c r="P835" s="1208"/>
      <c r="Q835" s="1208"/>
      <c r="R835" s="1208"/>
      <c r="S835" s="1208"/>
      <c r="T835" s="1208"/>
      <c r="U835" s="1208"/>
      <c r="V835" s="1208"/>
      <c r="W835" s="1208"/>
      <c r="X835" s="1208"/>
      <c r="Y835" s="1208"/>
      <c r="Z835" s="1208"/>
      <c r="AA835" s="1208"/>
      <c r="AB835" s="1208"/>
      <c r="AC835" s="1208"/>
      <c r="AD835" s="1208"/>
      <c r="AE835" s="1208"/>
      <c r="AF835" s="1208"/>
      <c r="AG835" s="1208"/>
      <c r="AH835" s="1208"/>
      <c r="AI835" s="1208"/>
      <c r="AJ835" s="1208"/>
      <c r="AK835" s="1208"/>
      <c r="AL835" s="1208"/>
      <c r="AM835" s="1884"/>
      <c r="AN835" s="1208"/>
      <c r="AO835" s="1208"/>
      <c r="AP835" s="1208"/>
      <c r="AQ835" s="1208"/>
      <c r="AR835" s="1208"/>
      <c r="AS835" s="1208"/>
      <c r="AT835" s="1208"/>
      <c r="AU835" s="1208"/>
      <c r="AV835" s="1208"/>
      <c r="AW835" s="1208"/>
      <c r="AX835" s="1208"/>
    </row>
    <row r="836" spans="2:50" s="1451" customFormat="1" ht="58.5" hidden="1" customHeight="1">
      <c r="B836" s="1208"/>
      <c r="C836" s="1208"/>
      <c r="D836" s="1208"/>
      <c r="E836" s="1208"/>
      <c r="F836" s="1208"/>
      <c r="G836" s="1208"/>
      <c r="H836" s="1208"/>
      <c r="I836" s="1208"/>
      <c r="J836" s="1208"/>
      <c r="K836" s="1208"/>
      <c r="L836" s="1208"/>
      <c r="M836" s="1208"/>
      <c r="N836" s="1208"/>
      <c r="O836" s="1208"/>
      <c r="P836" s="1208"/>
      <c r="Q836" s="1208"/>
      <c r="R836" s="1208"/>
      <c r="S836" s="1208"/>
      <c r="T836" s="1208"/>
      <c r="U836" s="1208"/>
      <c r="V836" s="1208"/>
      <c r="W836" s="1208"/>
      <c r="X836" s="1208"/>
      <c r="Y836" s="1208"/>
      <c r="Z836" s="1208"/>
      <c r="AA836" s="1208"/>
      <c r="AB836" s="1208"/>
      <c r="AC836" s="1208"/>
      <c r="AD836" s="1208"/>
      <c r="AE836" s="1208"/>
      <c r="AF836" s="1208"/>
      <c r="AG836" s="1208"/>
      <c r="AH836" s="1208"/>
      <c r="AI836" s="1208"/>
      <c r="AJ836" s="1208"/>
      <c r="AK836" s="1208"/>
      <c r="AL836" s="1208"/>
      <c r="AM836" s="1884"/>
      <c r="AN836" s="1208"/>
      <c r="AO836" s="1208"/>
      <c r="AP836" s="1208"/>
      <c r="AQ836" s="1208"/>
      <c r="AR836" s="1208"/>
      <c r="AS836" s="1208"/>
      <c r="AT836" s="1208"/>
      <c r="AU836" s="1208"/>
      <c r="AV836" s="1208"/>
      <c r="AW836" s="1208"/>
      <c r="AX836" s="1208"/>
    </row>
    <row r="837" spans="2:50" s="1451" customFormat="1" ht="15.75" customHeight="1">
      <c r="B837" s="1208"/>
      <c r="C837" s="1208"/>
      <c r="D837" s="1208"/>
      <c r="E837" s="1208"/>
      <c r="F837" s="1208"/>
      <c r="G837" s="1208"/>
      <c r="H837" s="1208"/>
      <c r="I837" s="1208"/>
      <c r="J837" s="1208"/>
      <c r="K837" s="1208"/>
      <c r="L837" s="1208"/>
      <c r="M837" s="1208"/>
      <c r="N837" s="1208"/>
      <c r="O837" s="1208"/>
      <c r="P837" s="1208"/>
      <c r="Q837" s="1208"/>
      <c r="R837" s="1208"/>
      <c r="S837" s="1208"/>
      <c r="T837" s="1208"/>
      <c r="U837" s="1208"/>
      <c r="V837" s="1208"/>
      <c r="W837" s="1208"/>
      <c r="X837" s="1208"/>
      <c r="Y837" s="1208"/>
      <c r="Z837" s="1208"/>
      <c r="AA837" s="1208"/>
      <c r="AB837" s="1208"/>
      <c r="AC837" s="1208"/>
      <c r="AD837" s="1208"/>
      <c r="AE837" s="1208"/>
      <c r="AF837" s="1208"/>
      <c r="AG837" s="1208"/>
      <c r="AH837" s="1208"/>
      <c r="AI837" s="1208"/>
      <c r="AJ837" s="1208"/>
      <c r="AK837" s="1208"/>
      <c r="AL837" s="1208"/>
      <c r="AM837" s="1884"/>
      <c r="AN837" s="1484"/>
      <c r="AO837" s="1484"/>
      <c r="AP837" s="1484"/>
      <c r="AQ837" s="1484"/>
      <c r="AR837" s="1484"/>
      <c r="AS837" s="1484"/>
      <c r="AT837" s="1484"/>
      <c r="AU837" s="1484"/>
      <c r="AV837" s="1484"/>
      <c r="AW837" s="1208"/>
      <c r="AX837" s="1208"/>
    </row>
    <row r="838" spans="2:50" s="1451" customFormat="1" ht="15.75" customHeight="1">
      <c r="B838" s="1208"/>
      <c r="C838" s="1208"/>
      <c r="D838" s="1208"/>
      <c r="E838" s="1208"/>
      <c r="F838" s="1208"/>
      <c r="G838" s="1208"/>
      <c r="H838" s="1208"/>
      <c r="I838" s="1208"/>
      <c r="J838" s="1208"/>
      <c r="K838" s="1208"/>
      <c r="L838" s="1208"/>
      <c r="M838" s="1208"/>
      <c r="N838" s="1208"/>
      <c r="O838" s="1208"/>
      <c r="P838" s="1208"/>
      <c r="Q838" s="1208"/>
      <c r="R838" s="1208"/>
      <c r="S838" s="1208"/>
      <c r="T838" s="1208"/>
      <c r="U838" s="1208"/>
      <c r="V838" s="1208"/>
      <c r="W838" s="1208"/>
      <c r="X838" s="1208"/>
      <c r="Y838" s="1208"/>
      <c r="Z838" s="1208"/>
      <c r="AA838" s="1208"/>
      <c r="AB838" s="1208"/>
      <c r="AC838" s="1208"/>
      <c r="AD838" s="1208"/>
      <c r="AE838" s="1208"/>
      <c r="AF838" s="1208"/>
      <c r="AG838" s="1208"/>
      <c r="AH838" s="1208"/>
      <c r="AI838" s="1208"/>
      <c r="AJ838" s="1208"/>
      <c r="AK838" s="1208"/>
      <c r="AL838" s="1208"/>
      <c r="AM838" s="1884"/>
      <c r="AN838" s="1208"/>
      <c r="AO838" s="1208"/>
      <c r="AP838" s="1208"/>
      <c r="AQ838" s="1208"/>
      <c r="AR838" s="1208"/>
      <c r="AS838" s="1208"/>
      <c r="AT838" s="1208"/>
      <c r="AU838" s="1208"/>
      <c r="AV838" s="1208"/>
      <c r="AW838" s="1208"/>
      <c r="AX838" s="1208"/>
    </row>
    <row r="839" spans="2:50" s="1451" customFormat="1" ht="16.5">
      <c r="B839" s="2940" t="s">
        <v>1682</v>
      </c>
    </row>
    <row r="840" spans="2:50" s="1451" customFormat="1">
      <c r="AM840" s="1479" t="s">
        <v>807</v>
      </c>
    </row>
    <row r="841" spans="2:50" s="1451" customFormat="1"/>
    <row r="842" spans="2:50" s="1451" customFormat="1"/>
    <row r="843" spans="2:50" s="1451" customFormat="1"/>
    <row r="844" spans="2:50" s="1451" customFormat="1"/>
    <row r="845" spans="2:50" s="1451" customFormat="1"/>
    <row r="847" spans="2:50" s="1451" customFormat="1" ht="15.75" customHeight="1">
      <c r="B847" s="1208"/>
      <c r="C847" s="1208"/>
      <c r="D847" s="1208"/>
      <c r="E847" s="1208"/>
      <c r="F847" s="1208"/>
      <c r="G847" s="1208"/>
      <c r="H847" s="1208"/>
      <c r="I847" s="1208"/>
      <c r="J847" s="1208"/>
      <c r="K847" s="1208"/>
      <c r="L847" s="1208"/>
      <c r="M847" s="1208"/>
      <c r="N847" s="1208"/>
      <c r="O847" s="1208"/>
      <c r="P847" s="1208"/>
      <c r="Q847" s="1208"/>
      <c r="R847" s="1208"/>
      <c r="S847" s="1208"/>
      <c r="T847" s="1208"/>
      <c r="U847" s="1208"/>
      <c r="V847" s="1208"/>
      <c r="W847" s="1208"/>
      <c r="X847" s="1208"/>
      <c r="Y847" s="1208"/>
      <c r="Z847" s="1208"/>
      <c r="AA847" s="1208"/>
      <c r="AB847" s="1208"/>
      <c r="AC847" s="1208"/>
      <c r="AD847" s="1208"/>
      <c r="AE847" s="1208"/>
      <c r="AF847" s="1208"/>
      <c r="AG847" s="1208"/>
      <c r="AH847" s="1208"/>
      <c r="AI847" s="1208"/>
      <c r="AJ847" s="1208"/>
      <c r="AK847" s="1208"/>
      <c r="AL847" s="1208"/>
      <c r="AM847" s="1884"/>
      <c r="AN847" s="1208"/>
      <c r="AO847" s="1208"/>
      <c r="AP847" s="1208"/>
      <c r="AQ847" s="1208"/>
      <c r="AR847" s="1208"/>
      <c r="AS847" s="1208"/>
      <c r="AT847" s="1208"/>
      <c r="AU847" s="1208"/>
      <c r="AV847" s="1208"/>
      <c r="AW847" s="1208"/>
      <c r="AX847" s="1208"/>
    </row>
    <row r="848" spans="2:50" s="1451" customFormat="1" ht="15.75" customHeight="1">
      <c r="B848" s="1208"/>
      <c r="C848" s="1208"/>
      <c r="D848" s="1208"/>
      <c r="E848" s="1208"/>
      <c r="F848" s="1208"/>
      <c r="G848" s="1208"/>
      <c r="H848" s="1208"/>
      <c r="I848" s="1208"/>
      <c r="J848" s="1208"/>
      <c r="K848" s="1208"/>
      <c r="L848" s="1208"/>
      <c r="M848" s="1208"/>
      <c r="N848" s="1208"/>
      <c r="O848" s="1208"/>
      <c r="P848" s="1208"/>
      <c r="Q848" s="1208"/>
      <c r="R848" s="1208"/>
      <c r="S848" s="1208"/>
      <c r="T848" s="1208"/>
      <c r="U848" s="1208"/>
      <c r="V848" s="1208"/>
      <c r="W848" s="1208"/>
      <c r="X848" s="1208"/>
      <c r="Y848" s="1208"/>
      <c r="Z848" s="1208"/>
      <c r="AA848" s="1208"/>
      <c r="AB848" s="1208"/>
      <c r="AC848" s="1208"/>
      <c r="AD848" s="1208"/>
      <c r="AE848" s="1208"/>
      <c r="AF848" s="1208"/>
      <c r="AG848" s="1208"/>
      <c r="AH848" s="1208"/>
      <c r="AI848" s="1208"/>
      <c r="AJ848" s="1208"/>
      <c r="AK848" s="1208"/>
      <c r="AL848" s="1208"/>
      <c r="AM848" s="1884"/>
      <c r="AN848" s="1208"/>
      <c r="AO848" s="1208"/>
      <c r="AP848" s="1208"/>
      <c r="AQ848" s="1208"/>
      <c r="AR848" s="1208"/>
      <c r="AS848" s="1208"/>
      <c r="AT848" s="1208"/>
      <c r="AU848" s="1208"/>
      <c r="AV848" s="1208"/>
      <c r="AW848" s="1208"/>
      <c r="AX848" s="1208"/>
    </row>
    <row r="849" spans="2:50" s="1451" customFormat="1" ht="15.75" customHeight="1">
      <c r="B849" s="1208"/>
      <c r="C849" s="1208"/>
      <c r="D849" s="1208"/>
      <c r="E849" s="1208"/>
      <c r="F849" s="1208"/>
      <c r="G849" s="1208"/>
      <c r="H849" s="1208"/>
      <c r="I849" s="1208"/>
      <c r="J849" s="1208"/>
      <c r="K849" s="1208"/>
      <c r="L849" s="1208"/>
      <c r="M849" s="1208"/>
      <c r="N849" s="1208"/>
      <c r="O849" s="1208"/>
      <c r="P849" s="1208"/>
      <c r="Q849" s="1208"/>
      <c r="R849" s="1208"/>
      <c r="S849" s="1208"/>
      <c r="T849" s="1208"/>
      <c r="U849" s="1208"/>
      <c r="V849" s="1208"/>
      <c r="W849" s="1208"/>
      <c r="X849" s="1208"/>
      <c r="Y849" s="1208"/>
      <c r="Z849" s="1208"/>
      <c r="AA849" s="1208"/>
      <c r="AB849" s="1208"/>
      <c r="AC849" s="1208"/>
      <c r="AD849" s="1208"/>
      <c r="AE849" s="1208"/>
      <c r="AF849" s="1208"/>
      <c r="AG849" s="1208"/>
      <c r="AH849" s="1208"/>
      <c r="AI849" s="1208"/>
      <c r="AJ849" s="1208"/>
      <c r="AK849" s="1208"/>
      <c r="AL849" s="1208"/>
      <c r="AM849" s="1884"/>
      <c r="AN849" s="1208"/>
      <c r="AO849" s="1208"/>
      <c r="AP849" s="1208"/>
      <c r="AQ849" s="1208"/>
      <c r="AR849" s="1208"/>
      <c r="AS849" s="1208"/>
      <c r="AT849" s="1208"/>
      <c r="AU849" s="1208"/>
      <c r="AV849" s="1208"/>
      <c r="AW849" s="1208"/>
      <c r="AX849" s="1208"/>
    </row>
    <row r="850" spans="2:50" s="1451" customFormat="1" ht="15.75" customHeight="1">
      <c r="B850" s="1208"/>
      <c r="C850" s="1208"/>
      <c r="D850" s="1208"/>
      <c r="E850" s="1208"/>
      <c r="F850" s="1208"/>
      <c r="G850" s="1208"/>
      <c r="H850" s="1208"/>
      <c r="I850" s="1208"/>
      <c r="J850" s="1208"/>
      <c r="K850" s="1208"/>
      <c r="L850" s="1208"/>
      <c r="M850" s="1208"/>
      <c r="N850" s="1208"/>
      <c r="O850" s="1208"/>
      <c r="P850" s="1208"/>
      <c r="Q850" s="1208"/>
      <c r="R850" s="1208"/>
      <c r="S850" s="1208"/>
      <c r="T850" s="1208"/>
      <c r="U850" s="1208"/>
      <c r="V850" s="1208"/>
      <c r="W850" s="1208"/>
      <c r="X850" s="1208"/>
      <c r="Y850" s="1208"/>
      <c r="Z850" s="1208"/>
      <c r="AA850" s="1208"/>
      <c r="AB850" s="1208"/>
      <c r="AC850" s="1208"/>
      <c r="AD850" s="1208"/>
      <c r="AE850" s="1208"/>
      <c r="AF850" s="1208"/>
      <c r="AG850" s="1208"/>
      <c r="AH850" s="1208"/>
      <c r="AI850" s="1208"/>
      <c r="AJ850" s="1208"/>
      <c r="AK850" s="1208"/>
      <c r="AL850" s="1208"/>
      <c r="AM850" s="1884"/>
      <c r="AN850" s="1208"/>
      <c r="AO850" s="1208"/>
      <c r="AP850" s="1208"/>
      <c r="AQ850" s="1208"/>
      <c r="AR850" s="1208"/>
      <c r="AS850" s="1208"/>
      <c r="AT850" s="1208"/>
      <c r="AU850" s="1208"/>
      <c r="AV850" s="1208"/>
      <c r="AW850" s="1208"/>
      <c r="AX850" s="1208"/>
    </row>
    <row r="851" spans="2:50" s="1451" customFormat="1" ht="15.75" customHeight="1">
      <c r="B851" s="1208"/>
      <c r="C851" s="1208"/>
      <c r="D851" s="1208"/>
      <c r="E851" s="1208"/>
      <c r="F851" s="1208"/>
      <c r="G851" s="1208"/>
      <c r="H851" s="1208"/>
      <c r="I851" s="1208"/>
      <c r="J851" s="1208"/>
      <c r="K851" s="1208"/>
      <c r="L851" s="1208"/>
      <c r="M851" s="1208"/>
      <c r="N851" s="1208"/>
      <c r="O851" s="1208"/>
      <c r="P851" s="1208"/>
      <c r="Q851" s="1208"/>
      <c r="R851" s="1208"/>
      <c r="S851" s="1208"/>
      <c r="T851" s="1208"/>
      <c r="U851" s="1208"/>
      <c r="V851" s="1208"/>
      <c r="W851" s="1208"/>
      <c r="X851" s="1208"/>
      <c r="Y851" s="1208"/>
      <c r="Z851" s="1208"/>
      <c r="AA851" s="1208"/>
      <c r="AB851" s="1208"/>
      <c r="AC851" s="1208"/>
      <c r="AD851" s="1208"/>
      <c r="AE851" s="1208"/>
      <c r="AF851" s="1208"/>
      <c r="AG851" s="1208"/>
      <c r="AH851" s="1208"/>
      <c r="AI851" s="1208"/>
      <c r="AJ851" s="1208"/>
      <c r="AK851" s="1208"/>
      <c r="AL851" s="1208"/>
      <c r="AM851" s="1884"/>
      <c r="AN851" s="1208"/>
      <c r="AO851" s="1208"/>
      <c r="AP851" s="1208"/>
      <c r="AQ851" s="1208"/>
      <c r="AR851" s="1208"/>
      <c r="AS851" s="1208"/>
      <c r="AT851" s="1208"/>
      <c r="AU851" s="1208"/>
      <c r="AV851" s="1208"/>
      <c r="AW851" s="1208"/>
      <c r="AX851" s="1208"/>
    </row>
    <row r="852" spans="2:50" s="1451" customFormat="1" ht="15.75" customHeight="1">
      <c r="B852" s="1208"/>
      <c r="C852" s="1208"/>
      <c r="D852" s="1208"/>
      <c r="E852" s="1208"/>
      <c r="F852" s="1208"/>
      <c r="G852" s="1208"/>
      <c r="H852" s="1208"/>
      <c r="I852" s="1208"/>
      <c r="J852" s="1208"/>
      <c r="K852" s="1208"/>
      <c r="L852" s="1208"/>
      <c r="M852" s="1208"/>
      <c r="N852" s="1208"/>
      <c r="O852" s="1208"/>
      <c r="P852" s="1208"/>
      <c r="Q852" s="1208"/>
      <c r="R852" s="1208"/>
      <c r="S852" s="1208"/>
      <c r="T852" s="1208"/>
      <c r="U852" s="1208"/>
      <c r="V852" s="1208"/>
      <c r="W852" s="1208"/>
      <c r="X852" s="1208"/>
      <c r="Y852" s="1208"/>
      <c r="Z852" s="1208"/>
      <c r="AA852" s="1208"/>
      <c r="AB852" s="1208"/>
      <c r="AC852" s="1208"/>
      <c r="AD852" s="1208"/>
      <c r="AE852" s="1208"/>
      <c r="AF852" s="1208"/>
      <c r="AG852" s="1208"/>
      <c r="AH852" s="1208"/>
      <c r="AI852" s="1208"/>
      <c r="AJ852" s="1208"/>
      <c r="AK852" s="1208"/>
      <c r="AL852" s="1208"/>
      <c r="AM852" s="1884"/>
      <c r="AN852" s="1208"/>
      <c r="AO852" s="1208"/>
      <c r="AP852" s="1208"/>
      <c r="AQ852" s="1208"/>
      <c r="AR852" s="1208"/>
      <c r="AS852" s="1208"/>
      <c r="AT852" s="1208"/>
      <c r="AU852" s="1208"/>
      <c r="AV852" s="1208"/>
      <c r="AW852" s="1208"/>
      <c r="AX852" s="1208"/>
    </row>
    <row r="853" spans="2:50" s="1451" customFormat="1" ht="15.75" customHeight="1">
      <c r="B853" s="1208"/>
      <c r="C853" s="1208"/>
      <c r="D853" s="1208"/>
      <c r="E853" s="1208"/>
      <c r="F853" s="1208"/>
      <c r="G853" s="1208"/>
      <c r="H853" s="1208"/>
      <c r="I853" s="1208"/>
      <c r="J853" s="1208"/>
      <c r="K853" s="1208"/>
      <c r="L853" s="1208"/>
      <c r="M853" s="1208"/>
      <c r="N853" s="1208"/>
      <c r="O853" s="1208"/>
      <c r="P853" s="1208"/>
      <c r="Q853" s="1208"/>
      <c r="R853" s="1208"/>
      <c r="S853" s="1208"/>
      <c r="T853" s="1208"/>
      <c r="U853" s="1208"/>
      <c r="V853" s="1208"/>
      <c r="W853" s="1208"/>
      <c r="X853" s="1208"/>
      <c r="Y853" s="1208"/>
      <c r="Z853" s="1208"/>
      <c r="AA853" s="1208"/>
      <c r="AB853" s="1208"/>
      <c r="AC853" s="1208"/>
      <c r="AD853" s="1208"/>
      <c r="AE853" s="1208"/>
      <c r="AF853" s="1208"/>
      <c r="AG853" s="1208"/>
      <c r="AH853" s="1208"/>
      <c r="AI853" s="1208"/>
      <c r="AJ853" s="1208"/>
      <c r="AK853" s="1208"/>
      <c r="AL853" s="1208"/>
      <c r="AM853" s="1884"/>
      <c r="AN853" s="1208"/>
      <c r="AO853" s="1208"/>
      <c r="AP853" s="1208"/>
      <c r="AQ853" s="1208"/>
      <c r="AR853" s="1208"/>
      <c r="AS853" s="1208"/>
      <c r="AT853" s="1208"/>
      <c r="AU853" s="1208"/>
      <c r="AV853" s="1208"/>
      <c r="AW853" s="1208"/>
      <c r="AX853" s="1208"/>
    </row>
    <row r="854" spans="2:50" s="1451" customFormat="1" ht="15.75" customHeight="1">
      <c r="B854" s="1208"/>
      <c r="C854" s="1208"/>
      <c r="D854" s="1208"/>
      <c r="E854" s="1208"/>
      <c r="F854" s="1208"/>
      <c r="G854" s="1208"/>
      <c r="H854" s="1208"/>
      <c r="I854" s="1208"/>
      <c r="J854" s="1208"/>
      <c r="K854" s="1208"/>
      <c r="L854" s="1208"/>
      <c r="M854" s="1208"/>
      <c r="N854" s="1208"/>
      <c r="O854" s="1208"/>
      <c r="P854" s="1208"/>
      <c r="Q854" s="1208"/>
      <c r="R854" s="1208"/>
      <c r="S854" s="1208"/>
      <c r="T854" s="1208"/>
      <c r="U854" s="1208"/>
      <c r="V854" s="1208"/>
      <c r="W854" s="1208"/>
      <c r="X854" s="1208"/>
      <c r="Y854" s="1208"/>
      <c r="Z854" s="1208"/>
      <c r="AA854" s="1208"/>
      <c r="AB854" s="1208"/>
      <c r="AC854" s="1208"/>
      <c r="AD854" s="1208"/>
      <c r="AE854" s="1208"/>
      <c r="AF854" s="1208"/>
      <c r="AG854" s="1208"/>
      <c r="AH854" s="1208"/>
      <c r="AI854" s="1208"/>
      <c r="AJ854" s="1208"/>
      <c r="AK854" s="1208"/>
      <c r="AL854" s="1208"/>
      <c r="AM854" s="1884"/>
      <c r="AN854" s="1208"/>
      <c r="AO854" s="1208"/>
      <c r="AP854" s="1208"/>
      <c r="AQ854" s="1208"/>
      <c r="AR854" s="1208"/>
      <c r="AS854" s="1208"/>
      <c r="AT854" s="1208"/>
      <c r="AU854" s="1208"/>
      <c r="AV854" s="1208"/>
      <c r="AW854" s="1208"/>
      <c r="AX854" s="1208"/>
    </row>
    <row r="855" spans="2:50" s="1451" customFormat="1" ht="17.25" customHeight="1">
      <c r="B855" s="1208"/>
      <c r="C855" s="1208"/>
      <c r="D855" s="1208"/>
      <c r="E855" s="1208"/>
      <c r="F855" s="1208"/>
      <c r="G855" s="1208"/>
      <c r="H855" s="1208"/>
      <c r="I855" s="1208"/>
      <c r="J855" s="1208"/>
      <c r="K855" s="1208"/>
      <c r="L855" s="1208"/>
      <c r="M855" s="1208"/>
      <c r="N855" s="1208"/>
      <c r="O855" s="1208"/>
      <c r="P855" s="1208"/>
      <c r="Q855" s="1208"/>
      <c r="R855" s="1208"/>
      <c r="S855" s="1208"/>
      <c r="T855" s="1208"/>
      <c r="U855" s="1208"/>
      <c r="V855" s="1208"/>
      <c r="W855" s="1208"/>
      <c r="X855" s="1208"/>
      <c r="Y855" s="1208"/>
      <c r="Z855" s="1208"/>
      <c r="AA855" s="1208"/>
      <c r="AB855" s="1208"/>
      <c r="AC855" s="1208"/>
      <c r="AD855" s="1208"/>
      <c r="AE855" s="1208"/>
      <c r="AF855" s="1208"/>
      <c r="AG855" s="1208"/>
      <c r="AH855" s="1208"/>
      <c r="AI855" s="1208"/>
      <c r="AJ855" s="1208"/>
      <c r="AK855" s="1208"/>
      <c r="AL855" s="1208"/>
      <c r="AM855" s="1884"/>
      <c r="AN855" s="1208"/>
      <c r="AO855" s="1208"/>
      <c r="AP855" s="1208"/>
      <c r="AQ855" s="1208"/>
      <c r="AR855" s="1208"/>
      <c r="AS855" s="1208"/>
      <c r="AT855" s="1208"/>
      <c r="AU855" s="1208"/>
      <c r="AV855" s="1208"/>
      <c r="AW855" s="1208"/>
      <c r="AX855" s="1208"/>
    </row>
    <row r="856" spans="2:50" s="1451" customFormat="1" ht="14.25" customHeight="1">
      <c r="B856" s="1208"/>
      <c r="C856" s="1208"/>
      <c r="D856" s="1208"/>
      <c r="E856" s="1208"/>
      <c r="F856" s="1208"/>
      <c r="G856" s="1208"/>
      <c r="H856" s="1208"/>
      <c r="I856" s="1208"/>
      <c r="J856" s="1208"/>
      <c r="K856" s="1208"/>
      <c r="L856" s="1208"/>
      <c r="M856" s="1208"/>
      <c r="N856" s="1208"/>
      <c r="O856" s="1208"/>
      <c r="P856" s="1208"/>
      <c r="Q856" s="1208"/>
      <c r="R856" s="1208"/>
      <c r="S856" s="1208"/>
      <c r="T856" s="1208"/>
      <c r="U856" s="1208"/>
      <c r="V856" s="1208"/>
      <c r="W856" s="1208"/>
      <c r="X856" s="1208"/>
      <c r="Y856" s="1208"/>
      <c r="Z856" s="1208"/>
      <c r="AA856" s="1208"/>
      <c r="AB856" s="1208"/>
      <c r="AC856" s="1208"/>
      <c r="AD856" s="1208"/>
      <c r="AE856" s="1208"/>
      <c r="AF856" s="1208"/>
      <c r="AG856" s="1208"/>
      <c r="AH856" s="1208"/>
      <c r="AI856" s="1208"/>
      <c r="AJ856" s="1208"/>
      <c r="AK856" s="1208"/>
      <c r="AL856" s="1208"/>
      <c r="AN856" s="1208"/>
      <c r="AO856" s="1208"/>
      <c r="AP856" s="1208"/>
      <c r="AQ856" s="1208"/>
      <c r="AR856" s="1208"/>
      <c r="AS856" s="1208"/>
      <c r="AT856" s="1208"/>
      <c r="AU856" s="1208"/>
      <c r="AV856" s="1208"/>
      <c r="AW856" s="1208"/>
      <c r="AX856" s="1208"/>
    </row>
    <row r="857" spans="2:50" s="1451" customFormat="1">
      <c r="B857" s="1208"/>
      <c r="C857" s="1208"/>
      <c r="D857" s="1208"/>
      <c r="E857" s="1208"/>
      <c r="F857" s="1208"/>
      <c r="G857" s="1208"/>
      <c r="H857" s="1208"/>
      <c r="I857" s="1208"/>
      <c r="J857" s="1208"/>
      <c r="K857" s="1208"/>
      <c r="L857" s="1208"/>
      <c r="M857" s="1208"/>
      <c r="N857" s="1208"/>
      <c r="O857" s="1208"/>
      <c r="P857" s="1208"/>
      <c r="Q857" s="1208"/>
      <c r="R857" s="1208"/>
      <c r="S857" s="1208"/>
      <c r="T857" s="1208"/>
      <c r="U857" s="1208"/>
      <c r="V857" s="1208"/>
      <c r="W857" s="1208"/>
      <c r="X857" s="1208"/>
      <c r="Y857" s="1208"/>
      <c r="Z857" s="1208"/>
      <c r="AA857" s="1208"/>
      <c r="AB857" s="1208"/>
      <c r="AC857" s="1208"/>
      <c r="AD857" s="1208"/>
      <c r="AE857" s="1208"/>
      <c r="AF857" s="1208"/>
      <c r="AG857" s="1208"/>
      <c r="AH857" s="1208"/>
      <c r="AI857" s="1208"/>
      <c r="AJ857" s="1208"/>
      <c r="AK857" s="1208"/>
      <c r="AL857" s="1208"/>
      <c r="AM857" s="1884"/>
      <c r="AN857" s="1208"/>
      <c r="AO857" s="1208"/>
      <c r="AP857" s="1208"/>
      <c r="AQ857" s="1208"/>
      <c r="AR857" s="1208"/>
      <c r="AS857" s="1208"/>
      <c r="AT857" s="1208"/>
      <c r="AU857" s="1208"/>
      <c r="AV857" s="1208"/>
      <c r="AW857" s="1208"/>
      <c r="AX857" s="1208"/>
    </row>
    <row r="858" spans="2:50" s="1451" customFormat="1" ht="13.5" customHeight="1">
      <c r="B858" s="1208"/>
      <c r="C858" s="1208"/>
      <c r="D858" s="1208"/>
      <c r="E858" s="1208"/>
      <c r="F858" s="1208"/>
      <c r="G858" s="1208"/>
      <c r="H858" s="1208"/>
      <c r="I858" s="1208"/>
      <c r="J858" s="1208"/>
      <c r="K858" s="1208"/>
      <c r="L858" s="1208"/>
      <c r="M858" s="1208"/>
      <c r="N858" s="1208"/>
      <c r="O858" s="1208"/>
      <c r="P858" s="1208"/>
      <c r="Q858" s="1208"/>
      <c r="R858" s="1208"/>
      <c r="S858" s="1208"/>
      <c r="T858" s="1208"/>
      <c r="U858" s="1208"/>
      <c r="V858" s="1208"/>
      <c r="W858" s="1208"/>
      <c r="X858" s="1208"/>
      <c r="Y858" s="1208"/>
      <c r="Z858" s="1208"/>
      <c r="AA858" s="1208"/>
      <c r="AB858" s="1208"/>
      <c r="AC858" s="1208"/>
      <c r="AD858" s="1208"/>
      <c r="AE858" s="1208"/>
      <c r="AF858" s="1208"/>
      <c r="AG858" s="1208"/>
      <c r="AH858" s="1208"/>
      <c r="AI858" s="1208"/>
      <c r="AJ858" s="1208"/>
      <c r="AK858" s="1208"/>
      <c r="AL858" s="1208"/>
      <c r="AM858" s="1884"/>
      <c r="AN858" s="1208"/>
      <c r="AO858" s="1208"/>
      <c r="AP858" s="1208"/>
      <c r="AQ858" s="1208"/>
      <c r="AR858" s="1208"/>
      <c r="AS858" s="1208"/>
      <c r="AT858" s="1208"/>
      <c r="AU858" s="1208"/>
      <c r="AV858" s="1208"/>
      <c r="AW858" s="1208"/>
      <c r="AX858" s="1208"/>
    </row>
    <row r="859" spans="2:50" ht="14.25" customHeight="1"/>
    <row r="860" spans="2:50" ht="14.25" customHeight="1"/>
    <row r="861" spans="2:50" ht="14.25" customHeight="1"/>
    <row r="862" spans="2:50" ht="14.25" customHeight="1"/>
    <row r="863" spans="2:50" ht="14.25" customHeight="1"/>
    <row r="864" spans="2:50" ht="14.25" customHeight="1"/>
    <row r="865" ht="14.25" customHeight="1"/>
    <row r="866" ht="14.25" customHeight="1"/>
    <row r="867" ht="14.25" customHeight="1"/>
    <row r="868" ht="14.25" customHeight="1"/>
    <row r="869" ht="14.25" customHeight="1"/>
    <row r="870" ht="14.25" customHeight="1"/>
    <row r="871" ht="14.25" customHeight="1"/>
    <row r="872" ht="14.25" customHeight="1"/>
    <row r="873" ht="26.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sheetData>
  <mergeCells count="967">
    <mergeCell ref="T408:W408"/>
    <mergeCell ref="C408:J410"/>
    <mergeCell ref="X403:AA403"/>
    <mergeCell ref="K404:N404"/>
    <mergeCell ref="X410:AA410"/>
    <mergeCell ref="C316:F316"/>
    <mergeCell ref="G316:K316"/>
    <mergeCell ref="L316:P316"/>
    <mergeCell ref="Q316:U316"/>
    <mergeCell ref="G319:K319"/>
    <mergeCell ref="L319:P320"/>
    <mergeCell ref="Q319:U320"/>
    <mergeCell ref="G320:K324"/>
    <mergeCell ref="C407:J407"/>
    <mergeCell ref="C401:J403"/>
    <mergeCell ref="C404:J406"/>
    <mergeCell ref="O404:S404"/>
    <mergeCell ref="T404:W404"/>
    <mergeCell ref="O403:S403"/>
    <mergeCell ref="T403:W403"/>
    <mergeCell ref="C313:F313"/>
    <mergeCell ref="G313:K313"/>
    <mergeCell ref="L313:P313"/>
    <mergeCell ref="Q313:U313"/>
    <mergeCell ref="C314:F314"/>
    <mergeCell ref="G314:K314"/>
    <mergeCell ref="L314:P314"/>
    <mergeCell ref="Q314:U314"/>
    <mergeCell ref="C315:F315"/>
    <mergeCell ref="G315:K315"/>
    <mergeCell ref="L315:P315"/>
    <mergeCell ref="Q315:U315"/>
    <mergeCell ref="L324:P324"/>
    <mergeCell ref="Q324:U324"/>
    <mergeCell ref="L321:P321"/>
    <mergeCell ref="Q321:U321"/>
    <mergeCell ref="L322:P322"/>
    <mergeCell ref="Q322:U322"/>
    <mergeCell ref="L323:P323"/>
    <mergeCell ref="Q323:U323"/>
    <mergeCell ref="Q307:U307"/>
    <mergeCell ref="C308:F308"/>
    <mergeCell ref="G308:K308"/>
    <mergeCell ref="L308:P308"/>
    <mergeCell ref="Q308:U308"/>
    <mergeCell ref="C311:F312"/>
    <mergeCell ref="G311:K312"/>
    <mergeCell ref="L311:P312"/>
    <mergeCell ref="Q311:U312"/>
    <mergeCell ref="B797:AJ808"/>
    <mergeCell ref="O580:Q580"/>
    <mergeCell ref="R580:AL580"/>
    <mergeCell ref="B581:N581"/>
    <mergeCell ref="O581:Q581"/>
    <mergeCell ref="R581:AL586"/>
    <mergeCell ref="B582:N582"/>
    <mergeCell ref="O582:Q582"/>
    <mergeCell ref="B583:N583"/>
    <mergeCell ref="O583:Q583"/>
    <mergeCell ref="B584:N584"/>
    <mergeCell ref="O584:Q584"/>
    <mergeCell ref="B585:N585"/>
    <mergeCell ref="O585:Q585"/>
    <mergeCell ref="B586:N586"/>
    <mergeCell ref="O586:Q586"/>
    <mergeCell ref="R640:AL644"/>
    <mergeCell ref="B641:N641"/>
    <mergeCell ref="O641:Q641"/>
    <mergeCell ref="B642:N642"/>
    <mergeCell ref="AN806:AV811"/>
    <mergeCell ref="K731:AK731"/>
    <mergeCell ref="C778:AK778"/>
    <mergeCell ref="C758:AK758"/>
    <mergeCell ref="G755:T756"/>
    <mergeCell ref="G754:T754"/>
    <mergeCell ref="Y754:AK754"/>
    <mergeCell ref="U756:AK756"/>
    <mergeCell ref="R658:AL662"/>
    <mergeCell ref="O657:Q657"/>
    <mergeCell ref="R657:AL657"/>
    <mergeCell ref="C747:AK748"/>
    <mergeCell ref="C750:AJ751"/>
    <mergeCell ref="G775:T776"/>
    <mergeCell ref="U776:AK776"/>
    <mergeCell ref="O660:Q660"/>
    <mergeCell ref="AN814:AV827"/>
    <mergeCell ref="K796:L796"/>
    <mergeCell ref="AE796:AJ796"/>
    <mergeCell ref="O558:Q558"/>
    <mergeCell ref="O603:Q603"/>
    <mergeCell ref="B604:N604"/>
    <mergeCell ref="O604:Q604"/>
    <mergeCell ref="O566:Q566"/>
    <mergeCell ref="B743:AL743"/>
    <mergeCell ref="B744:T744"/>
    <mergeCell ref="K739:AK739"/>
    <mergeCell ref="AN799:AV803"/>
    <mergeCell ref="C559:E559"/>
    <mergeCell ref="F559:H559"/>
    <mergeCell ref="I559:K559"/>
    <mergeCell ref="L559:N559"/>
    <mergeCell ref="O559:Q559"/>
    <mergeCell ref="O599:Q599"/>
    <mergeCell ref="O563:Q563"/>
    <mergeCell ref="B566:N566"/>
    <mergeCell ref="B600:N600"/>
    <mergeCell ref="O600:Q600"/>
    <mergeCell ref="B601:N601"/>
    <mergeCell ref="Y774:AK774"/>
    <mergeCell ref="L535:N535"/>
    <mergeCell ref="O535:Q535"/>
    <mergeCell ref="I535:K535"/>
    <mergeCell ref="B740:J740"/>
    <mergeCell ref="K740:AK740"/>
    <mergeCell ref="B730:J730"/>
    <mergeCell ref="K737:AK737"/>
    <mergeCell ref="B738:J738"/>
    <mergeCell ref="B735:J735"/>
    <mergeCell ref="B736:J736"/>
    <mergeCell ref="B737:J737"/>
    <mergeCell ref="B734:J734"/>
    <mergeCell ref="K730:AK730"/>
    <mergeCell ref="O642:Q642"/>
    <mergeCell ref="B643:N643"/>
    <mergeCell ref="O643:Q643"/>
    <mergeCell ref="B732:I732"/>
    <mergeCell ref="K732:AK732"/>
    <mergeCell ref="B733:I733"/>
    <mergeCell ref="K733:AK733"/>
    <mergeCell ref="O565:Q565"/>
    <mergeCell ref="B562:N562"/>
    <mergeCell ref="O562:Q562"/>
    <mergeCell ref="B603:N603"/>
    <mergeCell ref="F477:H477"/>
    <mergeCell ref="I477:K477"/>
    <mergeCell ref="L477:N477"/>
    <mergeCell ref="O477:Q477"/>
    <mergeCell ref="B542:N542"/>
    <mergeCell ref="O542:Q542"/>
    <mergeCell ref="B520:N520"/>
    <mergeCell ref="O520:Q520"/>
    <mergeCell ref="B480:N480"/>
    <mergeCell ref="O480:Q480"/>
    <mergeCell ref="B521:N521"/>
    <mergeCell ref="O521:Q521"/>
    <mergeCell ref="C536:E536"/>
    <mergeCell ref="F536:H536"/>
    <mergeCell ref="I536:K536"/>
    <mergeCell ref="L536:N536"/>
    <mergeCell ref="O536:Q536"/>
    <mergeCell ref="C537:E537"/>
    <mergeCell ref="F537:H537"/>
    <mergeCell ref="I537:K537"/>
    <mergeCell ref="L537:N537"/>
    <mergeCell ref="O537:Q537"/>
    <mergeCell ref="O522:Q522"/>
    <mergeCell ref="O517:Q517"/>
    <mergeCell ref="C411:J413"/>
    <mergeCell ref="AH418:AL418"/>
    <mergeCell ref="B431:K431"/>
    <mergeCell ref="O431:Q431"/>
    <mergeCell ref="R431:AL431"/>
    <mergeCell ref="K420:N420"/>
    <mergeCell ref="R535:T535"/>
    <mergeCell ref="U535:W535"/>
    <mergeCell ref="X535:Z535"/>
    <mergeCell ref="AA535:AC535"/>
    <mergeCell ref="O415:S415"/>
    <mergeCell ref="C414:J415"/>
    <mergeCell ref="K414:N414"/>
    <mergeCell ref="T413:W413"/>
    <mergeCell ref="K412:N412"/>
    <mergeCell ref="O412:S412"/>
    <mergeCell ref="T414:W414"/>
    <mergeCell ref="O482:Q482"/>
    <mergeCell ref="B483:N483"/>
    <mergeCell ref="O483:Q483"/>
    <mergeCell ref="B484:N484"/>
    <mergeCell ref="O484:Q484"/>
    <mergeCell ref="C497:E497"/>
    <mergeCell ref="F497:H497"/>
    <mergeCell ref="O189:S189"/>
    <mergeCell ref="M195:O195"/>
    <mergeCell ref="Z195:AD195"/>
    <mergeCell ref="K205:O205"/>
    <mergeCell ref="C359:J359"/>
    <mergeCell ref="O359:S359"/>
    <mergeCell ref="O389:S389"/>
    <mergeCell ref="O392:S392"/>
    <mergeCell ref="T392:W392"/>
    <mergeCell ref="X392:AA392"/>
    <mergeCell ref="AC392:AG392"/>
    <mergeCell ref="AB389:AB392"/>
    <mergeCell ref="T370:X370"/>
    <mergeCell ref="T359:X359"/>
    <mergeCell ref="Y359:AC359"/>
    <mergeCell ref="AD359:AH359"/>
    <mergeCell ref="O366:S366"/>
    <mergeCell ref="T366:X366"/>
    <mergeCell ref="Y370:AC370"/>
    <mergeCell ref="AD366:AH366"/>
    <mergeCell ref="O363:S363"/>
    <mergeCell ref="T363:X363"/>
    <mergeCell ref="Y363:AC363"/>
    <mergeCell ref="O370:S370"/>
    <mergeCell ref="M194:O194"/>
    <mergeCell ref="C196:H196"/>
    <mergeCell ref="C197:J197"/>
    <mergeCell ref="K197:N197"/>
    <mergeCell ref="O197:AE197"/>
    <mergeCell ref="K198:M198"/>
    <mergeCell ref="C191:H191"/>
    <mergeCell ref="C192:L192"/>
    <mergeCell ref="M192:O192"/>
    <mergeCell ref="C193:L193"/>
    <mergeCell ref="B15:AL16"/>
    <mergeCell ref="C21:I21"/>
    <mergeCell ref="B25:AL25"/>
    <mergeCell ref="Y60:AB60"/>
    <mergeCell ref="AC60:AI60"/>
    <mergeCell ref="Y61:AB61"/>
    <mergeCell ref="AC61:AI61"/>
    <mergeCell ref="K263:P263"/>
    <mergeCell ref="R258:W258"/>
    <mergeCell ref="AG187:AJ187"/>
    <mergeCell ref="AG188:AJ188"/>
    <mergeCell ref="AF253:AK253"/>
    <mergeCell ref="N260:P260"/>
    <mergeCell ref="K256:M256"/>
    <mergeCell ref="N256:P256"/>
    <mergeCell ref="AG189:AJ189"/>
    <mergeCell ref="T163:Z163"/>
    <mergeCell ref="J186:L186"/>
    <mergeCell ref="C187:I187"/>
    <mergeCell ref="K260:M260"/>
    <mergeCell ref="U189:Y189"/>
    <mergeCell ref="U262:W262"/>
    <mergeCell ref="M23:O23"/>
    <mergeCell ref="C195:L195"/>
    <mergeCell ref="B140:AL140"/>
    <mergeCell ref="W23:Y23"/>
    <mergeCell ref="C130:AJ136"/>
    <mergeCell ref="B137:AL137"/>
    <mergeCell ref="B138:AL138"/>
    <mergeCell ref="AA189:AE189"/>
    <mergeCell ref="C67:AG68"/>
    <mergeCell ref="B118:AL123"/>
    <mergeCell ref="B117:AL117"/>
    <mergeCell ref="AB163:AI163"/>
    <mergeCell ref="T160:X160"/>
    <mergeCell ref="Y160:AE160"/>
    <mergeCell ref="T161:X161"/>
    <mergeCell ref="J187:N187"/>
    <mergeCell ref="O187:T187"/>
    <mergeCell ref="U187:Z187"/>
    <mergeCell ref="Y161:AE161"/>
    <mergeCell ref="AH81:AJ81"/>
    <mergeCell ref="AA188:AE188"/>
    <mergeCell ref="AA187:AF187"/>
    <mergeCell ref="J188:M188"/>
    <mergeCell ref="O188:S188"/>
    <mergeCell ref="U188:Y188"/>
    <mergeCell ref="J189:M189"/>
    <mergeCell ref="Y360:AC360"/>
    <mergeCell ref="AD360:AH360"/>
    <mergeCell ref="K377:V377"/>
    <mergeCell ref="C378:D378"/>
    <mergeCell ref="C369:J369"/>
    <mergeCell ref="C212:J212"/>
    <mergeCell ref="K212:O212"/>
    <mergeCell ref="K201:M201"/>
    <mergeCell ref="O201:AE201"/>
    <mergeCell ref="I275:J275"/>
    <mergeCell ref="C211:J211"/>
    <mergeCell ref="K211:O211"/>
    <mergeCell ref="N264:P264"/>
    <mergeCell ref="O364:S364"/>
    <mergeCell ref="E377:G377"/>
    <mergeCell ref="H377:J377"/>
    <mergeCell ref="C360:J360"/>
    <mergeCell ref="V319:Z319"/>
    <mergeCell ref="AA319:AJ319"/>
    <mergeCell ref="V320:Z320"/>
    <mergeCell ref="V321:Z321"/>
    <mergeCell ref="V322:Z322"/>
    <mergeCell ref="V323:Z323"/>
    <mergeCell ref="V324:Z324"/>
    <mergeCell ref="E381:G381"/>
    <mergeCell ref="H381:J381"/>
    <mergeCell ref="K381:V381"/>
    <mergeCell ref="AC396:AG396"/>
    <mergeCell ref="AH396:AL396"/>
    <mergeCell ref="AC393:AG393"/>
    <mergeCell ref="AH393:AL393"/>
    <mergeCell ref="AC394:AG394"/>
    <mergeCell ref="T389:AA389"/>
    <mergeCell ref="AC389:AG389"/>
    <mergeCell ref="T409:W409"/>
    <mergeCell ref="O401:S401"/>
    <mergeCell ref="K402:N402"/>
    <mergeCell ref="O402:S402"/>
    <mergeCell ref="K406:N406"/>
    <mergeCell ref="T406:W406"/>
    <mergeCell ref="T402:W402"/>
    <mergeCell ref="T390:AA390"/>
    <mergeCell ref="T391:AA391"/>
    <mergeCell ref="K393:N393"/>
    <mergeCell ref="T405:W405"/>
    <mergeCell ref="K399:N399"/>
    <mergeCell ref="K409:N409"/>
    <mergeCell ref="O409:S409"/>
    <mergeCell ref="K401:N401"/>
    <mergeCell ref="K397:N397"/>
    <mergeCell ref="O397:S397"/>
    <mergeCell ref="T397:W397"/>
    <mergeCell ref="K398:N398"/>
    <mergeCell ref="X397:AA397"/>
    <mergeCell ref="K400:N400"/>
    <mergeCell ref="O400:S400"/>
    <mergeCell ref="T400:W400"/>
    <mergeCell ref="X405:AA405"/>
    <mergeCell ref="C367:J367"/>
    <mergeCell ref="O367:S367"/>
    <mergeCell ref="T367:X367"/>
    <mergeCell ref="Y367:AC367"/>
    <mergeCell ref="AD367:AH367"/>
    <mergeCell ref="T368:X368"/>
    <mergeCell ref="C368:J368"/>
    <mergeCell ref="O368:S368"/>
    <mergeCell ref="AH394:AL394"/>
    <mergeCell ref="T394:W394"/>
    <mergeCell ref="X394:AA394"/>
    <mergeCell ref="C389:N392"/>
    <mergeCell ref="E378:G378"/>
    <mergeCell ref="H378:J378"/>
    <mergeCell ref="K378:V378"/>
    <mergeCell ref="C379:D379"/>
    <mergeCell ref="E379:G379"/>
    <mergeCell ref="H379:J379"/>
    <mergeCell ref="K379:V379"/>
    <mergeCell ref="C380:D380"/>
    <mergeCell ref="E380:G380"/>
    <mergeCell ref="H380:J380"/>
    <mergeCell ref="K380:V380"/>
    <mergeCell ref="C381:D381"/>
    <mergeCell ref="X400:AA400"/>
    <mergeCell ref="X406:AA406"/>
    <mergeCell ref="X402:AA402"/>
    <mergeCell ref="AC402:AG402"/>
    <mergeCell ref="AH395:AL395"/>
    <mergeCell ref="O393:S393"/>
    <mergeCell ref="T393:W393"/>
    <mergeCell ref="X393:AA393"/>
    <mergeCell ref="C393:J395"/>
    <mergeCell ref="C396:J396"/>
    <mergeCell ref="K396:N396"/>
    <mergeCell ref="O396:S396"/>
    <mergeCell ref="T396:W396"/>
    <mergeCell ref="X396:AA396"/>
    <mergeCell ref="K394:N394"/>
    <mergeCell ref="O394:S394"/>
    <mergeCell ref="K395:N395"/>
    <mergeCell ref="T395:W395"/>
    <mergeCell ref="X395:AA395"/>
    <mergeCell ref="AC395:AG395"/>
    <mergeCell ref="AH397:AL397"/>
    <mergeCell ref="AC397:AG397"/>
    <mergeCell ref="C400:J400"/>
    <mergeCell ref="F515:H515"/>
    <mergeCell ref="I515:K515"/>
    <mergeCell ref="I497:K497"/>
    <mergeCell ref="B482:N482"/>
    <mergeCell ref="AH398:AL398"/>
    <mergeCell ref="O406:S406"/>
    <mergeCell ref="AC399:AG399"/>
    <mergeCell ref="AH399:AL399"/>
    <mergeCell ref="O398:S398"/>
    <mergeCell ref="T398:W398"/>
    <mergeCell ref="X398:AA398"/>
    <mergeCell ref="AC398:AG398"/>
    <mergeCell ref="AC400:AG400"/>
    <mergeCell ref="AC406:AG406"/>
    <mergeCell ref="AC404:AG404"/>
    <mergeCell ref="O405:S405"/>
    <mergeCell ref="X401:AA401"/>
    <mergeCell ref="AC401:AG401"/>
    <mergeCell ref="AH402:AL402"/>
    <mergeCell ref="AH401:AL401"/>
    <mergeCell ref="O399:S399"/>
    <mergeCell ref="T399:W399"/>
    <mergeCell ref="AC405:AG405"/>
    <mergeCell ref="X399:AA399"/>
    <mergeCell ref="O567:Q567"/>
    <mergeCell ref="B564:N564"/>
    <mergeCell ref="B567:N567"/>
    <mergeCell ref="O564:Q564"/>
    <mergeCell ref="O561:Q561"/>
    <mergeCell ref="B541:N541"/>
    <mergeCell ref="F476:H476"/>
    <mergeCell ref="C475:E475"/>
    <mergeCell ref="F475:H475"/>
    <mergeCell ref="I475:K475"/>
    <mergeCell ref="L475:N475"/>
    <mergeCell ref="O475:Q475"/>
    <mergeCell ref="I476:K476"/>
    <mergeCell ref="L476:N476"/>
    <mergeCell ref="O476:Q476"/>
    <mergeCell ref="C476:E476"/>
    <mergeCell ref="B518:N518"/>
    <mergeCell ref="O518:Q518"/>
    <mergeCell ref="C513:E513"/>
    <mergeCell ref="F513:H513"/>
    <mergeCell ref="I513:K513"/>
    <mergeCell ref="L513:N513"/>
    <mergeCell ref="O513:Q513"/>
    <mergeCell ref="C515:E515"/>
    <mergeCell ref="R599:AL599"/>
    <mergeCell ref="AH400:AL400"/>
    <mergeCell ref="B544:N544"/>
    <mergeCell ref="O544:Q544"/>
    <mergeCell ref="X404:AA404"/>
    <mergeCell ref="K405:N405"/>
    <mergeCell ref="K410:N410"/>
    <mergeCell ref="O410:S410"/>
    <mergeCell ref="T410:W410"/>
    <mergeCell ref="X408:AA408"/>
    <mergeCell ref="O411:S411"/>
    <mergeCell ref="T411:W411"/>
    <mergeCell ref="X411:AA411"/>
    <mergeCell ref="AC411:AG411"/>
    <mergeCell ref="K411:N411"/>
    <mergeCell ref="K407:N407"/>
    <mergeCell ref="O407:S407"/>
    <mergeCell ref="K408:N408"/>
    <mergeCell ref="O408:S408"/>
    <mergeCell ref="B522:N522"/>
    <mergeCell ref="T407:W407"/>
    <mergeCell ref="X407:AA407"/>
    <mergeCell ref="AC407:AG407"/>
    <mergeCell ref="K403:N403"/>
    <mergeCell ref="R622:AL626"/>
    <mergeCell ref="B623:N623"/>
    <mergeCell ref="O623:Q623"/>
    <mergeCell ref="B624:N624"/>
    <mergeCell ref="O624:Q624"/>
    <mergeCell ref="B640:N640"/>
    <mergeCell ref="O640:Q640"/>
    <mergeCell ref="B729:J729"/>
    <mergeCell ref="B659:N659"/>
    <mergeCell ref="O659:Q659"/>
    <mergeCell ref="B660:N660"/>
    <mergeCell ref="B622:N622"/>
    <mergeCell ref="O622:Q622"/>
    <mergeCell ref="B644:N644"/>
    <mergeCell ref="O644:Q644"/>
    <mergeCell ref="O661:Q661"/>
    <mergeCell ref="B662:N662"/>
    <mergeCell ref="O662:Q662"/>
    <mergeCell ref="O639:Q639"/>
    <mergeCell ref="R639:AL639"/>
    <mergeCell ref="B626:N626"/>
    <mergeCell ref="O626:Q626"/>
    <mergeCell ref="B625:N625"/>
    <mergeCell ref="O625:Q625"/>
    <mergeCell ref="O621:Q621"/>
    <mergeCell ref="C619:E619"/>
    <mergeCell ref="F619:H619"/>
    <mergeCell ref="I619:K619"/>
    <mergeCell ref="L619:N619"/>
    <mergeCell ref="O619:Q619"/>
    <mergeCell ref="C617:E617"/>
    <mergeCell ref="F617:H617"/>
    <mergeCell ref="L618:N618"/>
    <mergeCell ref="O617:Q617"/>
    <mergeCell ref="O618:Q618"/>
    <mergeCell ref="C618:E618"/>
    <mergeCell ref="F618:H618"/>
    <mergeCell ref="I618:K618"/>
    <mergeCell ref="I617:K617"/>
    <mergeCell ref="L617:N617"/>
    <mergeCell ref="O601:Q601"/>
    <mergeCell ref="B602:N602"/>
    <mergeCell ref="O602:Q602"/>
    <mergeCell ref="B565:N565"/>
    <mergeCell ref="B563:N563"/>
    <mergeCell ref="C499:E499"/>
    <mergeCell ref="F499:H499"/>
    <mergeCell ref="I499:K499"/>
    <mergeCell ref="L499:N499"/>
    <mergeCell ref="C557:E557"/>
    <mergeCell ref="C514:E514"/>
    <mergeCell ref="F514:H514"/>
    <mergeCell ref="I514:K514"/>
    <mergeCell ref="L514:N514"/>
    <mergeCell ref="B543:N543"/>
    <mergeCell ref="O543:Q543"/>
    <mergeCell ref="F557:H557"/>
    <mergeCell ref="I557:K557"/>
    <mergeCell ref="L557:N557"/>
    <mergeCell ref="O557:Q557"/>
    <mergeCell ref="C558:E558"/>
    <mergeCell ref="F558:H558"/>
    <mergeCell ref="I558:K558"/>
    <mergeCell ref="L558:N558"/>
    <mergeCell ref="B661:N661"/>
    <mergeCell ref="G774:T774"/>
    <mergeCell ref="K734:AK734"/>
    <mergeCell ref="B731:I731"/>
    <mergeCell ref="B739:J739"/>
    <mergeCell ref="K729:AK729"/>
    <mergeCell ref="C725:AJ726"/>
    <mergeCell ref="B658:N658"/>
    <mergeCell ref="O658:Q658"/>
    <mergeCell ref="B741:J741"/>
    <mergeCell ref="B742:J742"/>
    <mergeCell ref="K742:AK742"/>
    <mergeCell ref="K741:AK741"/>
    <mergeCell ref="K736:AK736"/>
    <mergeCell ref="U537:W537"/>
    <mergeCell ref="AA537:AC537"/>
    <mergeCell ref="U514:W514"/>
    <mergeCell ref="R518:AL522"/>
    <mergeCell ref="AG535:AI535"/>
    <mergeCell ref="AJ514:AL514"/>
    <mergeCell ref="R515:T515"/>
    <mergeCell ref="U515:W515"/>
    <mergeCell ref="X515:Z515"/>
    <mergeCell ref="AA515:AC515"/>
    <mergeCell ref="O514:Q514"/>
    <mergeCell ref="O539:Q539"/>
    <mergeCell ref="B540:N540"/>
    <mergeCell ref="O540:Q540"/>
    <mergeCell ref="R480:AL484"/>
    <mergeCell ref="B481:N481"/>
    <mergeCell ref="O541:Q541"/>
    <mergeCell ref="B519:N519"/>
    <mergeCell ref="O519:Q519"/>
    <mergeCell ref="L515:N515"/>
    <mergeCell ref="O515:Q515"/>
    <mergeCell ref="C535:E535"/>
    <mergeCell ref="F535:H535"/>
    <mergeCell ref="R514:T514"/>
    <mergeCell ref="AJ535:AL535"/>
    <mergeCell ref="AD536:AF536"/>
    <mergeCell ref="R537:T537"/>
    <mergeCell ref="AD514:AF514"/>
    <mergeCell ref="AG514:AI514"/>
    <mergeCell ref="X537:Z537"/>
    <mergeCell ref="AD498:AF498"/>
    <mergeCell ref="AG498:AI498"/>
    <mergeCell ref="AJ513:AL513"/>
    <mergeCell ref="AJ498:AL498"/>
    <mergeCell ref="AN3:AV6"/>
    <mergeCell ref="AN9:AV22"/>
    <mergeCell ref="AN25:AV26"/>
    <mergeCell ref="AN29:AV37"/>
    <mergeCell ref="AN41:AV47"/>
    <mergeCell ref="AN123:AV132"/>
    <mergeCell ref="AN117:AV121"/>
    <mergeCell ref="AN135:AV151"/>
    <mergeCell ref="AN249:AX253"/>
    <mergeCell ref="AN169:AX173"/>
    <mergeCell ref="AN176:AX180"/>
    <mergeCell ref="AN243:AX247"/>
    <mergeCell ref="AN196:AX212"/>
    <mergeCell ref="AN184:AX195"/>
    <mergeCell ref="AN154:AV156"/>
    <mergeCell ref="AN51:AV59"/>
    <mergeCell ref="AN61:AV63"/>
    <mergeCell ref="AN66:AV74"/>
    <mergeCell ref="AN256:AX264"/>
    <mergeCell ref="AJ476:AL476"/>
    <mergeCell ref="R458:AL462"/>
    <mergeCell ref="R476:T476"/>
    <mergeCell ref="U476:W476"/>
    <mergeCell ref="X476:Z476"/>
    <mergeCell ref="X409:AA409"/>
    <mergeCell ref="AH406:AL406"/>
    <mergeCell ref="AH405:AL405"/>
    <mergeCell ref="AC403:AG403"/>
    <mergeCell ref="AH403:AL403"/>
    <mergeCell ref="T401:W401"/>
    <mergeCell ref="AJ475:AL475"/>
    <mergeCell ref="AD476:AF476"/>
    <mergeCell ref="AH422:AL422"/>
    <mergeCell ref="AD454:AF454"/>
    <mergeCell ref="AG454:AI454"/>
    <mergeCell ref="T412:W412"/>
    <mergeCell ref="AJ453:AL453"/>
    <mergeCell ref="AC422:AG422"/>
    <mergeCell ref="R453:T453"/>
    <mergeCell ref="K424:AL425"/>
    <mergeCell ref="K413:N413"/>
    <mergeCell ref="O413:S413"/>
    <mergeCell ref="F455:H455"/>
    <mergeCell ref="AD455:AF455"/>
    <mergeCell ref="AG455:AI455"/>
    <mergeCell ref="AJ455:AL455"/>
    <mergeCell ref="AA455:AC455"/>
    <mergeCell ref="X477:Z477"/>
    <mergeCell ref="AA477:AC477"/>
    <mergeCell ref="AD477:AF477"/>
    <mergeCell ref="O481:Q481"/>
    <mergeCell ref="U455:W455"/>
    <mergeCell ref="X455:Z455"/>
    <mergeCell ref="B458:N458"/>
    <mergeCell ref="O458:Q458"/>
    <mergeCell ref="AA475:AC475"/>
    <mergeCell ref="C455:E455"/>
    <mergeCell ref="B459:N459"/>
    <mergeCell ref="B462:N462"/>
    <mergeCell ref="O462:Q462"/>
    <mergeCell ref="O459:Q459"/>
    <mergeCell ref="B460:N460"/>
    <mergeCell ref="O460:Q460"/>
    <mergeCell ref="B461:N461"/>
    <mergeCell ref="O461:Q461"/>
    <mergeCell ref="C477:E477"/>
    <mergeCell ref="AC420:AG420"/>
    <mergeCell ref="AH413:AL413"/>
    <mergeCell ref="U475:W475"/>
    <mergeCell ref="X475:Z475"/>
    <mergeCell ref="R475:T475"/>
    <mergeCell ref="AD475:AF475"/>
    <mergeCell ref="AG475:AI475"/>
    <mergeCell ref="AA513:AC513"/>
    <mergeCell ref="AN267:AX276"/>
    <mergeCell ref="AH421:AL421"/>
    <mergeCell ref="AC410:AG410"/>
    <mergeCell ref="AH410:AL410"/>
    <mergeCell ref="AH414:AL414"/>
    <mergeCell ref="AH411:AL411"/>
    <mergeCell ref="AH389:AL389"/>
    <mergeCell ref="AH392:AL392"/>
    <mergeCell ref="Y368:AC368"/>
    <mergeCell ref="AD368:AH368"/>
    <mergeCell ref="AH407:AL407"/>
    <mergeCell ref="AH404:AL404"/>
    <mergeCell ref="X412:AA412"/>
    <mergeCell ref="X413:AA413"/>
    <mergeCell ref="AC413:AG413"/>
    <mergeCell ref="X421:AA421"/>
    <mergeCell ref="AH412:AL412"/>
    <mergeCell ref="AC414:AG414"/>
    <mergeCell ref="AH415:AL415"/>
    <mergeCell ref="AC416:AG416"/>
    <mergeCell ref="AC417:AG417"/>
    <mergeCell ref="AC408:AG408"/>
    <mergeCell ref="AC412:AG412"/>
    <mergeCell ref="AC409:AG409"/>
    <mergeCell ref="AC415:AG415"/>
    <mergeCell ref="F453:H453"/>
    <mergeCell ref="C454:E454"/>
    <mergeCell ref="F454:H454"/>
    <mergeCell ref="I454:K454"/>
    <mergeCell ref="L454:N454"/>
    <mergeCell ref="O454:Q454"/>
    <mergeCell ref="X420:AA420"/>
    <mergeCell ref="O432:Q432"/>
    <mergeCell ref="B440:N440"/>
    <mergeCell ref="B433:N433"/>
    <mergeCell ref="R432:AL432"/>
    <mergeCell ref="R433:AL440"/>
    <mergeCell ref="C416:J417"/>
    <mergeCell ref="K416:N416"/>
    <mergeCell ref="O416:S416"/>
    <mergeCell ref="T416:W416"/>
    <mergeCell ref="X417:AA417"/>
    <mergeCell ref="C421:J423"/>
    <mergeCell ref="X416:AA416"/>
    <mergeCell ref="AG453:AI453"/>
    <mergeCell ref="AD453:AF453"/>
    <mergeCell ref="X423:AA423"/>
    <mergeCell ref="K417:N417"/>
    <mergeCell ref="O417:S417"/>
    <mergeCell ref="T417:W417"/>
    <mergeCell ref="T422:W422"/>
    <mergeCell ref="X422:AA422"/>
    <mergeCell ref="K423:N423"/>
    <mergeCell ref="O423:S423"/>
    <mergeCell ref="T423:W423"/>
    <mergeCell ref="O421:S421"/>
    <mergeCell ref="T421:W421"/>
    <mergeCell ref="K421:N421"/>
    <mergeCell ref="O422:S422"/>
    <mergeCell ref="O420:S420"/>
    <mergeCell ref="O434:Q434"/>
    <mergeCell ref="K422:N422"/>
    <mergeCell ref="C418:J420"/>
    <mergeCell ref="K418:N418"/>
    <mergeCell ref="O418:S418"/>
    <mergeCell ref="T418:W418"/>
    <mergeCell ref="X418:AA418"/>
    <mergeCell ref="K419:N419"/>
    <mergeCell ref="O419:S419"/>
    <mergeCell ref="T419:W419"/>
    <mergeCell ref="X419:AA419"/>
    <mergeCell ref="B439:N439"/>
    <mergeCell ref="O439:Q439"/>
    <mergeCell ref="C424:J425"/>
    <mergeCell ref="R479:AL479"/>
    <mergeCell ref="I453:K453"/>
    <mergeCell ref="O437:Q437"/>
    <mergeCell ref="B436:N436"/>
    <mergeCell ref="O436:Q436"/>
    <mergeCell ref="B437:N437"/>
    <mergeCell ref="O433:Q433"/>
    <mergeCell ref="B435:N435"/>
    <mergeCell ref="O435:Q435"/>
    <mergeCell ref="R454:T454"/>
    <mergeCell ref="O440:Q440"/>
    <mergeCell ref="B438:N438"/>
    <mergeCell ref="AA453:AC453"/>
    <mergeCell ref="X453:Z453"/>
    <mergeCell ref="U453:W453"/>
    <mergeCell ref="B434:N434"/>
    <mergeCell ref="U454:W454"/>
    <mergeCell ref="X454:Z454"/>
    <mergeCell ref="AA454:AC454"/>
    <mergeCell ref="O438:Q438"/>
    <mergeCell ref="C453:E453"/>
    <mergeCell ref="L497:N497"/>
    <mergeCell ref="O497:Q497"/>
    <mergeCell ref="R497:T497"/>
    <mergeCell ref="U497:W497"/>
    <mergeCell ref="X497:Z497"/>
    <mergeCell ref="AA497:AC497"/>
    <mergeCell ref="L455:N455"/>
    <mergeCell ref="O455:Q455"/>
    <mergeCell ref="R455:T455"/>
    <mergeCell ref="O457:Q457"/>
    <mergeCell ref="R457:AL457"/>
    <mergeCell ref="AA476:AC476"/>
    <mergeCell ref="O479:Q479"/>
    <mergeCell ref="AG476:AI476"/>
    <mergeCell ref="AD497:AF497"/>
    <mergeCell ref="AD537:AF537"/>
    <mergeCell ref="AG537:AI537"/>
    <mergeCell ref="AD535:AF535"/>
    <mergeCell ref="R557:T557"/>
    <mergeCell ref="AG536:AI536"/>
    <mergeCell ref="AJ536:AL536"/>
    <mergeCell ref="AH423:AL423"/>
    <mergeCell ref="AG477:AI477"/>
    <mergeCell ref="AJ477:AL477"/>
    <mergeCell ref="AJ454:AL454"/>
    <mergeCell ref="AC423:AG423"/>
    <mergeCell ref="AD557:AF557"/>
    <mergeCell ref="AD499:AF499"/>
    <mergeCell ref="X498:Z498"/>
    <mergeCell ref="AA498:AC498"/>
    <mergeCell ref="AJ537:AL537"/>
    <mergeCell ref="U513:W513"/>
    <mergeCell ref="X513:Z513"/>
    <mergeCell ref="AG499:AI499"/>
    <mergeCell ref="AJ499:AL499"/>
    <mergeCell ref="AD513:AF513"/>
    <mergeCell ref="AG513:AI513"/>
    <mergeCell ref="X499:Z499"/>
    <mergeCell ref="AA499:AC499"/>
    <mergeCell ref="AD617:AF617"/>
    <mergeCell ref="AG617:AI617"/>
    <mergeCell ref="X559:Z559"/>
    <mergeCell ref="R600:AL604"/>
    <mergeCell ref="R617:T617"/>
    <mergeCell ref="U617:W617"/>
    <mergeCell ref="AA558:AC558"/>
    <mergeCell ref="R539:AL539"/>
    <mergeCell ref="AG497:AI497"/>
    <mergeCell ref="AJ497:AL497"/>
    <mergeCell ref="X514:Z514"/>
    <mergeCell ref="AA514:AC514"/>
    <mergeCell ref="R513:T513"/>
    <mergeCell ref="R558:T558"/>
    <mergeCell ref="U558:W558"/>
    <mergeCell ref="AG557:AI557"/>
    <mergeCell ref="AJ557:AL557"/>
    <mergeCell ref="R536:T536"/>
    <mergeCell ref="U536:W536"/>
    <mergeCell ref="X536:Z536"/>
    <mergeCell ref="AA536:AC536"/>
    <mergeCell ref="R540:AL544"/>
    <mergeCell ref="AA557:AC557"/>
    <mergeCell ref="X558:Z558"/>
    <mergeCell ref="R562:AL567"/>
    <mergeCell ref="AG558:AI558"/>
    <mergeCell ref="AJ558:AL558"/>
    <mergeCell ref="U559:W559"/>
    <mergeCell ref="AD559:AF559"/>
    <mergeCell ref="AG559:AI559"/>
    <mergeCell ref="AJ559:AL559"/>
    <mergeCell ref="X557:Z557"/>
    <mergeCell ref="U557:W557"/>
    <mergeCell ref="AA559:AC559"/>
    <mergeCell ref="AD558:AF558"/>
    <mergeCell ref="R559:T559"/>
    <mergeCell ref="R517:AL517"/>
    <mergeCell ref="AJ515:AL515"/>
    <mergeCell ref="X617:Z617"/>
    <mergeCell ref="AA617:AC617"/>
    <mergeCell ref="AJ617:AL617"/>
    <mergeCell ref="C295:F296"/>
    <mergeCell ref="G295:K296"/>
    <mergeCell ref="L295:P296"/>
    <mergeCell ref="Q295:U296"/>
    <mergeCell ref="V295:AJ296"/>
    <mergeCell ref="C297:F297"/>
    <mergeCell ref="G297:K297"/>
    <mergeCell ref="L297:P297"/>
    <mergeCell ref="C298:F298"/>
    <mergeCell ref="G298:K298"/>
    <mergeCell ref="L298:P298"/>
    <mergeCell ref="Q298:U298"/>
    <mergeCell ref="T415:W415"/>
    <mergeCell ref="I455:K455"/>
    <mergeCell ref="R477:T477"/>
    <mergeCell ref="U477:W477"/>
    <mergeCell ref="L453:N453"/>
    <mergeCell ref="O453:Q453"/>
    <mergeCell ref="R561:AL561"/>
    <mergeCell ref="AD515:AF515"/>
    <mergeCell ref="AG515:AI515"/>
    <mergeCell ref="Q211:U211"/>
    <mergeCell ref="W211:AE211"/>
    <mergeCell ref="Q212:U212"/>
    <mergeCell ref="W212:AE212"/>
    <mergeCell ref="Q297:U297"/>
    <mergeCell ref="V297:AJ297"/>
    <mergeCell ref="Q305:U305"/>
    <mergeCell ref="Q306:U306"/>
    <mergeCell ref="V298:AJ298"/>
    <mergeCell ref="Q303:U303"/>
    <mergeCell ref="AC418:AG418"/>
    <mergeCell ref="AC419:AG419"/>
    <mergeCell ref="AC421:AG421"/>
    <mergeCell ref="T420:W420"/>
    <mergeCell ref="X415:AA415"/>
    <mergeCell ref="X414:AA414"/>
    <mergeCell ref="AH408:AL408"/>
    <mergeCell ref="AH416:AL416"/>
    <mergeCell ref="AH417:AL417"/>
    <mergeCell ref="AH420:AL420"/>
    <mergeCell ref="AH409:AL409"/>
    <mergeCell ref="AH419:AL419"/>
    <mergeCell ref="R621:AL621"/>
    <mergeCell ref="R619:T619"/>
    <mergeCell ref="U619:W619"/>
    <mergeCell ref="X619:Z619"/>
    <mergeCell ref="AA619:AC619"/>
    <mergeCell ref="AD619:AF619"/>
    <mergeCell ref="AG619:AI619"/>
    <mergeCell ref="AJ619:AL619"/>
    <mergeCell ref="R618:T618"/>
    <mergeCell ref="AA618:AC618"/>
    <mergeCell ref="AD618:AF618"/>
    <mergeCell ref="AG618:AI618"/>
    <mergeCell ref="U618:W618"/>
    <mergeCell ref="X618:Z618"/>
    <mergeCell ref="AJ618:AL618"/>
    <mergeCell ref="AH83:AJ83"/>
    <mergeCell ref="AH85:AJ85"/>
    <mergeCell ref="AH87:AJ87"/>
    <mergeCell ref="AH89:AJ89"/>
    <mergeCell ref="AH91:AJ91"/>
    <mergeCell ref="AH67:AJ68"/>
    <mergeCell ref="AH69:AJ69"/>
    <mergeCell ref="AH71:AJ71"/>
    <mergeCell ref="AH73:AJ73"/>
    <mergeCell ref="AH75:AJ75"/>
    <mergeCell ref="AH77:AJ77"/>
    <mergeCell ref="AH79:AJ79"/>
    <mergeCell ref="B141:AL141"/>
    <mergeCell ref="K202:M202"/>
    <mergeCell ref="C204:J204"/>
    <mergeCell ref="C209:J209"/>
    <mergeCell ref="K209:P209"/>
    <mergeCell ref="Q209:V209"/>
    <mergeCell ref="W209:AE209"/>
    <mergeCell ref="C210:J210"/>
    <mergeCell ref="K210:O210"/>
    <mergeCell ref="W210:AE210"/>
    <mergeCell ref="Q205:AE205"/>
    <mergeCell ref="K206:O206"/>
    <mergeCell ref="Q206:AE206"/>
    <mergeCell ref="K207:O207"/>
    <mergeCell ref="Q207:AE207"/>
    <mergeCell ref="O198:AE198"/>
    <mergeCell ref="K199:M199"/>
    <mergeCell ref="O199:AE199"/>
    <mergeCell ref="K200:M200"/>
    <mergeCell ref="O200:AE200"/>
    <mergeCell ref="Q210:U210"/>
    <mergeCell ref="Z193:AD193"/>
    <mergeCell ref="C194:L194"/>
    <mergeCell ref="M193:O193"/>
    <mergeCell ref="C304:F304"/>
    <mergeCell ref="Y364:AC364"/>
    <mergeCell ref="L305:P305"/>
    <mergeCell ref="C306:F306"/>
    <mergeCell ref="G306:K306"/>
    <mergeCell ref="L306:P306"/>
    <mergeCell ref="C366:J366"/>
    <mergeCell ref="V311:V312"/>
    <mergeCell ref="W311:AK311"/>
    <mergeCell ref="O365:S365"/>
    <mergeCell ref="T365:X365"/>
    <mergeCell ref="Y365:AC365"/>
    <mergeCell ref="C307:F307"/>
    <mergeCell ref="G307:K307"/>
    <mergeCell ref="L307:P307"/>
    <mergeCell ref="G304:K304"/>
    <mergeCell ref="L304:P304"/>
    <mergeCell ref="Q304:U304"/>
    <mergeCell ref="C305:F305"/>
    <mergeCell ref="G305:K305"/>
    <mergeCell ref="O360:S360"/>
    <mergeCell ref="T364:X364"/>
    <mergeCell ref="Y366:AC366"/>
    <mergeCell ref="T360:X360"/>
    <mergeCell ref="C814:AJ815"/>
    <mergeCell ref="M24:O24"/>
    <mergeCell ref="W24:Y24"/>
    <mergeCell ref="C127:AK128"/>
    <mergeCell ref="C165:AK166"/>
    <mergeCell ref="C251:AJ252"/>
    <mergeCell ref="C356:AJ357"/>
    <mergeCell ref="C386:AJ387"/>
    <mergeCell ref="C427:AJ428"/>
    <mergeCell ref="C674:AJ675"/>
    <mergeCell ref="C373:AJ374"/>
    <mergeCell ref="C301:F302"/>
    <mergeCell ref="G301:K302"/>
    <mergeCell ref="L301:P302"/>
    <mergeCell ref="Q301:U302"/>
    <mergeCell ref="V301:V302"/>
    <mergeCell ref="W301:AK301"/>
    <mergeCell ref="C303:F303"/>
    <mergeCell ref="G303:K303"/>
    <mergeCell ref="O371:S371"/>
    <mergeCell ref="T371:X371"/>
    <mergeCell ref="Y371:AC371"/>
    <mergeCell ref="L303:P303"/>
    <mergeCell ref="T369:X369"/>
    <mergeCell ref="D361:J361"/>
    <mergeCell ref="O361:S361"/>
    <mergeCell ref="T361:X361"/>
    <mergeCell ref="Y361:AC361"/>
    <mergeCell ref="D362:J362"/>
    <mergeCell ref="O362:S362"/>
    <mergeCell ref="T362:X362"/>
    <mergeCell ref="Y362:AC362"/>
    <mergeCell ref="C794:AJ795"/>
    <mergeCell ref="Y369:AC369"/>
    <mergeCell ref="AD369:AH369"/>
    <mergeCell ref="O369:S369"/>
    <mergeCell ref="O499:Q499"/>
    <mergeCell ref="R499:T499"/>
    <mergeCell ref="U499:W499"/>
    <mergeCell ref="C498:E498"/>
    <mergeCell ref="F498:H498"/>
    <mergeCell ref="I498:K498"/>
    <mergeCell ref="L498:N498"/>
    <mergeCell ref="O498:Q498"/>
    <mergeCell ref="R498:T498"/>
    <mergeCell ref="U498:W498"/>
    <mergeCell ref="O414:S414"/>
    <mergeCell ref="K415:N415"/>
  </mergeCells>
  <phoneticPr fontId="15"/>
  <conditionalFormatting sqref="C747:AK748">
    <cfRule type="containsBlanks" dxfId="1" priority="1">
      <formula>LEN(TRIM(C747))=0</formula>
    </cfRule>
  </conditionalFormatting>
  <dataValidations count="4">
    <dataValidation type="list" allowBlank="1" showInputMessage="1" showErrorMessage="1" sqref="Y61:Y66 Y69:Y111" xr:uid="{00000000-0002-0000-0700-000000000000}">
      <formula1>"　,更新日："</formula1>
    </dataValidation>
    <dataValidation type="list" allowBlank="1" showInputMessage="1" showErrorMessage="1" sqref="Y60:AB60" xr:uid="{00000000-0002-0000-0700-00000A000000}">
      <formula1>"作成日：,発行日："</formula1>
    </dataValidation>
    <dataValidation type="list" allowBlank="1" showInputMessage="1" showErrorMessage="1" sqref="T161:X161" xr:uid="{00000000-0002-0000-0700-00000B000000}">
      <formula1>"　,改定日："</formula1>
    </dataValidation>
    <dataValidation type="list" allowBlank="1" showInputMessage="1" showErrorMessage="1" sqref="AB757 AE757 AB777 AE777" xr:uid="{00000000-0002-0000-0700-00000C000000}">
      <formula1>"□,☑"</formula1>
    </dataValidation>
  </dataValidations>
  <hyperlinks>
    <hyperlink ref="B1" location="トップ!A1" display="トップへ" xr:uid="{00000000-0004-0000-0700-000000000000}"/>
    <hyperlink ref="AM126" location="トップ!A1" display="トップへ" xr:uid="{00000000-0004-0000-0700-000003000000}"/>
    <hyperlink ref="AM167" location="トップ!A1" display="トップへ" xr:uid="{00000000-0004-0000-0700-000004000000}"/>
    <hyperlink ref="AM218" location="トップ!A1" display="トップへ" xr:uid="{00000000-0004-0000-0700-000005000000}"/>
    <hyperlink ref="AM255" location="トップ!A1" display="トップへ" xr:uid="{00000000-0004-0000-0700-000006000000}"/>
    <hyperlink ref="AM442" location="トップ!A1" display="トップへ" xr:uid="{00000000-0004-0000-0700-000007000000}"/>
    <hyperlink ref="AM470" location="トップ!A1" display="トップへ" xr:uid="{00000000-0004-0000-0700-000008000000}"/>
    <hyperlink ref="AM772" location="トップ!A1" display="トップへ" xr:uid="{00000000-0004-0000-0700-000009000000}"/>
    <hyperlink ref="AM833" location="トップ!A1" display="トップへ" xr:uid="{D21D286B-DEB8-4358-BD74-F3B2B4FEEB60}"/>
    <hyperlink ref="R1" location="トップ!A1" display="トップへ" xr:uid="{C2B394D3-435C-4C2C-BFCF-DD3CFF80B8CA}"/>
    <hyperlink ref="AJ1" location="トップ!A1" display="トップへ" xr:uid="{42624A63-E241-45F0-B4B0-92146FBDE966}"/>
    <hyperlink ref="AM715" location="トップ!A1" display="トップへ" xr:uid="{7AF2FEDE-CA99-471A-AAA5-3276A64AAB91}"/>
    <hyperlink ref="AM676" location="トップ!A1" display="トップへ" xr:uid="{589FCA87-5B54-4246-8624-A77372B93E17}"/>
    <hyperlink ref="AM840" location="トップ!A1" display="トップへ" xr:uid="{1A22D534-3832-4ABB-8539-D3ED91EADF5F}"/>
  </hyperlinks>
  <pageMargins left="0.9055118110236221" right="0.31496062992125984" top="0.78740157480314965" bottom="0.23622047244094491" header="0.31496062992125984" footer="0.19685039370078741"/>
  <pageSetup paperSize="9" scale="89" firstPageNumber="0" orientation="portrait" useFirstPageNumber="1" horizontalDpi="4294967294" verticalDpi="1200" r:id="rId1"/>
  <headerFooter differentFirst="1" alignWithMargins="0">
    <oddFooter>&amp;C&amp;P</oddFooter>
  </headerFooter>
  <rowBreaks count="13" manualBreakCount="13">
    <brk id="115" max="16383" man="1"/>
    <brk id="164" max="37" man="1"/>
    <brk id="225" max="37" man="1"/>
    <brk id="250" max="37" man="1"/>
    <brk id="291" max="37" man="1"/>
    <brk id="325" max="37" man="1"/>
    <brk id="385" max="37" man="1"/>
    <brk id="468" max="16383" man="1"/>
    <brk id="519" max="16383" man="1"/>
    <brk id="578" max="16383" man="1"/>
    <brk id="656" max="37" man="1"/>
    <brk id="771" max="16383" man="1"/>
    <brk id="793" max="37"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48931-F581-4724-92BF-3BB6F6FBA18F}">
  <dimension ref="A1:P113"/>
  <sheetViews>
    <sheetView view="pageBreakPreview" zoomScale="80" zoomScaleNormal="100" zoomScaleSheetLayoutView="80" workbookViewId="0"/>
  </sheetViews>
  <sheetFormatPr defaultColWidth="9" defaultRowHeight="13"/>
  <cols>
    <col min="1" max="1" width="5.7265625" customWidth="1"/>
    <col min="2" max="3" width="33.36328125" customWidth="1"/>
    <col min="4" max="4" width="8" customWidth="1"/>
    <col min="5" max="5" width="13.08984375" customWidth="1"/>
    <col min="6" max="6" width="39.36328125" customWidth="1"/>
    <col min="7" max="7" width="2.453125" customWidth="1"/>
    <col min="8" max="8" width="11.08984375" customWidth="1"/>
  </cols>
  <sheetData>
    <row r="1" spans="1:16">
      <c r="A1" s="541" t="s">
        <v>807</v>
      </c>
      <c r="F1" s="541" t="s">
        <v>807</v>
      </c>
      <c r="G1" s="541"/>
    </row>
    <row r="2" spans="1:16" ht="17.25" customHeight="1">
      <c r="B2" t="s">
        <v>1532</v>
      </c>
      <c r="H2" s="1325" t="s">
        <v>1838</v>
      </c>
    </row>
    <row r="3" spans="1:16" ht="13.5" customHeight="1">
      <c r="B3" t="s">
        <v>2623</v>
      </c>
      <c r="E3" s="39" t="s">
        <v>354</v>
      </c>
      <c r="F3" s="2039">
        <v>44849</v>
      </c>
      <c r="G3" s="2039"/>
      <c r="H3" s="3581" t="s">
        <v>1732</v>
      </c>
      <c r="I3" s="3581"/>
      <c r="J3" s="3581"/>
      <c r="K3" s="3581"/>
      <c r="L3" s="3581"/>
      <c r="M3" s="3581"/>
      <c r="N3" s="3581"/>
      <c r="O3" s="3581"/>
      <c r="P3" s="3581"/>
    </row>
    <row r="4" spans="1:16" ht="16.5">
      <c r="A4" s="1311" t="s">
        <v>2624</v>
      </c>
      <c r="H4" s="3581"/>
      <c r="I4" s="3581"/>
      <c r="J4" s="3581"/>
      <c r="K4" s="3581"/>
      <c r="L4" s="3581"/>
      <c r="M4" s="3581"/>
      <c r="N4" s="3581"/>
      <c r="O4" s="3581"/>
      <c r="P4" s="3581"/>
    </row>
    <row r="5" spans="1:16" ht="13.5" thickBot="1">
      <c r="H5" s="3581"/>
      <c r="I5" s="3581"/>
      <c r="J5" s="3581"/>
      <c r="K5" s="3581"/>
      <c r="L5" s="3581"/>
      <c r="M5" s="3581"/>
      <c r="N5" s="3581"/>
      <c r="O5" s="3581"/>
      <c r="P5" s="3581"/>
    </row>
    <row r="6" spans="1:16" ht="19.5" thickBot="1">
      <c r="B6" s="2361" t="s">
        <v>1527</v>
      </c>
      <c r="C6" s="2362" t="s">
        <v>1528</v>
      </c>
      <c r="H6" s="3581"/>
      <c r="I6" s="3581"/>
      <c r="J6" s="3581"/>
      <c r="K6" s="3581"/>
      <c r="L6" s="3581"/>
      <c r="M6" s="3581"/>
      <c r="N6" s="3581"/>
      <c r="O6" s="3581"/>
      <c r="P6" s="3581"/>
    </row>
    <row r="7" spans="1:16" ht="66" customHeight="1" thickBot="1">
      <c r="A7" s="2363" t="s">
        <v>1534</v>
      </c>
      <c r="B7" s="2364"/>
      <c r="C7" s="2365"/>
      <c r="H7" s="3935" t="s">
        <v>1771</v>
      </c>
      <c r="I7" s="3935"/>
      <c r="J7" s="3935"/>
      <c r="K7" s="3935"/>
      <c r="L7" s="3935"/>
      <c r="M7" s="3935"/>
      <c r="N7" s="3935"/>
      <c r="O7" s="3935"/>
      <c r="P7" s="3935"/>
    </row>
    <row r="8" spans="1:16" ht="66.75" customHeight="1" thickBot="1">
      <c r="A8" s="2366" t="s">
        <v>1533</v>
      </c>
      <c r="B8" s="2367"/>
      <c r="C8" s="2368"/>
      <c r="H8" s="3582" t="s">
        <v>2625</v>
      </c>
      <c r="I8" s="3630"/>
      <c r="J8" s="3630"/>
      <c r="K8" s="3630"/>
      <c r="L8" s="3630"/>
      <c r="M8" s="3630"/>
      <c r="N8" s="3630"/>
      <c r="O8" s="3630"/>
      <c r="P8" s="3631"/>
    </row>
    <row r="9" spans="1:16">
      <c r="H9" s="3632"/>
      <c r="I9" s="3581"/>
      <c r="J9" s="3581"/>
      <c r="K9" s="3581"/>
      <c r="L9" s="3581"/>
      <c r="M9" s="3581"/>
      <c r="N9" s="3581"/>
      <c r="O9" s="3581"/>
      <c r="P9" s="3633"/>
    </row>
    <row r="10" spans="1:16" ht="13.5" customHeight="1" thickBot="1">
      <c r="H10" s="3634"/>
      <c r="I10" s="3635"/>
      <c r="J10" s="3635"/>
      <c r="K10" s="3635"/>
      <c r="L10" s="3635"/>
      <c r="M10" s="3635"/>
      <c r="N10" s="3635"/>
      <c r="O10" s="3635"/>
      <c r="P10" s="3636"/>
    </row>
    <row r="11" spans="1:16" ht="13.5" thickBot="1">
      <c r="H11" s="1282"/>
      <c r="I11" s="1282"/>
      <c r="J11" s="1282"/>
      <c r="K11" s="1282"/>
      <c r="L11" s="1282"/>
      <c r="M11" s="1282"/>
      <c r="N11" s="1282"/>
      <c r="O11" s="1282"/>
      <c r="P11" s="1282"/>
    </row>
    <row r="12" spans="1:16" ht="112.5" customHeight="1" thickBot="1">
      <c r="A12" s="3926" t="s">
        <v>1535</v>
      </c>
      <c r="B12" s="1321" t="s">
        <v>1534</v>
      </c>
      <c r="C12" s="2369"/>
      <c r="E12" s="1323" t="s">
        <v>1529</v>
      </c>
      <c r="F12" s="2370"/>
      <c r="H12" s="2371" t="s">
        <v>1543</v>
      </c>
      <c r="I12" s="1282"/>
      <c r="J12" s="1282"/>
      <c r="K12" s="1282"/>
      <c r="L12" s="1282"/>
      <c r="M12" s="1282"/>
      <c r="N12" s="1282"/>
      <c r="O12" s="1282"/>
      <c r="P12" s="1282"/>
    </row>
    <row r="13" spans="1:16" ht="81" customHeight="1" thickBot="1">
      <c r="A13" s="3927"/>
      <c r="B13" s="1322" t="s">
        <v>1533</v>
      </c>
      <c r="C13" s="2372"/>
      <c r="E13" s="1323" t="s">
        <v>1530</v>
      </c>
      <c r="F13" s="2373"/>
      <c r="G13" s="5"/>
      <c r="H13" s="3590" t="s">
        <v>2626</v>
      </c>
      <c r="I13" s="3862"/>
      <c r="J13" s="3862"/>
      <c r="K13" s="3862"/>
      <c r="L13" s="3862"/>
      <c r="M13" s="3862"/>
      <c r="N13" s="3862"/>
      <c r="O13" s="3862"/>
      <c r="P13" s="3863"/>
    </row>
    <row r="14" spans="1:16">
      <c r="H14" s="3864"/>
      <c r="I14" s="3581"/>
      <c r="J14" s="3581"/>
      <c r="K14" s="3581"/>
      <c r="L14" s="3581"/>
      <c r="M14" s="3581"/>
      <c r="N14" s="3581"/>
      <c r="O14" s="3581"/>
      <c r="P14" s="3865"/>
    </row>
    <row r="15" spans="1:16" ht="16.5">
      <c r="A15" s="1311" t="s">
        <v>2627</v>
      </c>
      <c r="H15" s="3864"/>
      <c r="I15" s="3581"/>
      <c r="J15" s="3581"/>
      <c r="K15" s="3581"/>
      <c r="L15" s="3581"/>
      <c r="M15" s="3581"/>
      <c r="N15" s="3581"/>
      <c r="O15" s="3581"/>
      <c r="P15" s="3865"/>
    </row>
    <row r="16" spans="1:16" ht="13.5" thickBot="1">
      <c r="H16" s="3864"/>
      <c r="I16" s="3581"/>
      <c r="J16" s="3581"/>
      <c r="K16" s="3581"/>
      <c r="L16" s="3581"/>
      <c r="M16" s="3581"/>
      <c r="N16" s="3581"/>
      <c r="O16" s="3581"/>
      <c r="P16" s="3865"/>
    </row>
    <row r="17" spans="1:16" ht="19.5" customHeight="1" thickBot="1">
      <c r="A17" s="3928" t="s">
        <v>1527</v>
      </c>
      <c r="B17" s="1313" t="s">
        <v>2628</v>
      </c>
      <c r="C17" s="1314" t="s">
        <v>2629</v>
      </c>
      <c r="H17" s="3864"/>
      <c r="I17" s="3581"/>
      <c r="J17" s="3581"/>
      <c r="K17" s="3581"/>
      <c r="L17" s="3581"/>
      <c r="M17" s="3581"/>
      <c r="N17" s="3581"/>
      <c r="O17" s="3581"/>
      <c r="P17" s="3865"/>
    </row>
    <row r="18" spans="1:16" ht="45" customHeight="1" thickBot="1">
      <c r="A18" s="3929"/>
      <c r="B18" s="1317"/>
      <c r="C18" s="1318"/>
      <c r="E18" s="1323" t="s">
        <v>1529</v>
      </c>
      <c r="F18" s="1312"/>
      <c r="G18" s="892"/>
      <c r="H18" s="3864"/>
      <c r="I18" s="3581"/>
      <c r="J18" s="3581"/>
      <c r="K18" s="3581"/>
      <c r="L18" s="3581"/>
      <c r="M18" s="3581"/>
      <c r="N18" s="3581"/>
      <c r="O18" s="3581"/>
      <c r="P18" s="3865"/>
    </row>
    <row r="19" spans="1:16" ht="14.5" thickBot="1">
      <c r="A19" s="3930" t="s">
        <v>1528</v>
      </c>
      <c r="B19" s="1315" t="s">
        <v>2630</v>
      </c>
      <c r="C19" s="1316" t="s">
        <v>2002</v>
      </c>
      <c r="E19" s="3931" t="s">
        <v>1530</v>
      </c>
      <c r="F19" s="3936"/>
      <c r="G19" s="5"/>
      <c r="H19" s="3864"/>
      <c r="I19" s="3581"/>
      <c r="J19" s="3581"/>
      <c r="K19" s="3581"/>
      <c r="L19" s="3581"/>
      <c r="M19" s="3581"/>
      <c r="N19" s="3581"/>
      <c r="O19" s="3581"/>
      <c r="P19" s="3865"/>
    </row>
    <row r="20" spans="1:16" ht="48.75" customHeight="1" thickBot="1">
      <c r="A20" s="3929"/>
      <c r="B20" s="1319"/>
      <c r="C20" s="1320"/>
      <c r="E20" s="3932"/>
      <c r="F20" s="3937"/>
      <c r="G20" s="5"/>
      <c r="H20" s="3866"/>
      <c r="I20" s="3867"/>
      <c r="J20" s="3867"/>
      <c r="K20" s="3867"/>
      <c r="L20" s="3867"/>
      <c r="M20" s="3867"/>
      <c r="N20" s="3867"/>
      <c r="O20" s="3867"/>
      <c r="P20" s="3868"/>
    </row>
    <row r="21" spans="1:16">
      <c r="H21" s="2374"/>
      <c r="I21" s="2374"/>
      <c r="J21" s="2374"/>
      <c r="K21" s="2374"/>
      <c r="L21" s="2374"/>
      <c r="M21" s="2374"/>
      <c r="N21" s="2374"/>
      <c r="O21" s="2374"/>
      <c r="P21" s="2374"/>
    </row>
    <row r="22" spans="1:16" ht="13.5" thickBot="1">
      <c r="H22" s="1282"/>
      <c r="I22" s="1282"/>
      <c r="J22" s="1282"/>
      <c r="K22" s="1282"/>
      <c r="L22" s="1282"/>
      <c r="M22" s="1282"/>
      <c r="N22" s="1282"/>
      <c r="O22" s="1282"/>
      <c r="P22" s="1282"/>
    </row>
    <row r="23" spans="1:16" ht="19.5" thickBot="1">
      <c r="A23" s="1283"/>
      <c r="B23" s="3191" t="s">
        <v>1527</v>
      </c>
      <c r="C23" s="3191" t="s">
        <v>1528</v>
      </c>
      <c r="H23" s="1282"/>
      <c r="I23" s="1282"/>
      <c r="J23" s="1282"/>
      <c r="K23" s="1282"/>
      <c r="L23" s="1282"/>
      <c r="M23" s="1282"/>
      <c r="N23" s="1282"/>
      <c r="O23" s="1282"/>
      <c r="P23" s="1282"/>
    </row>
    <row r="24" spans="1:16" ht="73.5" customHeight="1" thickBot="1">
      <c r="A24" s="3192" t="s">
        <v>1534</v>
      </c>
      <c r="B24" s="3193" t="s">
        <v>3394</v>
      </c>
      <c r="C24" s="3194" t="s">
        <v>3395</v>
      </c>
      <c r="H24" s="2371" t="s">
        <v>1536</v>
      </c>
    </row>
    <row r="25" spans="1:16" ht="84" customHeight="1" thickBot="1">
      <c r="A25" s="3192" t="s">
        <v>1533</v>
      </c>
      <c r="B25" s="3193" t="s">
        <v>3396</v>
      </c>
      <c r="C25" s="3193" t="s">
        <v>3397</v>
      </c>
      <c r="H25" s="3590" t="s">
        <v>1999</v>
      </c>
      <c r="I25" s="3862"/>
      <c r="J25" s="3862"/>
      <c r="K25" s="3862"/>
      <c r="L25" s="3862"/>
      <c r="M25" s="3862"/>
      <c r="N25" s="3862"/>
      <c r="O25" s="3862"/>
      <c r="P25" s="3863"/>
    </row>
    <row r="26" spans="1:16">
      <c r="H26" s="3864"/>
      <c r="I26" s="3581"/>
      <c r="J26" s="3581"/>
      <c r="K26" s="3581"/>
      <c r="L26" s="3581"/>
      <c r="M26" s="3581"/>
      <c r="N26" s="3581"/>
      <c r="O26" s="3581"/>
      <c r="P26" s="3865"/>
    </row>
    <row r="27" spans="1:16">
      <c r="H27" s="3864"/>
      <c r="I27" s="3581"/>
      <c r="J27" s="3581"/>
      <c r="K27" s="3581"/>
      <c r="L27" s="3581"/>
      <c r="M27" s="3581"/>
      <c r="N27" s="3581"/>
      <c r="O27" s="3581"/>
      <c r="P27" s="3865"/>
    </row>
    <row r="28" spans="1:16" ht="13.5" thickBot="1">
      <c r="H28" s="3923"/>
      <c r="I28" s="3924"/>
      <c r="J28" s="3924"/>
      <c r="K28" s="3924"/>
      <c r="L28" s="3924"/>
      <c r="M28" s="3924"/>
      <c r="N28" s="3924"/>
      <c r="O28" s="3924"/>
      <c r="P28" s="3925"/>
    </row>
    <row r="29" spans="1:16" ht="81.75" customHeight="1" thickBot="1">
      <c r="A29" s="3926" t="s">
        <v>1535</v>
      </c>
      <c r="B29" s="1321" t="s">
        <v>1534</v>
      </c>
      <c r="C29" s="3195" t="s">
        <v>3398</v>
      </c>
      <c r="E29" s="1323" t="s">
        <v>1529</v>
      </c>
      <c r="F29" s="3195" t="s">
        <v>3399</v>
      </c>
    </row>
    <row r="30" spans="1:16" ht="57" customHeight="1" thickBot="1">
      <c r="A30" s="3927"/>
      <c r="B30" s="1322" t="s">
        <v>1533</v>
      </c>
      <c r="C30" s="3196" t="s">
        <v>3400</v>
      </c>
      <c r="E30" s="1323" t="s">
        <v>1530</v>
      </c>
      <c r="F30" s="3197" t="s">
        <v>3401</v>
      </c>
    </row>
    <row r="32" spans="1:16">
      <c r="H32" s="3198"/>
      <c r="I32" s="3198"/>
    </row>
    <row r="33" spans="1:9">
      <c r="H33" s="3198"/>
      <c r="I33" s="3198"/>
    </row>
    <row r="35" spans="1:9" ht="13.5" customHeight="1">
      <c r="A35" s="1311" t="s">
        <v>3402</v>
      </c>
    </row>
    <row r="36" spans="1:9" ht="13.5" thickBot="1"/>
    <row r="37" spans="1:9" ht="60.65" customHeight="1" thickBot="1">
      <c r="A37" s="3928" t="s">
        <v>1527</v>
      </c>
      <c r="B37" s="1313" t="s">
        <v>2628</v>
      </c>
      <c r="C37" s="1314" t="s">
        <v>2629</v>
      </c>
    </row>
    <row r="38" spans="1:9" ht="90" customHeight="1" thickBot="1">
      <c r="A38" s="3929"/>
      <c r="B38" s="3193" t="s">
        <v>3396</v>
      </c>
      <c r="C38" s="3194" t="s">
        <v>3403</v>
      </c>
      <c r="E38" s="1323" t="s">
        <v>1529</v>
      </c>
      <c r="F38" s="3195" t="s">
        <v>3404</v>
      </c>
      <c r="G38" s="5"/>
    </row>
    <row r="39" spans="1:9" ht="15" customHeight="1" thickBot="1">
      <c r="A39" s="3930" t="s">
        <v>1528</v>
      </c>
      <c r="B39" s="1315" t="s">
        <v>2630</v>
      </c>
      <c r="C39" s="1316" t="s">
        <v>2002</v>
      </c>
      <c r="E39" s="3931" t="s">
        <v>1530</v>
      </c>
      <c r="F39" s="3933" t="s">
        <v>3405</v>
      </c>
    </row>
    <row r="40" spans="1:9" ht="86.15" customHeight="1" thickBot="1">
      <c r="A40" s="3929"/>
      <c r="B40" s="3193" t="s">
        <v>3406</v>
      </c>
      <c r="C40" s="3194" t="s">
        <v>3407</v>
      </c>
      <c r="E40" s="3932"/>
      <c r="F40" s="3934"/>
    </row>
    <row r="44" spans="1:9">
      <c r="A44" s="39" t="s">
        <v>3408</v>
      </c>
      <c r="B44" t="s">
        <v>3409</v>
      </c>
    </row>
    <row r="45" spans="1:9" ht="19.5" customHeight="1">
      <c r="B45" t="s">
        <v>3410</v>
      </c>
    </row>
    <row r="46" spans="1:9">
      <c r="B46" t="s">
        <v>3411</v>
      </c>
      <c r="G46" s="892"/>
    </row>
    <row r="47" spans="1:9">
      <c r="B47" t="s">
        <v>3412</v>
      </c>
      <c r="G47" s="5"/>
    </row>
    <row r="48" spans="1:9">
      <c r="B48" t="s">
        <v>3413</v>
      </c>
      <c r="G48" s="5"/>
    </row>
    <row r="49" spans="1:2">
      <c r="B49" t="s">
        <v>3414</v>
      </c>
    </row>
    <row r="50" spans="1:2">
      <c r="B50" t="s">
        <v>3415</v>
      </c>
    </row>
    <row r="51" spans="1:2">
      <c r="B51" t="s">
        <v>3416</v>
      </c>
    </row>
    <row r="52" spans="1:2">
      <c r="B52" t="s">
        <v>3417</v>
      </c>
    </row>
    <row r="53" spans="1:2">
      <c r="A53" s="39" t="s">
        <v>3408</v>
      </c>
      <c r="B53" t="s">
        <v>3418</v>
      </c>
    </row>
    <row r="54" spans="1:2">
      <c r="B54" t="s">
        <v>3419</v>
      </c>
    </row>
    <row r="55" spans="1:2">
      <c r="B55" t="s">
        <v>3420</v>
      </c>
    </row>
    <row r="56" spans="1:2">
      <c r="B56" t="s">
        <v>3421</v>
      </c>
    </row>
    <row r="57" spans="1:2">
      <c r="B57" t="s">
        <v>3422</v>
      </c>
    </row>
    <row r="58" spans="1:2">
      <c r="B58" t="s">
        <v>3423</v>
      </c>
    </row>
    <row r="59" spans="1:2">
      <c r="B59" t="s">
        <v>3424</v>
      </c>
    </row>
    <row r="60" spans="1:2">
      <c r="B60" t="s">
        <v>3425</v>
      </c>
    </row>
    <row r="61" spans="1:2">
      <c r="B61" t="s">
        <v>3426</v>
      </c>
    </row>
    <row r="62" spans="1:2">
      <c r="B62" t="s">
        <v>3427</v>
      </c>
    </row>
    <row r="63" spans="1:2">
      <c r="B63" t="s">
        <v>3428</v>
      </c>
    </row>
    <row r="64" spans="1:2">
      <c r="B64" t="s">
        <v>3429</v>
      </c>
    </row>
    <row r="65" spans="1:2">
      <c r="B65" t="s">
        <v>3430</v>
      </c>
    </row>
    <row r="66" spans="1:2">
      <c r="B66" t="s">
        <v>3431</v>
      </c>
    </row>
    <row r="67" spans="1:2">
      <c r="A67" s="39" t="s">
        <v>3408</v>
      </c>
      <c r="B67" t="s">
        <v>3432</v>
      </c>
    </row>
    <row r="68" spans="1:2">
      <c r="B68" t="s">
        <v>3433</v>
      </c>
    </row>
    <row r="69" spans="1:2">
      <c r="B69" t="s">
        <v>3434</v>
      </c>
    </row>
    <row r="70" spans="1:2">
      <c r="B70" t="s">
        <v>3435</v>
      </c>
    </row>
    <row r="71" spans="1:2">
      <c r="B71" t="s">
        <v>3436</v>
      </c>
    </row>
    <row r="72" spans="1:2">
      <c r="B72" t="s">
        <v>3437</v>
      </c>
    </row>
    <row r="73" spans="1:2">
      <c r="B73" t="s">
        <v>3438</v>
      </c>
    </row>
    <row r="74" spans="1:2">
      <c r="B74" t="s">
        <v>3439</v>
      </c>
    </row>
    <row r="75" spans="1:2">
      <c r="B75" t="s">
        <v>3440</v>
      </c>
    </row>
    <row r="76" spans="1:2">
      <c r="B76" t="s">
        <v>3441</v>
      </c>
    </row>
    <row r="77" spans="1:2">
      <c r="A77" s="39" t="s">
        <v>3408</v>
      </c>
      <c r="B77" t="s">
        <v>3442</v>
      </c>
    </row>
    <row r="78" spans="1:2">
      <c r="B78" t="s">
        <v>3443</v>
      </c>
    </row>
    <row r="79" spans="1:2">
      <c r="B79" t="s">
        <v>3444</v>
      </c>
    </row>
    <row r="80" spans="1:2">
      <c r="B80" t="s">
        <v>3445</v>
      </c>
    </row>
    <row r="81" spans="2:2">
      <c r="B81" t="s">
        <v>3446</v>
      </c>
    </row>
    <row r="82" spans="2:2">
      <c r="B82" t="s">
        <v>3447</v>
      </c>
    </row>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sheetData>
  <mergeCells count="15">
    <mergeCell ref="H3:P6"/>
    <mergeCell ref="H7:P7"/>
    <mergeCell ref="H8:P10"/>
    <mergeCell ref="A12:A13"/>
    <mergeCell ref="H13:P20"/>
    <mergeCell ref="A17:A18"/>
    <mergeCell ref="A19:A20"/>
    <mergeCell ref="E19:E20"/>
    <mergeCell ref="F19:F20"/>
    <mergeCell ref="H25:P28"/>
    <mergeCell ref="A29:A30"/>
    <mergeCell ref="A37:A38"/>
    <mergeCell ref="A39:A40"/>
    <mergeCell ref="E39:E40"/>
    <mergeCell ref="F39:F40"/>
  </mergeCells>
  <phoneticPr fontId="15"/>
  <hyperlinks>
    <hyperlink ref="A1" location="トップ!A1" display="トップへ" xr:uid="{F3BD24C6-A42F-4CF1-A637-81CADF279598}"/>
    <hyperlink ref="F1" location="トップ!A1" display="トップへ" xr:uid="{CEA055A3-BE0C-4E00-8CB7-8EFE6C13606D}"/>
  </hyperlinks>
  <pageMargins left="0.70866141732283472" right="0.70866141732283472" top="0.15748031496062992" bottom="0" header="0.31496062992125984" footer="0.31496062992125984"/>
  <pageSetup paperSize="9" orientation="landscape" verticalDpi="120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FEF11-41F2-4BE3-BB73-FCC1D1AFA782}">
  <sheetPr codeName="Sheet7"/>
  <dimension ref="B1:G52"/>
  <sheetViews>
    <sheetView view="pageBreakPreview" zoomScaleNormal="145" zoomScaleSheetLayoutView="100" workbookViewId="0">
      <selection activeCell="F39" sqref="F39:G51"/>
    </sheetView>
  </sheetViews>
  <sheetFormatPr defaultColWidth="9" defaultRowHeight="13"/>
  <cols>
    <col min="1" max="1" width="0.7265625" style="2074" customWidth="1"/>
    <col min="2" max="2" width="3.453125" style="2074" customWidth="1"/>
    <col min="3" max="3" width="40.90625" style="2074" customWidth="1"/>
    <col min="4" max="4" width="3.36328125" style="2074" customWidth="1"/>
    <col min="5" max="5" width="3.7265625" style="2074" customWidth="1"/>
    <col min="6" max="6" width="23.6328125" style="2074" customWidth="1"/>
    <col min="7" max="7" width="24.90625" style="2074" customWidth="1"/>
    <col min="8" max="8" width="0.6328125" style="2074" customWidth="1"/>
    <col min="9" max="16384" width="9" style="2074"/>
  </cols>
  <sheetData>
    <row r="1" spans="2:7">
      <c r="F1" s="2075" t="s">
        <v>2031</v>
      </c>
      <c r="G1" s="2076">
        <v>42762</v>
      </c>
    </row>
    <row r="2" spans="2:7" ht="19.5" thickBot="1">
      <c r="B2" s="3960" t="s">
        <v>2032</v>
      </c>
      <c r="C2" s="3960"/>
      <c r="D2" s="3960"/>
      <c r="E2" s="3960"/>
      <c r="F2" s="3960"/>
      <c r="G2" s="3960"/>
    </row>
    <row r="3" spans="2:7" ht="17.25" customHeight="1">
      <c r="B3" s="3961" t="s">
        <v>2033</v>
      </c>
      <c r="C3" s="2077" t="s">
        <v>2034</v>
      </c>
      <c r="D3" s="3951" t="s">
        <v>2035</v>
      </c>
      <c r="E3" s="3952"/>
      <c r="F3" s="3952"/>
      <c r="G3" s="3953"/>
    </row>
    <row r="4" spans="2:7" ht="14.25" customHeight="1">
      <c r="B4" s="3949"/>
      <c r="C4" s="2078"/>
      <c r="D4" s="3954"/>
      <c r="E4" s="3955"/>
      <c r="F4" s="3955"/>
      <c r="G4" s="3956"/>
    </row>
    <row r="5" spans="2:7" ht="13.5" customHeight="1">
      <c r="B5" s="3949"/>
      <c r="C5" s="2078"/>
      <c r="D5" s="3954"/>
      <c r="E5" s="3955"/>
      <c r="F5" s="3955"/>
      <c r="G5" s="3956"/>
    </row>
    <row r="6" spans="2:7" ht="13.5" customHeight="1">
      <c r="B6" s="3949"/>
      <c r="C6" s="2078"/>
      <c r="D6" s="3954"/>
      <c r="E6" s="3955"/>
      <c r="F6" s="3955"/>
      <c r="G6" s="3956"/>
    </row>
    <row r="7" spans="2:7" ht="13.5" customHeight="1">
      <c r="B7" s="3949"/>
      <c r="C7" s="2078"/>
      <c r="D7" s="3954"/>
      <c r="E7" s="3955"/>
      <c r="F7" s="3955"/>
      <c r="G7" s="3956"/>
    </row>
    <row r="8" spans="2:7">
      <c r="B8" s="3949"/>
      <c r="C8" s="2078"/>
      <c r="D8" s="3954"/>
      <c r="E8" s="3955"/>
      <c r="F8" s="3955"/>
      <c r="G8" s="3956"/>
    </row>
    <row r="9" spans="2:7" ht="13.5" thickBot="1">
      <c r="B9" s="3950"/>
      <c r="C9" s="2079"/>
      <c r="D9" s="3962"/>
      <c r="E9" s="3963"/>
      <c r="F9" s="3963"/>
      <c r="G9" s="3964"/>
    </row>
    <row r="10" spans="2:7" ht="17.25" customHeight="1">
      <c r="B10" s="3949" t="s">
        <v>2036</v>
      </c>
      <c r="C10" s="2080" t="s">
        <v>2037</v>
      </c>
      <c r="D10" s="3951" t="s">
        <v>2038</v>
      </c>
      <c r="E10" s="3952"/>
      <c r="F10" s="3952"/>
      <c r="G10" s="3953"/>
    </row>
    <row r="11" spans="2:7" ht="13.5" customHeight="1">
      <c r="B11" s="3949"/>
      <c r="C11" s="2078"/>
      <c r="D11" s="3954"/>
      <c r="E11" s="3955"/>
      <c r="F11" s="3955"/>
      <c r="G11" s="3956"/>
    </row>
    <row r="12" spans="2:7">
      <c r="B12" s="3949"/>
      <c r="C12" s="2078"/>
      <c r="D12" s="3954"/>
      <c r="E12" s="3955"/>
      <c r="F12" s="3955"/>
      <c r="G12" s="3956"/>
    </row>
    <row r="13" spans="2:7">
      <c r="B13" s="3949"/>
      <c r="C13" s="2078"/>
      <c r="D13" s="3954"/>
      <c r="E13" s="3955"/>
      <c r="F13" s="3955"/>
      <c r="G13" s="3956"/>
    </row>
    <row r="14" spans="2:7" ht="28.5" customHeight="1">
      <c r="B14" s="3949"/>
      <c r="C14" s="2078"/>
      <c r="D14" s="3954"/>
      <c r="E14" s="3955"/>
      <c r="F14" s="3955"/>
      <c r="G14" s="3956"/>
    </row>
    <row r="15" spans="2:7" ht="27" customHeight="1">
      <c r="B15" s="3949"/>
      <c r="C15" s="2078"/>
      <c r="D15" s="3954"/>
      <c r="E15" s="3955"/>
      <c r="F15" s="3955"/>
      <c r="G15" s="3956"/>
    </row>
    <row r="16" spans="2:7" ht="27" customHeight="1">
      <c r="B16" s="3949"/>
      <c r="C16" s="2081"/>
      <c r="D16" s="3954"/>
      <c r="E16" s="3955"/>
      <c r="F16" s="3955"/>
      <c r="G16" s="3956"/>
    </row>
    <row r="17" spans="2:7" ht="13.5" thickBot="1">
      <c r="B17" s="3950"/>
      <c r="C17" s="2082"/>
      <c r="D17" s="3957"/>
      <c r="E17" s="3958"/>
      <c r="F17" s="3958"/>
      <c r="G17" s="3959"/>
    </row>
    <row r="18" spans="2:7">
      <c r="B18" s="3948" t="s">
        <v>2039</v>
      </c>
      <c r="C18" s="3948"/>
      <c r="D18" s="3948"/>
      <c r="E18" s="3948"/>
      <c r="F18" s="3948"/>
      <c r="G18" s="3948"/>
    </row>
    <row r="19" spans="2:7" ht="24" customHeight="1">
      <c r="B19" s="3948" t="s">
        <v>2040</v>
      </c>
      <c r="C19" s="3948"/>
      <c r="D19" s="3948"/>
      <c r="E19" s="3948"/>
      <c r="F19" s="3948"/>
      <c r="G19" s="3948"/>
    </row>
    <row r="20" spans="2:7" ht="26.25" customHeight="1">
      <c r="B20" s="3948" t="s">
        <v>2041</v>
      </c>
      <c r="C20" s="3948"/>
      <c r="D20" s="3948"/>
      <c r="E20" s="3948"/>
      <c r="F20" s="3948"/>
      <c r="G20" s="3948"/>
    </row>
    <row r="21" spans="2:7" ht="14.5" thickBot="1">
      <c r="B21" s="3940" t="s">
        <v>2042</v>
      </c>
      <c r="C21" s="3940"/>
      <c r="D21" s="3940"/>
      <c r="E21" s="3940"/>
      <c r="F21" s="3940"/>
      <c r="G21" s="3940"/>
    </row>
    <row r="22" spans="2:7">
      <c r="B22" s="2083"/>
      <c r="C22" s="3941" t="s">
        <v>2043</v>
      </c>
      <c r="D22" s="3943" t="s">
        <v>2044</v>
      </c>
      <c r="E22" s="3943"/>
      <c r="F22" s="3943"/>
      <c r="G22" s="3944"/>
    </row>
    <row r="23" spans="2:7" ht="27">
      <c r="B23" s="2084"/>
      <c r="C23" s="3942"/>
      <c r="D23" s="2085" t="s">
        <v>2045</v>
      </c>
      <c r="E23" s="2086" t="s">
        <v>2046</v>
      </c>
      <c r="F23" s="2087" t="s">
        <v>2047</v>
      </c>
      <c r="G23" s="2088" t="s">
        <v>2048</v>
      </c>
    </row>
    <row r="24" spans="2:7" s="2094" customFormat="1" ht="12">
      <c r="B24" s="3938" t="s">
        <v>2049</v>
      </c>
      <c r="C24" s="2089">
        <f>C4</f>
        <v>0</v>
      </c>
      <c r="D24" s="2090" t="s">
        <v>2050</v>
      </c>
      <c r="E24" s="2091" t="s">
        <v>2050</v>
      </c>
      <c r="F24" s="2092"/>
      <c r="G24" s="2093"/>
    </row>
    <row r="25" spans="2:7" s="2094" customFormat="1" ht="12">
      <c r="B25" s="3938"/>
      <c r="C25" s="2089">
        <f>C5</f>
        <v>0</v>
      </c>
      <c r="D25" s="2090" t="s">
        <v>2051</v>
      </c>
      <c r="E25" s="2091" t="s">
        <v>2051</v>
      </c>
      <c r="F25" s="2092"/>
      <c r="G25" s="2093"/>
    </row>
    <row r="26" spans="2:7" s="2094" customFormat="1" ht="12">
      <c r="B26" s="3938"/>
      <c r="C26" s="2089">
        <f>C6</f>
        <v>0</v>
      </c>
      <c r="D26" s="2090" t="s">
        <v>2050</v>
      </c>
      <c r="E26" s="2091" t="s">
        <v>2051</v>
      </c>
      <c r="F26" s="2092"/>
      <c r="G26" s="2093"/>
    </row>
    <row r="27" spans="2:7" s="2094" customFormat="1" ht="12">
      <c r="B27" s="3938"/>
      <c r="C27" s="2089">
        <f>C7</f>
        <v>0</v>
      </c>
      <c r="D27" s="2090"/>
      <c r="E27" s="2091"/>
      <c r="F27" s="2092"/>
      <c r="G27" s="2093"/>
    </row>
    <row r="28" spans="2:7" s="2094" customFormat="1" ht="12">
      <c r="B28" s="3938"/>
      <c r="C28" s="2089">
        <f>C8</f>
        <v>0</v>
      </c>
      <c r="D28" s="2090"/>
      <c r="E28" s="2091"/>
      <c r="F28" s="2092"/>
      <c r="G28" s="2093"/>
    </row>
    <row r="29" spans="2:7" s="2094" customFormat="1" ht="15.75" customHeight="1">
      <c r="B29" s="3938" t="s">
        <v>2052</v>
      </c>
      <c r="C29" s="2089">
        <f>C11</f>
        <v>0</v>
      </c>
      <c r="D29" s="2090" t="s">
        <v>2051</v>
      </c>
      <c r="E29" s="2091"/>
      <c r="F29" s="2092"/>
      <c r="G29" s="2093"/>
    </row>
    <row r="30" spans="2:7" s="2094" customFormat="1" ht="12">
      <c r="B30" s="3938"/>
      <c r="C30" s="2089">
        <f>C12</f>
        <v>0</v>
      </c>
      <c r="D30" s="2090" t="s">
        <v>2051</v>
      </c>
      <c r="E30" s="2091"/>
      <c r="F30" s="2092"/>
      <c r="G30" s="2093"/>
    </row>
    <row r="31" spans="2:7" s="2094" customFormat="1" ht="12">
      <c r="B31" s="3938"/>
      <c r="C31" s="2089">
        <f>C13</f>
        <v>0</v>
      </c>
      <c r="D31" s="2090"/>
      <c r="E31" s="2091" t="s">
        <v>2051</v>
      </c>
      <c r="F31" s="2092"/>
      <c r="G31" s="2093"/>
    </row>
    <row r="32" spans="2:7" s="2094" customFormat="1" ht="12">
      <c r="B32" s="3938"/>
      <c r="C32" s="2089">
        <f>C14</f>
        <v>0</v>
      </c>
      <c r="D32" s="2090"/>
      <c r="E32" s="2091"/>
      <c r="F32" s="2092"/>
      <c r="G32" s="2093"/>
    </row>
    <row r="33" spans="2:7" s="2094" customFormat="1" ht="12">
      <c r="B33" s="3938"/>
      <c r="C33" s="2089">
        <f>C15</f>
        <v>0</v>
      </c>
      <c r="D33" s="2090"/>
      <c r="E33" s="2091"/>
      <c r="F33" s="2092"/>
      <c r="G33" s="2093"/>
    </row>
    <row r="34" spans="2:7" s="2094" customFormat="1" ht="12">
      <c r="B34" s="3938"/>
      <c r="C34" s="2089">
        <f>C17</f>
        <v>0</v>
      </c>
      <c r="D34" s="2090"/>
      <c r="E34" s="2091"/>
      <c r="F34" s="2092"/>
      <c r="G34" s="2093"/>
    </row>
    <row r="35" spans="2:7" s="2094" customFormat="1" ht="13.5" thickBot="1">
      <c r="B35" s="3939"/>
      <c r="C35" s="2095"/>
      <c r="D35" s="2096"/>
      <c r="E35" s="2097"/>
      <c r="F35" s="2082"/>
      <c r="G35" s="2098"/>
    </row>
    <row r="36" spans="2:7" s="2094" customFormat="1" ht="14.5" thickBot="1">
      <c r="B36" s="3940" t="s">
        <v>2053</v>
      </c>
      <c r="C36" s="3940"/>
      <c r="D36" s="3940"/>
      <c r="E36" s="3940"/>
      <c r="F36" s="3940"/>
      <c r="G36" s="3940"/>
    </row>
    <row r="37" spans="2:7">
      <c r="B37" s="2083"/>
      <c r="C37" s="3941" t="s">
        <v>2054</v>
      </c>
      <c r="D37" s="3943" t="s">
        <v>2055</v>
      </c>
      <c r="E37" s="3943"/>
      <c r="F37" s="3943"/>
      <c r="G37" s="3944"/>
    </row>
    <row r="38" spans="2:7" ht="27">
      <c r="B38" s="2084"/>
      <c r="C38" s="3942"/>
      <c r="D38" s="2085" t="s">
        <v>2045</v>
      </c>
      <c r="E38" s="2086" t="s">
        <v>2046</v>
      </c>
      <c r="F38" s="2087" t="s">
        <v>2047</v>
      </c>
      <c r="G38" s="2088" t="s">
        <v>2048</v>
      </c>
    </row>
    <row r="39" spans="2:7" ht="13.5" customHeight="1">
      <c r="B39" s="3945" t="s">
        <v>2056</v>
      </c>
      <c r="C39" s="2089">
        <f t="shared" ref="C39:C44" si="0">D4</f>
        <v>0</v>
      </c>
      <c r="D39" s="2090"/>
      <c r="E39" s="2091"/>
      <c r="F39" s="2092"/>
      <c r="G39" s="2093"/>
    </row>
    <row r="40" spans="2:7">
      <c r="B40" s="3946"/>
      <c r="C40" s="2089">
        <f t="shared" si="0"/>
        <v>0</v>
      </c>
      <c r="D40" s="2090"/>
      <c r="E40" s="2091"/>
      <c r="F40" s="2092"/>
      <c r="G40" s="2093"/>
    </row>
    <row r="41" spans="2:7">
      <c r="B41" s="3946"/>
      <c r="C41" s="2089">
        <f t="shared" si="0"/>
        <v>0</v>
      </c>
      <c r="D41" s="2090"/>
      <c r="E41" s="2091"/>
      <c r="F41" s="2092"/>
      <c r="G41" s="2093"/>
    </row>
    <row r="42" spans="2:7">
      <c r="B42" s="3946"/>
      <c r="C42" s="2089">
        <f t="shared" si="0"/>
        <v>0</v>
      </c>
      <c r="D42" s="2090" t="s">
        <v>2051</v>
      </c>
      <c r="E42" s="2091" t="s">
        <v>2051</v>
      </c>
      <c r="F42" s="2092"/>
      <c r="G42" s="2093"/>
    </row>
    <row r="43" spans="2:7">
      <c r="B43" s="3946"/>
      <c r="C43" s="2089">
        <f t="shared" si="0"/>
        <v>0</v>
      </c>
      <c r="D43" s="2090"/>
      <c r="E43" s="2091"/>
      <c r="F43" s="2092"/>
      <c r="G43" s="2093"/>
    </row>
    <row r="44" spans="2:7">
      <c r="B44" s="3947"/>
      <c r="C44" s="2089">
        <f t="shared" si="0"/>
        <v>0</v>
      </c>
      <c r="D44" s="2090" t="s">
        <v>2051</v>
      </c>
      <c r="E44" s="2091" t="s">
        <v>2051</v>
      </c>
      <c r="F44" s="2092"/>
      <c r="G44" s="2093"/>
    </row>
    <row r="45" spans="2:7">
      <c r="B45" s="3938" t="s">
        <v>2057</v>
      </c>
      <c r="C45" s="2089">
        <f t="shared" ref="C45:C51" si="1">D11</f>
        <v>0</v>
      </c>
      <c r="D45" s="2090"/>
      <c r="E45" s="2091"/>
      <c r="F45" s="2092"/>
      <c r="G45" s="2093"/>
    </row>
    <row r="46" spans="2:7">
      <c r="B46" s="3938"/>
      <c r="C46" s="2089">
        <f t="shared" si="1"/>
        <v>0</v>
      </c>
      <c r="D46" s="2090"/>
      <c r="E46" s="2091" t="s">
        <v>2051</v>
      </c>
      <c r="F46" s="2092"/>
      <c r="G46" s="2093"/>
    </row>
    <row r="47" spans="2:7">
      <c r="B47" s="3938"/>
      <c r="C47" s="2089">
        <f t="shared" si="1"/>
        <v>0</v>
      </c>
      <c r="D47" s="2090"/>
      <c r="E47" s="2091"/>
      <c r="F47" s="2092"/>
      <c r="G47" s="2093"/>
    </row>
    <row r="48" spans="2:7">
      <c r="B48" s="3938"/>
      <c r="C48" s="2089">
        <f t="shared" si="1"/>
        <v>0</v>
      </c>
      <c r="D48" s="2090"/>
      <c r="E48" s="2091"/>
      <c r="F48" s="2092"/>
      <c r="G48" s="2093"/>
    </row>
    <row r="49" spans="2:7">
      <c r="B49" s="3938"/>
      <c r="C49" s="2089">
        <f t="shared" si="1"/>
        <v>0</v>
      </c>
      <c r="D49" s="2090"/>
      <c r="E49" s="2091"/>
      <c r="F49" s="2092"/>
      <c r="G49" s="2093"/>
    </row>
    <row r="50" spans="2:7">
      <c r="B50" s="3938"/>
      <c r="C50" s="2089">
        <f t="shared" si="1"/>
        <v>0</v>
      </c>
      <c r="D50" s="2090"/>
      <c r="E50" s="2091" t="s">
        <v>2058</v>
      </c>
      <c r="F50" s="2099"/>
      <c r="G50" s="2100"/>
    </row>
    <row r="51" spans="2:7" ht="13.5" thickBot="1">
      <c r="B51" s="3939"/>
      <c r="C51" s="2101">
        <f t="shared" si="1"/>
        <v>0</v>
      </c>
      <c r="D51" s="2102"/>
      <c r="E51" s="2103"/>
      <c r="F51" s="2097"/>
      <c r="G51" s="2095"/>
    </row>
    <row r="52" spans="2:7">
      <c r="C52" s="2074" t="s">
        <v>2059</v>
      </c>
    </row>
  </sheetData>
  <mergeCells count="31">
    <mergeCell ref="B2:G2"/>
    <mergeCell ref="B3:B9"/>
    <mergeCell ref="D3:G3"/>
    <mergeCell ref="D4:G4"/>
    <mergeCell ref="D5:G5"/>
    <mergeCell ref="D6:G6"/>
    <mergeCell ref="D7:G7"/>
    <mergeCell ref="D8:G8"/>
    <mergeCell ref="D9:G9"/>
    <mergeCell ref="B10:B17"/>
    <mergeCell ref="D10:G10"/>
    <mergeCell ref="D11:G11"/>
    <mergeCell ref="D12:G12"/>
    <mergeCell ref="D13:G13"/>
    <mergeCell ref="D14:G14"/>
    <mergeCell ref="D15:G15"/>
    <mergeCell ref="D16:G16"/>
    <mergeCell ref="D17:G17"/>
    <mergeCell ref="B18:G18"/>
    <mergeCell ref="B19:G19"/>
    <mergeCell ref="B20:G20"/>
    <mergeCell ref="B21:G21"/>
    <mergeCell ref="C22:C23"/>
    <mergeCell ref="D22:G22"/>
    <mergeCell ref="B45:B51"/>
    <mergeCell ref="B24:B28"/>
    <mergeCell ref="B29:B35"/>
    <mergeCell ref="B36:G36"/>
    <mergeCell ref="C37:C38"/>
    <mergeCell ref="D37:G37"/>
    <mergeCell ref="B39:B44"/>
  </mergeCells>
  <phoneticPr fontId="15"/>
  <pageMargins left="0.23622047244094491" right="0.23622047244094491" top="0.39370078740157483" bottom="0.39370078740157483" header="0.31496062992125984" footer="0.31496062992125984"/>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FFFFCC"/>
    <pageSetUpPr fitToPage="1"/>
  </sheetPr>
  <dimension ref="A1:BM155"/>
  <sheetViews>
    <sheetView view="pageBreakPreview" zoomScale="90" zoomScaleNormal="100" zoomScaleSheetLayoutView="90" workbookViewId="0">
      <selection activeCell="Q12" sqref="Q12:R12"/>
    </sheetView>
  </sheetViews>
  <sheetFormatPr defaultColWidth="9" defaultRowHeight="13"/>
  <cols>
    <col min="1" max="1" width="5.36328125" style="810" customWidth="1"/>
    <col min="2" max="2" width="17.6328125" style="810" customWidth="1"/>
    <col min="3" max="3" width="10.453125" style="810" customWidth="1"/>
    <col min="4" max="4" width="5.7265625" style="810" customWidth="1"/>
    <col min="5" max="5" width="6.90625" style="810" customWidth="1"/>
    <col min="6" max="6" width="6.7265625" style="810" customWidth="1"/>
    <col min="7" max="16" width="6.90625" style="810" customWidth="1"/>
    <col min="17" max="18" width="9" style="810"/>
    <col min="19" max="19" width="10.26953125" style="810" customWidth="1"/>
    <col min="20" max="20" width="9.453125" style="810" customWidth="1"/>
    <col min="21" max="21" width="10.7265625" style="810" customWidth="1"/>
    <col min="22" max="22" width="4.36328125" style="810" customWidth="1"/>
    <col min="23" max="23" width="5.36328125" style="810" customWidth="1"/>
    <col min="24" max="24" width="17.6328125" style="810" customWidth="1"/>
    <col min="25" max="25" width="10.453125" style="810" customWidth="1"/>
    <col min="26" max="26" width="5.7265625" style="810" customWidth="1"/>
    <col min="27" max="27" width="6.90625" style="810" customWidth="1"/>
    <col min="28" max="28" width="6.7265625" style="810" customWidth="1"/>
    <col min="29" max="38" width="6.90625" style="810" customWidth="1"/>
    <col min="39" max="40" width="9" style="810"/>
    <col min="41" max="41" width="10.26953125" style="810" customWidth="1"/>
    <col min="42" max="42" width="9.453125" style="810" customWidth="1"/>
    <col min="43" max="43" width="10.7265625" style="810" customWidth="1"/>
    <col min="44" max="44" width="4.08984375" style="810" customWidth="1"/>
    <col min="45" max="45" width="5.36328125" style="810" customWidth="1"/>
    <col min="46" max="46" width="17.6328125" style="810" customWidth="1"/>
    <col min="47" max="47" width="10.453125" style="810" customWidth="1"/>
    <col min="48" max="48" width="5.7265625" style="810" customWidth="1"/>
    <col min="49" max="49" width="6.90625" style="810" customWidth="1"/>
    <col min="50" max="50" width="6.7265625" style="810" customWidth="1"/>
    <col min="51" max="60" width="6.90625" style="810" customWidth="1"/>
    <col min="61" max="62" width="9" style="810"/>
    <col min="63" max="63" width="10.26953125" style="810" customWidth="1"/>
    <col min="64" max="64" width="9.453125" style="810" customWidth="1"/>
    <col min="65" max="65" width="10.7265625" style="810" customWidth="1"/>
    <col min="66" max="16384" width="9" style="810"/>
  </cols>
  <sheetData>
    <row r="1" spans="1:65">
      <c r="B1" s="811" t="s">
        <v>1177</v>
      </c>
    </row>
    <row r="2" spans="1:65" ht="17.5" customHeight="1">
      <c r="B2" s="852" t="s">
        <v>2214</v>
      </c>
      <c r="H2" s="2110" t="s">
        <v>1178</v>
      </c>
      <c r="I2" s="2110"/>
      <c r="J2" s="2110"/>
      <c r="K2" s="2110"/>
      <c r="L2" s="2110"/>
      <c r="N2" s="3993" t="s">
        <v>1179</v>
      </c>
      <c r="O2" s="3994"/>
      <c r="P2" s="3995">
        <v>44853</v>
      </c>
      <c r="Q2" s="3996"/>
      <c r="R2" s="812"/>
      <c r="S2" s="811" t="s">
        <v>1177</v>
      </c>
      <c r="X2" s="811" t="s">
        <v>807</v>
      </c>
      <c r="AA2" s="4003" t="s">
        <v>1178</v>
      </c>
      <c r="AB2" s="4003"/>
      <c r="AC2" s="4003"/>
      <c r="AD2" s="4003"/>
      <c r="AE2" s="4003"/>
      <c r="AJ2" s="3993"/>
      <c r="AK2" s="3994"/>
      <c r="AL2" s="3995"/>
      <c r="AM2" s="3996"/>
      <c r="AN2" s="812"/>
      <c r="AO2" s="811" t="s">
        <v>807</v>
      </c>
      <c r="AT2" s="811" t="s">
        <v>807</v>
      </c>
      <c r="AW2" s="4003" t="s">
        <v>1178</v>
      </c>
      <c r="AX2" s="4003"/>
      <c r="AY2" s="4003"/>
      <c r="AZ2" s="4003"/>
      <c r="BA2" s="4003"/>
      <c r="BF2" s="3993"/>
      <c r="BG2" s="3994"/>
      <c r="BH2" s="3995"/>
      <c r="BI2" s="3996"/>
      <c r="BJ2" s="812"/>
      <c r="BK2" s="811" t="s">
        <v>807</v>
      </c>
    </row>
    <row r="3" spans="1:65" ht="13.5" thickBot="1">
      <c r="A3" s="813" t="s">
        <v>2631</v>
      </c>
      <c r="F3" s="814" t="s">
        <v>1181</v>
      </c>
      <c r="M3" s="814" t="s">
        <v>1182</v>
      </c>
      <c r="N3" s="815"/>
      <c r="O3" s="815"/>
      <c r="P3" s="816"/>
      <c r="Q3" s="812"/>
      <c r="R3" s="1417" t="s">
        <v>1665</v>
      </c>
      <c r="S3" s="1418" t="s">
        <v>1666</v>
      </c>
      <c r="W3" s="813" t="s">
        <v>1180</v>
      </c>
      <c r="AB3" s="814"/>
      <c r="AI3" s="814" t="s">
        <v>1182</v>
      </c>
      <c r="AJ3" s="815"/>
      <c r="AK3" s="815"/>
      <c r="AL3" s="816"/>
      <c r="AM3" s="812"/>
      <c r="AN3" s="812"/>
      <c r="AO3" s="812"/>
      <c r="AS3" s="813" t="s">
        <v>1180</v>
      </c>
      <c r="AX3" s="814"/>
      <c r="BE3" s="814" t="s">
        <v>1182</v>
      </c>
      <c r="BF3" s="815"/>
      <c r="BG3" s="815"/>
      <c r="BH3" s="816"/>
      <c r="BI3" s="812"/>
      <c r="BJ3" s="812"/>
      <c r="BK3" s="812"/>
    </row>
    <row r="4" spans="1:65" ht="14.25" customHeight="1" thickBot="1">
      <c r="A4" s="813"/>
      <c r="B4" s="817" t="s">
        <v>1183</v>
      </c>
      <c r="C4" s="818"/>
      <c r="D4" s="819" t="s">
        <v>137</v>
      </c>
      <c r="E4" s="820" t="s">
        <v>249</v>
      </c>
      <c r="F4" s="820" t="s">
        <v>250</v>
      </c>
      <c r="G4" s="820" t="s">
        <v>251</v>
      </c>
      <c r="H4" s="820" t="s">
        <v>252</v>
      </c>
      <c r="I4" s="820" t="s">
        <v>253</v>
      </c>
      <c r="J4" s="820" t="s">
        <v>254</v>
      </c>
      <c r="K4" s="820" t="s">
        <v>265</v>
      </c>
      <c r="L4" s="820" t="s">
        <v>266</v>
      </c>
      <c r="M4" s="820" t="s">
        <v>267</v>
      </c>
      <c r="N4" s="820" t="s">
        <v>268</v>
      </c>
      <c r="O4" s="820" t="s">
        <v>269</v>
      </c>
      <c r="P4" s="820" t="s">
        <v>270</v>
      </c>
      <c r="Q4" s="821" t="s">
        <v>201</v>
      </c>
      <c r="R4" s="2740" t="s">
        <v>2809</v>
      </c>
      <c r="S4" s="3974" t="s">
        <v>1926</v>
      </c>
      <c r="T4" s="3975"/>
      <c r="U4" s="3975"/>
      <c r="W4" s="813"/>
      <c r="X4" s="817" t="s">
        <v>1183</v>
      </c>
      <c r="Y4" s="818"/>
      <c r="Z4" s="819" t="s">
        <v>137</v>
      </c>
      <c r="AA4" s="820" t="s">
        <v>249</v>
      </c>
      <c r="AB4" s="820" t="s">
        <v>250</v>
      </c>
      <c r="AC4" s="820" t="s">
        <v>251</v>
      </c>
      <c r="AD4" s="820" t="s">
        <v>252</v>
      </c>
      <c r="AE4" s="820" t="s">
        <v>253</v>
      </c>
      <c r="AF4" s="820" t="s">
        <v>254</v>
      </c>
      <c r="AG4" s="820" t="s">
        <v>265</v>
      </c>
      <c r="AH4" s="820" t="s">
        <v>266</v>
      </c>
      <c r="AI4" s="820" t="s">
        <v>267</v>
      </c>
      <c r="AJ4" s="820" t="s">
        <v>268</v>
      </c>
      <c r="AK4" s="820" t="s">
        <v>269</v>
      </c>
      <c r="AL4" s="820" t="s">
        <v>270</v>
      </c>
      <c r="AM4" s="821" t="s">
        <v>201</v>
      </c>
      <c r="AN4" s="822"/>
      <c r="AO4" s="822"/>
      <c r="AS4" s="813"/>
      <c r="AT4" s="817" t="s">
        <v>1183</v>
      </c>
      <c r="AU4" s="818"/>
      <c r="AV4" s="819" t="s">
        <v>137</v>
      </c>
      <c r="AW4" s="820" t="s">
        <v>249</v>
      </c>
      <c r="AX4" s="820" t="s">
        <v>250</v>
      </c>
      <c r="AY4" s="820" t="s">
        <v>251</v>
      </c>
      <c r="AZ4" s="820" t="s">
        <v>252</v>
      </c>
      <c r="BA4" s="820" t="s">
        <v>253</v>
      </c>
      <c r="BB4" s="820" t="s">
        <v>254</v>
      </c>
      <c r="BC4" s="820" t="s">
        <v>265</v>
      </c>
      <c r="BD4" s="820" t="s">
        <v>266</v>
      </c>
      <c r="BE4" s="820" t="s">
        <v>267</v>
      </c>
      <c r="BF4" s="820" t="s">
        <v>268</v>
      </c>
      <c r="BG4" s="820" t="s">
        <v>269</v>
      </c>
      <c r="BH4" s="820" t="s">
        <v>270</v>
      </c>
      <c r="BI4" s="821" t="s">
        <v>201</v>
      </c>
      <c r="BJ4" s="822"/>
      <c r="BK4" s="822"/>
    </row>
    <row r="5" spans="1:65">
      <c r="A5" s="813"/>
      <c r="B5" s="3997" t="s">
        <v>1130</v>
      </c>
      <c r="C5" s="1364">
        <v>2023</v>
      </c>
      <c r="D5" s="3998" t="s">
        <v>1185</v>
      </c>
      <c r="E5" s="824">
        <v>1000</v>
      </c>
      <c r="F5" s="824">
        <v>1000</v>
      </c>
      <c r="G5" s="824">
        <v>1000</v>
      </c>
      <c r="H5" s="824">
        <v>1000</v>
      </c>
      <c r="I5" s="824">
        <v>1000</v>
      </c>
      <c r="J5" s="824">
        <v>1000</v>
      </c>
      <c r="K5" s="824">
        <v>1000</v>
      </c>
      <c r="L5" s="824">
        <v>1000</v>
      </c>
      <c r="M5" s="824">
        <v>1000</v>
      </c>
      <c r="N5" s="824">
        <v>1000</v>
      </c>
      <c r="O5" s="824">
        <v>1000</v>
      </c>
      <c r="P5" s="824">
        <v>1000</v>
      </c>
      <c r="Q5" s="825">
        <f t="shared" ref="Q5:Q10" si="0">SUM(E5:P5)</f>
        <v>12000</v>
      </c>
      <c r="R5" s="882"/>
      <c r="S5" s="3975"/>
      <c r="T5" s="3975"/>
      <c r="U5" s="3975"/>
      <c r="W5" s="813"/>
      <c r="X5" s="3997" t="s">
        <v>1130</v>
      </c>
      <c r="Y5" s="1364">
        <v>2016</v>
      </c>
      <c r="Z5" s="3998" t="s">
        <v>1185</v>
      </c>
      <c r="AA5" s="824">
        <v>1000</v>
      </c>
      <c r="AB5" s="824">
        <v>1000</v>
      </c>
      <c r="AC5" s="824">
        <v>1000</v>
      </c>
      <c r="AD5" s="824">
        <v>1000</v>
      </c>
      <c r="AE5" s="824">
        <v>1000</v>
      </c>
      <c r="AF5" s="824">
        <v>1000</v>
      </c>
      <c r="AG5" s="824">
        <v>1000</v>
      </c>
      <c r="AH5" s="824">
        <v>1000</v>
      </c>
      <c r="AI5" s="824">
        <v>1000</v>
      </c>
      <c r="AJ5" s="824">
        <v>1000</v>
      </c>
      <c r="AK5" s="824">
        <v>1000</v>
      </c>
      <c r="AL5" s="824">
        <v>1000</v>
      </c>
      <c r="AM5" s="825">
        <f t="shared" ref="AM5" si="1">SUM(AA5:AL5)</f>
        <v>12000</v>
      </c>
      <c r="AN5" s="826"/>
      <c r="AO5" s="826"/>
      <c r="AS5" s="813"/>
      <c r="AT5" s="3997" t="s">
        <v>1130</v>
      </c>
      <c r="AU5" s="1364">
        <v>2016</v>
      </c>
      <c r="AV5" s="3998" t="s">
        <v>1185</v>
      </c>
      <c r="AW5" s="824">
        <v>1000</v>
      </c>
      <c r="AX5" s="824">
        <v>1000</v>
      </c>
      <c r="AY5" s="824">
        <v>1000</v>
      </c>
      <c r="AZ5" s="824">
        <v>1000</v>
      </c>
      <c r="BA5" s="824">
        <v>1000</v>
      </c>
      <c r="BB5" s="824">
        <v>1000</v>
      </c>
      <c r="BC5" s="824">
        <v>1000</v>
      </c>
      <c r="BD5" s="824">
        <v>1000</v>
      </c>
      <c r="BE5" s="824">
        <v>1000</v>
      </c>
      <c r="BF5" s="824">
        <v>1000</v>
      </c>
      <c r="BG5" s="824">
        <v>1000</v>
      </c>
      <c r="BH5" s="824">
        <v>1000</v>
      </c>
      <c r="BI5" s="825">
        <f t="shared" ref="BI5" si="2">SUM(AW5:BH5)</f>
        <v>12000</v>
      </c>
      <c r="BJ5" s="826"/>
      <c r="BK5" s="826"/>
    </row>
    <row r="6" spans="1:65">
      <c r="A6" s="813"/>
      <c r="B6" s="3997"/>
      <c r="C6" s="44" t="s">
        <v>1186</v>
      </c>
      <c r="D6" s="3998"/>
      <c r="E6" s="827">
        <f>+E5</f>
        <v>1000</v>
      </c>
      <c r="F6" s="827">
        <f>+F5+E6</f>
        <v>2000</v>
      </c>
      <c r="G6" s="827">
        <f t="shared" ref="G6:P6" si="3">+G5+F6</f>
        <v>3000</v>
      </c>
      <c r="H6" s="827">
        <f t="shared" si="3"/>
        <v>4000</v>
      </c>
      <c r="I6" s="827">
        <f t="shared" si="3"/>
        <v>5000</v>
      </c>
      <c r="J6" s="827">
        <f t="shared" si="3"/>
        <v>6000</v>
      </c>
      <c r="K6" s="827">
        <f t="shared" si="3"/>
        <v>7000</v>
      </c>
      <c r="L6" s="827">
        <f t="shared" si="3"/>
        <v>8000</v>
      </c>
      <c r="M6" s="827">
        <f t="shared" si="3"/>
        <v>9000</v>
      </c>
      <c r="N6" s="827">
        <f t="shared" si="3"/>
        <v>10000</v>
      </c>
      <c r="O6" s="827">
        <f t="shared" si="3"/>
        <v>11000</v>
      </c>
      <c r="P6" s="827">
        <f t="shared" si="3"/>
        <v>12000</v>
      </c>
      <c r="Q6" s="828"/>
      <c r="R6" s="882"/>
      <c r="S6" s="3975"/>
      <c r="T6" s="3975"/>
      <c r="U6" s="3975"/>
      <c r="W6" s="813"/>
      <c r="X6" s="3997"/>
      <c r="Y6" s="44" t="s">
        <v>1186</v>
      </c>
      <c r="Z6" s="3998"/>
      <c r="AA6" s="827">
        <f>+AA5</f>
        <v>1000</v>
      </c>
      <c r="AB6" s="827">
        <f>+AB5+AA6</f>
        <v>2000</v>
      </c>
      <c r="AC6" s="827">
        <f t="shared" ref="AC6" si="4">+AC5+AB6</f>
        <v>3000</v>
      </c>
      <c r="AD6" s="827">
        <f t="shared" ref="AD6" si="5">+AD5+AC6</f>
        <v>4000</v>
      </c>
      <c r="AE6" s="827">
        <f t="shared" ref="AE6" si="6">+AE5+AD6</f>
        <v>5000</v>
      </c>
      <c r="AF6" s="827">
        <f t="shared" ref="AF6" si="7">+AF5+AE6</f>
        <v>6000</v>
      </c>
      <c r="AG6" s="827">
        <f t="shared" ref="AG6" si="8">+AG5+AF6</f>
        <v>7000</v>
      </c>
      <c r="AH6" s="827">
        <f t="shared" ref="AH6" si="9">+AH5+AG6</f>
        <v>8000</v>
      </c>
      <c r="AI6" s="827">
        <f t="shared" ref="AI6" si="10">+AI5+AH6</f>
        <v>9000</v>
      </c>
      <c r="AJ6" s="827">
        <f t="shared" ref="AJ6" si="11">+AJ5+AI6</f>
        <v>10000</v>
      </c>
      <c r="AK6" s="827">
        <f t="shared" ref="AK6" si="12">+AK5+AJ6</f>
        <v>11000</v>
      </c>
      <c r="AL6" s="827">
        <f t="shared" ref="AL6" si="13">+AL5+AK6</f>
        <v>12000</v>
      </c>
      <c r="AM6" s="828"/>
      <c r="AN6" s="826"/>
      <c r="AO6" s="826"/>
      <c r="AS6" s="813"/>
      <c r="AT6" s="3997"/>
      <c r="AU6" s="44" t="s">
        <v>1186</v>
      </c>
      <c r="AV6" s="3998"/>
      <c r="AW6" s="827">
        <f>+AW5</f>
        <v>1000</v>
      </c>
      <c r="AX6" s="827">
        <f>+AX5+AW6</f>
        <v>2000</v>
      </c>
      <c r="AY6" s="827">
        <f t="shared" ref="AY6" si="14">+AY5+AX6</f>
        <v>3000</v>
      </c>
      <c r="AZ6" s="827">
        <f t="shared" ref="AZ6" si="15">+AZ5+AY6</f>
        <v>4000</v>
      </c>
      <c r="BA6" s="827">
        <f t="shared" ref="BA6" si="16">+BA5+AZ6</f>
        <v>5000</v>
      </c>
      <c r="BB6" s="827">
        <f t="shared" ref="BB6" si="17">+BB5+BA6</f>
        <v>6000</v>
      </c>
      <c r="BC6" s="827">
        <f t="shared" ref="BC6" si="18">+BC5+BB6</f>
        <v>7000</v>
      </c>
      <c r="BD6" s="827">
        <f t="shared" ref="BD6" si="19">+BD5+BC6</f>
        <v>8000</v>
      </c>
      <c r="BE6" s="827">
        <f t="shared" ref="BE6" si="20">+BE5+BD6</f>
        <v>9000</v>
      </c>
      <c r="BF6" s="827">
        <f t="shared" ref="BF6" si="21">+BF5+BE6</f>
        <v>10000</v>
      </c>
      <c r="BG6" s="827">
        <f t="shared" ref="BG6" si="22">+BG5+BF6</f>
        <v>11000</v>
      </c>
      <c r="BH6" s="827">
        <f t="shared" ref="BH6" si="23">+BH5+BG6</f>
        <v>12000</v>
      </c>
      <c r="BI6" s="828"/>
      <c r="BJ6" s="826"/>
      <c r="BK6" s="826"/>
    </row>
    <row r="7" spans="1:65">
      <c r="A7" s="813"/>
      <c r="B7" s="3997"/>
      <c r="C7" s="829" t="s">
        <v>1187</v>
      </c>
      <c r="D7" s="3998"/>
      <c r="E7" s="830">
        <v>1100</v>
      </c>
      <c r="F7" s="830">
        <v>1100</v>
      </c>
      <c r="G7" s="830">
        <v>1100</v>
      </c>
      <c r="H7" s="830">
        <v>1100</v>
      </c>
      <c r="I7" s="830">
        <v>1100</v>
      </c>
      <c r="J7" s="830">
        <v>1100</v>
      </c>
      <c r="K7" s="830">
        <v>1100</v>
      </c>
      <c r="L7" s="830">
        <v>1100</v>
      </c>
      <c r="M7" s="830">
        <v>1100</v>
      </c>
      <c r="N7" s="830">
        <v>1100</v>
      </c>
      <c r="O7" s="830">
        <v>1100</v>
      </c>
      <c r="P7" s="830">
        <v>1100</v>
      </c>
      <c r="Q7" s="1553">
        <f>SUM(E7:P7)</f>
        <v>13200</v>
      </c>
      <c r="R7" s="2741">
        <f>+Q7/Q5</f>
        <v>1.1000000000000001</v>
      </c>
      <c r="S7" s="3975"/>
      <c r="T7" s="3975"/>
      <c r="U7" s="3975"/>
      <c r="W7" s="813"/>
      <c r="X7" s="3997"/>
      <c r="Y7" s="829" t="s">
        <v>1187</v>
      </c>
      <c r="Z7" s="3998"/>
      <c r="AA7" s="830">
        <v>1100</v>
      </c>
      <c r="AB7" s="830">
        <v>1100</v>
      </c>
      <c r="AC7" s="830">
        <v>1100</v>
      </c>
      <c r="AD7" s="830">
        <v>1100</v>
      </c>
      <c r="AE7" s="830">
        <v>1100</v>
      </c>
      <c r="AF7" s="830">
        <v>1100</v>
      </c>
      <c r="AG7" s="830">
        <v>1100</v>
      </c>
      <c r="AH7" s="830">
        <v>1100</v>
      </c>
      <c r="AI7" s="830">
        <v>1100</v>
      </c>
      <c r="AJ7" s="830">
        <v>1100</v>
      </c>
      <c r="AK7" s="830">
        <v>1100</v>
      </c>
      <c r="AL7" s="830">
        <v>1100</v>
      </c>
      <c r="AM7" s="1283">
        <v>13200</v>
      </c>
      <c r="AN7" s="826"/>
      <c r="AO7" s="826"/>
      <c r="AS7" s="813"/>
      <c r="AT7" s="3997"/>
      <c r="AU7" s="829" t="s">
        <v>1187</v>
      </c>
      <c r="AV7" s="3998"/>
      <c r="AW7" s="830">
        <v>1100</v>
      </c>
      <c r="AX7" s="830">
        <v>1100</v>
      </c>
      <c r="AY7" s="830">
        <v>1100</v>
      </c>
      <c r="AZ7" s="830">
        <v>1100</v>
      </c>
      <c r="BA7" s="830">
        <v>1100</v>
      </c>
      <c r="BB7" s="830">
        <v>1100</v>
      </c>
      <c r="BC7" s="830">
        <v>1100</v>
      </c>
      <c r="BD7" s="830">
        <v>1100</v>
      </c>
      <c r="BE7" s="830">
        <v>1100</v>
      </c>
      <c r="BF7" s="830">
        <v>1100</v>
      </c>
      <c r="BG7" s="830">
        <v>1100</v>
      </c>
      <c r="BH7" s="830">
        <v>1100</v>
      </c>
      <c r="BI7" s="1283">
        <v>13200</v>
      </c>
      <c r="BJ7" s="826"/>
      <c r="BK7" s="826"/>
    </row>
    <row r="8" spans="1:65" ht="13.5" thickBot="1">
      <c r="A8" s="813"/>
      <c r="B8" s="3997"/>
      <c r="C8" s="800" t="s">
        <v>1186</v>
      </c>
      <c r="D8" s="3998"/>
      <c r="E8" s="827">
        <f>+E7</f>
        <v>1100</v>
      </c>
      <c r="F8" s="827">
        <f t="shared" ref="F8:P8" si="24">+F7+E8</f>
        <v>2200</v>
      </c>
      <c r="G8" s="827">
        <f t="shared" si="24"/>
        <v>3300</v>
      </c>
      <c r="H8" s="827">
        <f t="shared" si="24"/>
        <v>4400</v>
      </c>
      <c r="I8" s="827">
        <f t="shared" si="24"/>
        <v>5500</v>
      </c>
      <c r="J8" s="827">
        <f t="shared" si="24"/>
        <v>6600</v>
      </c>
      <c r="K8" s="827">
        <f t="shared" si="24"/>
        <v>7700</v>
      </c>
      <c r="L8" s="827">
        <f t="shared" si="24"/>
        <v>8800</v>
      </c>
      <c r="M8" s="827">
        <f t="shared" si="24"/>
        <v>9900</v>
      </c>
      <c r="N8" s="827">
        <f t="shared" si="24"/>
        <v>11000</v>
      </c>
      <c r="O8" s="827">
        <f t="shared" si="24"/>
        <v>12100</v>
      </c>
      <c r="P8" s="827">
        <f t="shared" si="24"/>
        <v>13200</v>
      </c>
      <c r="Q8" s="828"/>
      <c r="R8" s="826"/>
      <c r="S8" s="3975"/>
      <c r="T8" s="3975"/>
      <c r="U8" s="3975"/>
      <c r="W8" s="813"/>
      <c r="X8" s="3997"/>
      <c r="Y8" s="800" t="s">
        <v>1186</v>
      </c>
      <c r="Z8" s="3998"/>
      <c r="AA8" s="827">
        <f>+AA7</f>
        <v>1100</v>
      </c>
      <c r="AB8" s="827">
        <f t="shared" ref="AB8" si="25">+AB7+AA8</f>
        <v>2200</v>
      </c>
      <c r="AC8" s="827">
        <f t="shared" ref="AC8" si="26">+AC7+AB8</f>
        <v>3300</v>
      </c>
      <c r="AD8" s="827">
        <f t="shared" ref="AD8" si="27">+AD7+AC8</f>
        <v>4400</v>
      </c>
      <c r="AE8" s="827">
        <f t="shared" ref="AE8" si="28">+AE7+AD8</f>
        <v>5500</v>
      </c>
      <c r="AF8" s="827">
        <f t="shared" ref="AF8" si="29">+AF7+AE8</f>
        <v>6600</v>
      </c>
      <c r="AG8" s="827">
        <f t="shared" ref="AG8" si="30">+AG7+AF8</f>
        <v>7700</v>
      </c>
      <c r="AH8" s="827">
        <f t="shared" ref="AH8" si="31">+AH7+AG8</f>
        <v>8800</v>
      </c>
      <c r="AI8" s="827">
        <f t="shared" ref="AI8" si="32">+AI7+AH8</f>
        <v>9900</v>
      </c>
      <c r="AJ8" s="827">
        <f t="shared" ref="AJ8" si="33">+AJ7+AI8</f>
        <v>11000</v>
      </c>
      <c r="AK8" s="827">
        <f t="shared" ref="AK8" si="34">+AK7+AJ8</f>
        <v>12100</v>
      </c>
      <c r="AL8" s="827">
        <f t="shared" ref="AL8" si="35">+AL7+AK8</f>
        <v>13200</v>
      </c>
      <c r="AM8" s="828"/>
      <c r="AN8" s="826"/>
      <c r="AO8" s="826"/>
      <c r="AS8" s="813"/>
      <c r="AT8" s="3997"/>
      <c r="AU8" s="800" t="s">
        <v>1186</v>
      </c>
      <c r="AV8" s="3998"/>
      <c r="AW8" s="827">
        <f>+AW7</f>
        <v>1100</v>
      </c>
      <c r="AX8" s="827">
        <f t="shared" ref="AX8" si="36">+AX7+AW8</f>
        <v>2200</v>
      </c>
      <c r="AY8" s="827">
        <f t="shared" ref="AY8" si="37">+AY7+AX8</f>
        <v>3300</v>
      </c>
      <c r="AZ8" s="827">
        <f t="shared" ref="AZ8" si="38">+AZ7+AY8</f>
        <v>4400</v>
      </c>
      <c r="BA8" s="827">
        <f t="shared" ref="BA8" si="39">+BA7+AZ8</f>
        <v>5500</v>
      </c>
      <c r="BB8" s="827">
        <f t="shared" ref="BB8" si="40">+BB7+BA8</f>
        <v>6600</v>
      </c>
      <c r="BC8" s="827">
        <f t="shared" ref="BC8" si="41">+BC7+BB8</f>
        <v>7700</v>
      </c>
      <c r="BD8" s="827">
        <f t="shared" ref="BD8" si="42">+BD7+BC8</f>
        <v>8800</v>
      </c>
      <c r="BE8" s="827">
        <f t="shared" ref="BE8" si="43">+BE7+BD8</f>
        <v>9900</v>
      </c>
      <c r="BF8" s="827">
        <f t="shared" ref="BF8" si="44">+BF7+BE8</f>
        <v>11000</v>
      </c>
      <c r="BG8" s="827">
        <f t="shared" ref="BG8" si="45">+BG7+BF8</f>
        <v>12100</v>
      </c>
      <c r="BH8" s="827">
        <f t="shared" ref="BH8" si="46">+BH7+BG8</f>
        <v>13200</v>
      </c>
      <c r="BI8" s="828"/>
      <c r="BJ8" s="826"/>
      <c r="BK8" s="826"/>
    </row>
    <row r="9" spans="1:65">
      <c r="B9" s="4005" t="s">
        <v>1925</v>
      </c>
      <c r="C9" s="823" t="s">
        <v>1184</v>
      </c>
      <c r="D9" s="4001" t="s">
        <v>1189</v>
      </c>
      <c r="E9" s="824"/>
      <c r="F9" s="824"/>
      <c r="G9" s="824"/>
      <c r="H9" s="824"/>
      <c r="I9" s="824"/>
      <c r="J9" s="824"/>
      <c r="K9" s="824"/>
      <c r="L9" s="824"/>
      <c r="M9" s="824"/>
      <c r="N9" s="824"/>
      <c r="O9" s="824"/>
      <c r="P9" s="824"/>
      <c r="Q9" s="825">
        <f t="shared" si="0"/>
        <v>0</v>
      </c>
      <c r="R9" s="826"/>
      <c r="S9" s="3975"/>
      <c r="T9" s="3975"/>
      <c r="U9" s="3975"/>
      <c r="X9" s="3999" t="s">
        <v>1188</v>
      </c>
      <c r="Y9" s="823" t="s">
        <v>1184</v>
      </c>
      <c r="Z9" s="4001" t="s">
        <v>1189</v>
      </c>
      <c r="AA9" s="824"/>
      <c r="AB9" s="824"/>
      <c r="AC9" s="824"/>
      <c r="AD9" s="824"/>
      <c r="AE9" s="824"/>
      <c r="AF9" s="824"/>
      <c r="AG9" s="824"/>
      <c r="AH9" s="824"/>
      <c r="AI9" s="824"/>
      <c r="AJ9" s="824"/>
      <c r="AK9" s="824"/>
      <c r="AL9" s="824"/>
      <c r="AM9" s="825">
        <f t="shared" ref="AM9:AM10" si="47">SUM(AA9:AL9)</f>
        <v>0</v>
      </c>
      <c r="AN9" s="826"/>
      <c r="AO9" s="826"/>
      <c r="AT9" s="3999" t="s">
        <v>1188</v>
      </c>
      <c r="AU9" s="823" t="s">
        <v>1184</v>
      </c>
      <c r="AV9" s="4001" t="s">
        <v>1189</v>
      </c>
      <c r="AW9" s="824"/>
      <c r="AX9" s="824"/>
      <c r="AY9" s="824"/>
      <c r="AZ9" s="824"/>
      <c r="BA9" s="824"/>
      <c r="BB9" s="824"/>
      <c r="BC9" s="824"/>
      <c r="BD9" s="824"/>
      <c r="BE9" s="824"/>
      <c r="BF9" s="824"/>
      <c r="BG9" s="824"/>
      <c r="BH9" s="824"/>
      <c r="BI9" s="825">
        <f t="shared" ref="BI9:BI10" si="48">SUM(AW9:BH9)</f>
        <v>0</v>
      </c>
      <c r="BJ9" s="826"/>
      <c r="BK9" s="826"/>
    </row>
    <row r="10" spans="1:65" ht="13.5" thickBot="1">
      <c r="B10" s="4000"/>
      <c r="C10" s="831" t="s">
        <v>1187</v>
      </c>
      <c r="D10" s="4002"/>
      <c r="E10" s="832"/>
      <c r="F10" s="832"/>
      <c r="G10" s="832"/>
      <c r="H10" s="832"/>
      <c r="I10" s="832"/>
      <c r="J10" s="832"/>
      <c r="K10" s="832"/>
      <c r="L10" s="832"/>
      <c r="M10" s="832"/>
      <c r="N10" s="832"/>
      <c r="O10" s="832"/>
      <c r="P10" s="832"/>
      <c r="Q10" s="833">
        <f t="shared" si="0"/>
        <v>0</v>
      </c>
      <c r="R10" s="826"/>
      <c r="S10" s="826"/>
      <c r="X10" s="4000"/>
      <c r="Y10" s="831" t="s">
        <v>1187</v>
      </c>
      <c r="Z10" s="4002"/>
      <c r="AA10" s="832"/>
      <c r="AB10" s="832"/>
      <c r="AC10" s="832"/>
      <c r="AD10" s="832"/>
      <c r="AE10" s="832"/>
      <c r="AF10" s="832"/>
      <c r="AG10" s="832"/>
      <c r="AH10" s="832"/>
      <c r="AI10" s="832"/>
      <c r="AJ10" s="832"/>
      <c r="AK10" s="832"/>
      <c r="AL10" s="832"/>
      <c r="AM10" s="833">
        <f t="shared" si="47"/>
        <v>0</v>
      </c>
      <c r="AN10" s="826"/>
      <c r="AO10" s="826"/>
      <c r="AT10" s="4000"/>
      <c r="AU10" s="831" t="s">
        <v>1187</v>
      </c>
      <c r="AV10" s="4002"/>
      <c r="AW10" s="832"/>
      <c r="AX10" s="832"/>
      <c r="AY10" s="832"/>
      <c r="AZ10" s="832"/>
      <c r="BA10" s="832"/>
      <c r="BB10" s="832"/>
      <c r="BC10" s="832"/>
      <c r="BD10" s="832"/>
      <c r="BE10" s="832"/>
      <c r="BF10" s="832"/>
      <c r="BG10" s="832"/>
      <c r="BH10" s="832"/>
      <c r="BI10" s="833">
        <f t="shared" si="48"/>
        <v>0</v>
      </c>
      <c r="BJ10" s="826"/>
      <c r="BK10" s="826"/>
    </row>
    <row r="11" spans="1:65">
      <c r="B11" s="834"/>
      <c r="C11" s="834"/>
      <c r="D11" s="835"/>
      <c r="E11" s="875"/>
      <c r="F11" s="875"/>
      <c r="G11" s="875"/>
      <c r="H11" s="875"/>
      <c r="I11" s="875"/>
      <c r="J11" s="875"/>
      <c r="K11" s="875"/>
      <c r="L11" s="875"/>
      <c r="M11" s="875"/>
      <c r="N11" s="875"/>
      <c r="O11" s="875"/>
      <c r="P11" s="875"/>
      <c r="Q11" s="826"/>
      <c r="R11" s="826"/>
      <c r="S11" s="826"/>
      <c r="X11" s="834"/>
      <c r="Y11" s="834"/>
      <c r="Z11" s="835"/>
      <c r="AA11" s="836"/>
      <c r="AB11" s="836"/>
      <c r="AC11" s="836"/>
      <c r="AD11" s="836"/>
      <c r="AE11" s="836"/>
      <c r="AF11" s="836"/>
      <c r="AG11" s="836"/>
      <c r="AH11" s="836"/>
      <c r="AI11" s="836"/>
      <c r="AJ11" s="836"/>
      <c r="AK11" s="836"/>
      <c r="AL11" s="836"/>
      <c r="AM11" s="826"/>
      <c r="AN11" s="826"/>
      <c r="AO11" s="826"/>
      <c r="AT11" s="834"/>
      <c r="AU11" s="834"/>
      <c r="AV11" s="835"/>
      <c r="AW11" s="836"/>
      <c r="AX11" s="836"/>
      <c r="AY11" s="836"/>
      <c r="AZ11" s="836"/>
      <c r="BA11" s="836"/>
      <c r="BB11" s="836"/>
      <c r="BC11" s="836"/>
      <c r="BD11" s="836"/>
      <c r="BE11" s="836"/>
      <c r="BF11" s="836"/>
      <c r="BG11" s="836"/>
      <c r="BH11" s="836"/>
      <c r="BI11" s="826"/>
      <c r="BJ11" s="826"/>
      <c r="BK11" s="826"/>
    </row>
    <row r="12" spans="1:65" ht="13.5" thickBot="1">
      <c r="A12" s="4006" t="s">
        <v>1190</v>
      </c>
      <c r="B12" s="4006"/>
      <c r="C12" s="852"/>
      <c r="E12" s="881" t="s">
        <v>2633</v>
      </c>
      <c r="F12" s="2685">
        <f>+C14</f>
        <v>2023</v>
      </c>
      <c r="G12" s="4007" t="s">
        <v>2777</v>
      </c>
      <c r="H12" s="4008"/>
      <c r="I12" s="2686" t="s">
        <v>2778</v>
      </c>
      <c r="J12" s="4007" t="s">
        <v>3478</v>
      </c>
      <c r="K12" s="4009"/>
      <c r="M12" s="2689" t="str">
        <f>+C16</f>
        <v>今期</v>
      </c>
      <c r="N12" s="2687" t="s">
        <v>2777</v>
      </c>
      <c r="O12" s="2688"/>
      <c r="P12" s="2686" t="s">
        <v>2778</v>
      </c>
      <c r="Q12" s="4007" t="s">
        <v>3478</v>
      </c>
      <c r="R12" s="4009"/>
      <c r="S12"/>
      <c r="T12" s="891"/>
      <c r="W12" s="813" t="s">
        <v>1190</v>
      </c>
      <c r="AB12" s="814"/>
      <c r="AN12" s="891"/>
      <c r="AO12"/>
      <c r="AP12" s="891"/>
      <c r="AS12" s="813" t="s">
        <v>1190</v>
      </c>
      <c r="AX12" s="814"/>
      <c r="BJ12" s="891"/>
      <c r="BK12"/>
      <c r="BL12" s="891"/>
    </row>
    <row r="13" spans="1:65" ht="13.5" thickBot="1">
      <c r="B13" s="837"/>
      <c r="C13" s="818"/>
      <c r="D13" s="838" t="s">
        <v>137</v>
      </c>
      <c r="E13" s="838" t="str">
        <f t="shared" ref="E13:P13" si="49">+E4</f>
        <v>4月</v>
      </c>
      <c r="F13" s="838" t="str">
        <f t="shared" si="49"/>
        <v>5月</v>
      </c>
      <c r="G13" s="838" t="str">
        <f t="shared" si="49"/>
        <v>6月</v>
      </c>
      <c r="H13" s="838" t="str">
        <f t="shared" si="49"/>
        <v>7月</v>
      </c>
      <c r="I13" s="838" t="str">
        <f t="shared" si="49"/>
        <v>8月</v>
      </c>
      <c r="J13" s="838" t="str">
        <f t="shared" si="49"/>
        <v>9月</v>
      </c>
      <c r="K13" s="838" t="str">
        <f t="shared" si="49"/>
        <v>10月</v>
      </c>
      <c r="L13" s="838" t="str">
        <f t="shared" si="49"/>
        <v>11月</v>
      </c>
      <c r="M13" s="838" t="str">
        <f t="shared" si="49"/>
        <v>12月</v>
      </c>
      <c r="N13" s="838" t="str">
        <f t="shared" si="49"/>
        <v>1月</v>
      </c>
      <c r="O13" s="838" t="str">
        <f t="shared" si="49"/>
        <v>2月</v>
      </c>
      <c r="P13" s="838" t="str">
        <f t="shared" si="49"/>
        <v>3月</v>
      </c>
      <c r="Q13" s="821" t="s">
        <v>201</v>
      </c>
      <c r="R13" s="3985" t="s">
        <v>1191</v>
      </c>
      <c r="S13" s="3986"/>
      <c r="T13" s="3986"/>
      <c r="U13" s="3987"/>
      <c r="X13" s="837"/>
      <c r="Y13" s="818"/>
      <c r="Z13" s="838" t="s">
        <v>137</v>
      </c>
      <c r="AA13" s="838" t="str">
        <f t="shared" ref="AA13:AL13" si="50">+AA4</f>
        <v>4月</v>
      </c>
      <c r="AB13" s="838" t="str">
        <f t="shared" si="50"/>
        <v>5月</v>
      </c>
      <c r="AC13" s="838" t="str">
        <f t="shared" si="50"/>
        <v>6月</v>
      </c>
      <c r="AD13" s="838" t="str">
        <f t="shared" si="50"/>
        <v>7月</v>
      </c>
      <c r="AE13" s="838" t="str">
        <f t="shared" si="50"/>
        <v>8月</v>
      </c>
      <c r="AF13" s="838" t="str">
        <f t="shared" si="50"/>
        <v>9月</v>
      </c>
      <c r="AG13" s="838" t="str">
        <f t="shared" si="50"/>
        <v>10月</v>
      </c>
      <c r="AH13" s="838" t="str">
        <f t="shared" si="50"/>
        <v>11月</v>
      </c>
      <c r="AI13" s="838" t="str">
        <f t="shared" si="50"/>
        <v>12月</v>
      </c>
      <c r="AJ13" s="838" t="str">
        <f t="shared" si="50"/>
        <v>1月</v>
      </c>
      <c r="AK13" s="838" t="str">
        <f t="shared" si="50"/>
        <v>2月</v>
      </c>
      <c r="AL13" s="838" t="str">
        <f t="shared" si="50"/>
        <v>3月</v>
      </c>
      <c r="AM13" s="821" t="s">
        <v>201</v>
      </c>
      <c r="AN13" s="3985" t="s">
        <v>1191</v>
      </c>
      <c r="AO13" s="3986"/>
      <c r="AP13" s="3986"/>
      <c r="AQ13" s="3987"/>
      <c r="AT13" s="837"/>
      <c r="AU13" s="818"/>
      <c r="AV13" s="838" t="s">
        <v>137</v>
      </c>
      <c r="AW13" s="838" t="str">
        <f t="shared" ref="AW13:BH13" si="51">+AW4</f>
        <v>4月</v>
      </c>
      <c r="AX13" s="838" t="str">
        <f t="shared" si="51"/>
        <v>5月</v>
      </c>
      <c r="AY13" s="838" t="str">
        <f t="shared" si="51"/>
        <v>6月</v>
      </c>
      <c r="AZ13" s="838" t="str">
        <f t="shared" si="51"/>
        <v>7月</v>
      </c>
      <c r="BA13" s="838" t="str">
        <f t="shared" si="51"/>
        <v>8月</v>
      </c>
      <c r="BB13" s="838" t="str">
        <f t="shared" si="51"/>
        <v>9月</v>
      </c>
      <c r="BC13" s="838" t="str">
        <f t="shared" si="51"/>
        <v>10月</v>
      </c>
      <c r="BD13" s="838" t="str">
        <f t="shared" si="51"/>
        <v>11月</v>
      </c>
      <c r="BE13" s="838" t="str">
        <f t="shared" si="51"/>
        <v>12月</v>
      </c>
      <c r="BF13" s="838" t="str">
        <f t="shared" si="51"/>
        <v>1月</v>
      </c>
      <c r="BG13" s="838" t="str">
        <f t="shared" si="51"/>
        <v>2月</v>
      </c>
      <c r="BH13" s="838" t="str">
        <f t="shared" si="51"/>
        <v>3月</v>
      </c>
      <c r="BI13" s="821" t="s">
        <v>201</v>
      </c>
      <c r="BJ13" s="3985" t="s">
        <v>1191</v>
      </c>
      <c r="BK13" s="3986"/>
      <c r="BL13" s="3986"/>
      <c r="BM13" s="3987"/>
    </row>
    <row r="14" spans="1:65">
      <c r="A14" s="4010" t="s">
        <v>3469</v>
      </c>
      <c r="B14" s="2690" t="s">
        <v>2779</v>
      </c>
      <c r="C14" s="1364">
        <f>+C5</f>
        <v>2023</v>
      </c>
      <c r="D14" s="840" t="s">
        <v>1192</v>
      </c>
      <c r="E14" s="824">
        <v>500</v>
      </c>
      <c r="F14" s="824">
        <v>600</v>
      </c>
      <c r="G14" s="824">
        <v>700</v>
      </c>
      <c r="H14" s="824">
        <v>1000</v>
      </c>
      <c r="I14" s="824">
        <v>1200</v>
      </c>
      <c r="J14" s="824">
        <v>1000</v>
      </c>
      <c r="K14" s="824">
        <v>600</v>
      </c>
      <c r="L14" s="824">
        <v>800</v>
      </c>
      <c r="M14" s="824">
        <v>1000</v>
      </c>
      <c r="N14" s="824">
        <v>1000</v>
      </c>
      <c r="O14" s="824">
        <v>1000</v>
      </c>
      <c r="P14" s="824">
        <v>700</v>
      </c>
      <c r="Q14" s="825">
        <f t="shared" ref="Q14:Q51" si="52">SUM(E14:P14)</f>
        <v>10100</v>
      </c>
      <c r="R14" s="841">
        <f>+Q14/Q5</f>
        <v>0.84166666666666667</v>
      </c>
      <c r="S14" s="842" t="str">
        <f>+"kWh/"&amp;D5</f>
        <v>kWh/千円</v>
      </c>
      <c r="T14" s="843">
        <f>+Q14*B15/Q5</f>
        <v>0.36528333333333329</v>
      </c>
      <c r="U14" s="844" t="str">
        <f>+"kg-CO2/"&amp;D5</f>
        <v>kg-CO2/千円</v>
      </c>
      <c r="X14" s="3981" t="s">
        <v>244</v>
      </c>
      <c r="Y14" s="1364">
        <v>2016</v>
      </c>
      <c r="Z14" s="840" t="s">
        <v>1192</v>
      </c>
      <c r="AA14" s="824">
        <v>1000</v>
      </c>
      <c r="AB14" s="824">
        <v>1000</v>
      </c>
      <c r="AC14" s="824">
        <v>1000</v>
      </c>
      <c r="AD14" s="824">
        <v>1000</v>
      </c>
      <c r="AE14" s="824">
        <v>1000</v>
      </c>
      <c r="AF14" s="824">
        <v>1000</v>
      </c>
      <c r="AG14" s="824">
        <v>1000</v>
      </c>
      <c r="AH14" s="824">
        <v>1000</v>
      </c>
      <c r="AI14" s="824">
        <v>1000</v>
      </c>
      <c r="AJ14" s="824">
        <v>1000</v>
      </c>
      <c r="AK14" s="824">
        <v>1000</v>
      </c>
      <c r="AL14" s="824">
        <v>1000</v>
      </c>
      <c r="AM14" s="825">
        <f t="shared" ref="AM14:AM51" si="53">SUM(AA14:AL14)</f>
        <v>12000</v>
      </c>
      <c r="AN14" s="841">
        <f>+AM14/AM5</f>
        <v>1</v>
      </c>
      <c r="AO14" s="842" t="str">
        <f>+"kWh/"&amp;Z5</f>
        <v>kWh/千円</v>
      </c>
      <c r="AP14" s="843">
        <f>+AM14*X17/AM5</f>
        <v>0.434</v>
      </c>
      <c r="AQ14" s="844" t="str">
        <f>+"kg-CO2/"&amp;Z5</f>
        <v>kg-CO2/千円</v>
      </c>
      <c r="AT14" s="3981" t="s">
        <v>244</v>
      </c>
      <c r="AU14" s="1364">
        <v>2016</v>
      </c>
      <c r="AV14" s="840" t="s">
        <v>1192</v>
      </c>
      <c r="AW14" s="824">
        <v>1000</v>
      </c>
      <c r="AX14" s="824">
        <v>1000</v>
      </c>
      <c r="AY14" s="824">
        <v>1000</v>
      </c>
      <c r="AZ14" s="824">
        <v>1000</v>
      </c>
      <c r="BA14" s="824">
        <v>1000</v>
      </c>
      <c r="BB14" s="824">
        <v>1000</v>
      </c>
      <c r="BC14" s="824">
        <v>1000</v>
      </c>
      <c r="BD14" s="824">
        <v>1000</v>
      </c>
      <c r="BE14" s="824">
        <v>1000</v>
      </c>
      <c r="BF14" s="824">
        <v>1000</v>
      </c>
      <c r="BG14" s="824">
        <v>1000</v>
      </c>
      <c r="BH14" s="824">
        <v>1000</v>
      </c>
      <c r="BI14" s="825">
        <f t="shared" ref="BI14:BI51" si="54">SUM(AW14:BH14)</f>
        <v>12000</v>
      </c>
      <c r="BJ14" s="841">
        <f>+BI14/BI5</f>
        <v>1</v>
      </c>
      <c r="BK14" s="842" t="str">
        <f>+"kWh/"&amp;AV5</f>
        <v>kWh/千円</v>
      </c>
      <c r="BL14" s="843">
        <f>+BI14*AT17/BI5</f>
        <v>0.434</v>
      </c>
      <c r="BM14" s="844" t="str">
        <f>+"kg-CO2/"&amp;AV5</f>
        <v>kg-CO2/千円</v>
      </c>
    </row>
    <row r="15" spans="1:65">
      <c r="A15" s="4011"/>
      <c r="B15" s="2691">
        <v>0.434</v>
      </c>
      <c r="C15" s="1365" t="s">
        <v>1628</v>
      </c>
      <c r="D15" s="845" t="s">
        <v>1193</v>
      </c>
      <c r="E15" s="827"/>
      <c r="F15" s="827"/>
      <c r="G15" s="827"/>
      <c r="H15" s="827"/>
      <c r="I15" s="827"/>
      <c r="J15" s="827"/>
      <c r="K15" s="827"/>
      <c r="L15" s="827"/>
      <c r="M15" s="827"/>
      <c r="N15" s="827"/>
      <c r="O15" s="827"/>
      <c r="P15" s="827"/>
      <c r="Q15" s="828">
        <f t="shared" si="52"/>
        <v>0</v>
      </c>
      <c r="R15" s="1224">
        <f>+Q15/Q14</f>
        <v>0</v>
      </c>
      <c r="S15" s="1222" t="s">
        <v>1440</v>
      </c>
      <c r="T15" s="801"/>
      <c r="U15" s="801"/>
      <c r="X15" s="3982"/>
      <c r="Y15" s="1365" t="s">
        <v>1628</v>
      </c>
      <c r="Z15" s="845" t="s">
        <v>1193</v>
      </c>
      <c r="AA15" s="827"/>
      <c r="AB15" s="827"/>
      <c r="AC15" s="827"/>
      <c r="AD15" s="827"/>
      <c r="AE15" s="827"/>
      <c r="AF15" s="827"/>
      <c r="AG15" s="827"/>
      <c r="AH15" s="827"/>
      <c r="AI15" s="827"/>
      <c r="AJ15" s="827"/>
      <c r="AK15" s="827"/>
      <c r="AL15" s="827"/>
      <c r="AM15" s="828">
        <f t="shared" si="53"/>
        <v>0</v>
      </c>
      <c r="AN15" s="1224">
        <f>+AM15/AM14</f>
        <v>0</v>
      </c>
      <c r="AO15" s="1222" t="s">
        <v>1440</v>
      </c>
      <c r="AP15" s="801"/>
      <c r="AQ15" s="1416"/>
      <c r="AT15" s="3982"/>
      <c r="AU15" s="1365" t="s">
        <v>1628</v>
      </c>
      <c r="AV15" s="845" t="s">
        <v>1193</v>
      </c>
      <c r="AW15" s="827"/>
      <c r="AX15" s="827"/>
      <c r="AY15" s="827"/>
      <c r="AZ15" s="827"/>
      <c r="BA15" s="827"/>
      <c r="BB15" s="827"/>
      <c r="BC15" s="827"/>
      <c r="BD15" s="827"/>
      <c r="BE15" s="827"/>
      <c r="BF15" s="827"/>
      <c r="BG15" s="827"/>
      <c r="BH15" s="827"/>
      <c r="BI15" s="828">
        <f t="shared" si="54"/>
        <v>0</v>
      </c>
      <c r="BJ15" s="1224">
        <f>+BI15/BI14</f>
        <v>0</v>
      </c>
      <c r="BK15" s="1222" t="s">
        <v>1440</v>
      </c>
      <c r="BL15" s="801"/>
      <c r="BM15" s="1416"/>
    </row>
    <row r="16" spans="1:65">
      <c r="A16" s="4011"/>
      <c r="B16" s="847"/>
      <c r="C16" s="3979" t="s">
        <v>1187</v>
      </c>
      <c r="D16" s="848" t="s">
        <v>1195</v>
      </c>
      <c r="E16" s="830">
        <v>550</v>
      </c>
      <c r="F16" s="830">
        <v>610</v>
      </c>
      <c r="G16" s="830">
        <v>700</v>
      </c>
      <c r="H16" s="830">
        <v>1000</v>
      </c>
      <c r="I16" s="830">
        <v>1150</v>
      </c>
      <c r="J16" s="830">
        <v>950</v>
      </c>
      <c r="K16" s="830">
        <v>590</v>
      </c>
      <c r="L16" s="830">
        <v>780</v>
      </c>
      <c r="M16" s="830">
        <v>950</v>
      </c>
      <c r="N16" s="830">
        <v>900</v>
      </c>
      <c r="O16" s="830">
        <v>900</v>
      </c>
      <c r="P16" s="830">
        <v>650</v>
      </c>
      <c r="Q16" s="849">
        <f t="shared" si="52"/>
        <v>9730</v>
      </c>
      <c r="R16" s="841">
        <f>+Q16/Q7</f>
        <v>0.73712121212121207</v>
      </c>
      <c r="S16" s="850" t="str">
        <f>+"kWh/"&amp;D5</f>
        <v>kWh/千円</v>
      </c>
      <c r="T16" s="851">
        <f>+Q16*B17/Q7</f>
        <v>0.31991060606060606</v>
      </c>
      <c r="U16" s="844" t="str">
        <f>+"kg-CO2/"&amp;D5</f>
        <v>kg-CO2/千円</v>
      </c>
      <c r="V16" s="852"/>
      <c r="X16" s="847" t="s">
        <v>1194</v>
      </c>
      <c r="Y16" s="3979" t="s">
        <v>1187</v>
      </c>
      <c r="Z16" s="848" t="s">
        <v>1192</v>
      </c>
      <c r="AA16" s="830">
        <v>1050</v>
      </c>
      <c r="AB16" s="830">
        <v>1050</v>
      </c>
      <c r="AC16" s="830">
        <v>1050</v>
      </c>
      <c r="AD16" s="830">
        <v>1000</v>
      </c>
      <c r="AE16" s="830">
        <v>1000</v>
      </c>
      <c r="AF16" s="830">
        <v>950</v>
      </c>
      <c r="AG16" s="830">
        <v>950</v>
      </c>
      <c r="AH16" s="830">
        <v>950</v>
      </c>
      <c r="AI16" s="830">
        <v>950</v>
      </c>
      <c r="AJ16" s="830"/>
      <c r="AK16" s="830"/>
      <c r="AL16" s="830"/>
      <c r="AM16" s="849">
        <f t="shared" si="53"/>
        <v>8950</v>
      </c>
      <c r="AN16" s="841">
        <f>+AM16/AM7</f>
        <v>0.67803030303030298</v>
      </c>
      <c r="AO16" s="850" t="str">
        <f>+"kWh/"&amp;Z5</f>
        <v>kWh/千円</v>
      </c>
      <c r="AP16" s="851">
        <f>+AM16*X17/AM7</f>
        <v>0.29426515151515154</v>
      </c>
      <c r="AQ16" s="844" t="str">
        <f>+"kg-CO2/"&amp;Z5</f>
        <v>kg-CO2/千円</v>
      </c>
      <c r="AT16" s="847" t="s">
        <v>1194</v>
      </c>
      <c r="AU16" s="3979" t="s">
        <v>1187</v>
      </c>
      <c r="AV16" s="848" t="s">
        <v>1192</v>
      </c>
      <c r="AW16" s="830">
        <v>1050</v>
      </c>
      <c r="AX16" s="830">
        <v>1050</v>
      </c>
      <c r="AY16" s="830">
        <v>1050</v>
      </c>
      <c r="AZ16" s="830">
        <v>1000</v>
      </c>
      <c r="BA16" s="830">
        <v>1000</v>
      </c>
      <c r="BB16" s="830">
        <v>950</v>
      </c>
      <c r="BC16" s="830">
        <v>950</v>
      </c>
      <c r="BD16" s="830">
        <v>950</v>
      </c>
      <c r="BE16" s="830">
        <v>950</v>
      </c>
      <c r="BF16" s="830"/>
      <c r="BG16" s="830"/>
      <c r="BH16" s="830"/>
      <c r="BI16" s="849">
        <f t="shared" si="54"/>
        <v>8950</v>
      </c>
      <c r="BJ16" s="841">
        <f>+BI16/BI7</f>
        <v>0.67803030303030298</v>
      </c>
      <c r="BK16" s="850" t="str">
        <f>+"kWh/"&amp;AV5</f>
        <v>kWh/千円</v>
      </c>
      <c r="BL16" s="851">
        <f>+BI16*AT17/BI7</f>
        <v>0.29426515151515154</v>
      </c>
      <c r="BM16" s="844" t="str">
        <f>+"kg-CO2/"&amp;AV5</f>
        <v>kg-CO2/千円</v>
      </c>
    </row>
    <row r="17" spans="1:65" ht="13.5" thickBot="1">
      <c r="A17" s="4012"/>
      <c r="B17" s="853">
        <v>0.434</v>
      </c>
      <c r="C17" s="3980"/>
      <c r="D17" s="854" t="s">
        <v>1193</v>
      </c>
      <c r="E17" s="832"/>
      <c r="F17" s="832"/>
      <c r="G17" s="832"/>
      <c r="H17" s="832"/>
      <c r="I17" s="832"/>
      <c r="J17" s="832"/>
      <c r="K17" s="832"/>
      <c r="L17" s="832"/>
      <c r="M17" s="832"/>
      <c r="N17" s="832"/>
      <c r="O17" s="832"/>
      <c r="P17" s="832"/>
      <c r="Q17" s="855">
        <f t="shared" si="52"/>
        <v>0</v>
      </c>
      <c r="R17" s="1225">
        <f>+Q17/Q16</f>
        <v>0</v>
      </c>
      <c r="S17" s="856" t="s">
        <v>1440</v>
      </c>
      <c r="T17" s="857"/>
      <c r="U17" s="858"/>
      <c r="X17" s="853">
        <f>+B17</f>
        <v>0.434</v>
      </c>
      <c r="Y17" s="3980"/>
      <c r="Z17" s="854" t="s">
        <v>1193</v>
      </c>
      <c r="AA17" s="832"/>
      <c r="AB17" s="832"/>
      <c r="AC17" s="832"/>
      <c r="AD17" s="832"/>
      <c r="AE17" s="832"/>
      <c r="AF17" s="832"/>
      <c r="AG17" s="832"/>
      <c r="AH17" s="832"/>
      <c r="AI17" s="832"/>
      <c r="AJ17" s="832"/>
      <c r="AK17" s="832"/>
      <c r="AL17" s="832"/>
      <c r="AM17" s="855">
        <f t="shared" si="53"/>
        <v>0</v>
      </c>
      <c r="AN17" s="1225">
        <f>+AM17/AM16</f>
        <v>0</v>
      </c>
      <c r="AO17" s="856" t="s">
        <v>1440</v>
      </c>
      <c r="AP17" s="857"/>
      <c r="AQ17" s="858"/>
      <c r="AT17" s="853">
        <f>+B17</f>
        <v>0.434</v>
      </c>
      <c r="AU17" s="3980"/>
      <c r="AV17" s="854" t="s">
        <v>1193</v>
      </c>
      <c r="AW17" s="832"/>
      <c r="AX17" s="832"/>
      <c r="AY17" s="832"/>
      <c r="AZ17" s="832"/>
      <c r="BA17" s="832"/>
      <c r="BB17" s="832"/>
      <c r="BC17" s="832"/>
      <c r="BD17" s="832"/>
      <c r="BE17" s="832"/>
      <c r="BF17" s="832"/>
      <c r="BG17" s="832"/>
      <c r="BH17" s="832"/>
      <c r="BI17" s="855">
        <f t="shared" si="54"/>
        <v>0</v>
      </c>
      <c r="BJ17" s="1225">
        <f>+BI17/BI16</f>
        <v>0</v>
      </c>
      <c r="BK17" s="856" t="s">
        <v>1440</v>
      </c>
      <c r="BL17" s="857"/>
      <c r="BM17" s="858"/>
    </row>
    <row r="18" spans="1:65" ht="13.5" customHeight="1">
      <c r="A18" s="4013" t="s">
        <v>3470</v>
      </c>
      <c r="B18" s="3984" t="s">
        <v>1899</v>
      </c>
      <c r="C18" s="1364">
        <f>+C5</f>
        <v>2023</v>
      </c>
      <c r="D18" s="840" t="s">
        <v>1192</v>
      </c>
      <c r="E18" s="824">
        <v>100</v>
      </c>
      <c r="F18" s="824">
        <v>100</v>
      </c>
      <c r="G18" s="824">
        <v>100</v>
      </c>
      <c r="H18" s="824">
        <v>100</v>
      </c>
      <c r="I18" s="824">
        <v>100</v>
      </c>
      <c r="J18" s="824">
        <v>100</v>
      </c>
      <c r="K18" s="824">
        <v>100</v>
      </c>
      <c r="L18" s="824">
        <v>100</v>
      </c>
      <c r="M18" s="824">
        <v>100</v>
      </c>
      <c r="N18" s="824">
        <v>100</v>
      </c>
      <c r="O18" s="824">
        <v>100</v>
      </c>
      <c r="P18" s="824">
        <v>100</v>
      </c>
      <c r="Q18" s="825">
        <f t="shared" ref="Q18:Q21" si="55">SUM(E18:P18)</f>
        <v>1200</v>
      </c>
      <c r="R18" s="841" t="e">
        <f>+Q18/Q9</f>
        <v>#DIV/0!</v>
      </c>
      <c r="S18" s="842" t="str">
        <f>+"kWh/"&amp;D9</f>
        <v>kWh/千円</v>
      </c>
      <c r="T18" s="843" t="e">
        <f>+Q18*B21/Q9</f>
        <v>#DIV/0!</v>
      </c>
      <c r="U18" s="844" t="str">
        <f>+"kg-CO2/"&amp;D9</f>
        <v>kg-CO2/千円</v>
      </c>
      <c r="X18" s="3981" t="s">
        <v>244</v>
      </c>
      <c r="Y18" s="1364">
        <v>2016</v>
      </c>
      <c r="Z18" s="840" t="s">
        <v>1192</v>
      </c>
      <c r="AA18" s="824">
        <v>1000</v>
      </c>
      <c r="AB18" s="824">
        <v>1000</v>
      </c>
      <c r="AC18" s="824">
        <v>1000</v>
      </c>
      <c r="AD18" s="824">
        <v>1000</v>
      </c>
      <c r="AE18" s="824">
        <v>1000</v>
      </c>
      <c r="AF18" s="824">
        <v>1000</v>
      </c>
      <c r="AG18" s="824">
        <v>1000</v>
      </c>
      <c r="AH18" s="824">
        <v>1000</v>
      </c>
      <c r="AI18" s="824">
        <v>1000</v>
      </c>
      <c r="AJ18" s="824">
        <v>1000</v>
      </c>
      <c r="AK18" s="824">
        <v>1000</v>
      </c>
      <c r="AL18" s="824">
        <v>1000</v>
      </c>
      <c r="AM18" s="825">
        <f t="shared" ref="AM18:AM21" si="56">SUM(AA18:AL18)</f>
        <v>12000</v>
      </c>
      <c r="AN18" s="841" t="e">
        <f>+AM18/AM9</f>
        <v>#DIV/0!</v>
      </c>
      <c r="AO18" s="842" t="str">
        <f>+"kWh/"&amp;Z9</f>
        <v>kWh/千円</v>
      </c>
      <c r="AP18" s="843" t="e">
        <f>+AM18*X21/AM9</f>
        <v>#DIV/0!</v>
      </c>
      <c r="AQ18" s="844" t="str">
        <f>+"kg-CO2/"&amp;Z9</f>
        <v>kg-CO2/千円</v>
      </c>
      <c r="AT18" s="3981" t="s">
        <v>244</v>
      </c>
      <c r="AU18" s="1364">
        <v>2016</v>
      </c>
      <c r="AV18" s="840" t="s">
        <v>1192</v>
      </c>
      <c r="AW18" s="824">
        <v>1000</v>
      </c>
      <c r="AX18" s="824">
        <v>1000</v>
      </c>
      <c r="AY18" s="824">
        <v>1000</v>
      </c>
      <c r="AZ18" s="824">
        <v>1000</v>
      </c>
      <c r="BA18" s="824">
        <v>1000</v>
      </c>
      <c r="BB18" s="824">
        <v>1000</v>
      </c>
      <c r="BC18" s="824">
        <v>1000</v>
      </c>
      <c r="BD18" s="824">
        <v>1000</v>
      </c>
      <c r="BE18" s="824">
        <v>1000</v>
      </c>
      <c r="BF18" s="824">
        <v>1000</v>
      </c>
      <c r="BG18" s="824">
        <v>1000</v>
      </c>
      <c r="BH18" s="824">
        <v>1000</v>
      </c>
      <c r="BI18" s="825">
        <f t="shared" ref="BI18:BI21" si="57">SUM(AW18:BH18)</f>
        <v>12000</v>
      </c>
      <c r="BJ18" s="841" t="e">
        <f>+BI18/BI9</f>
        <v>#DIV/0!</v>
      </c>
      <c r="BK18" s="842" t="str">
        <f>+"kWh/"&amp;AV9</f>
        <v>kWh/千円</v>
      </c>
      <c r="BL18" s="843" t="e">
        <f>+BI18*AT21/BI9</f>
        <v>#DIV/0!</v>
      </c>
      <c r="BM18" s="844" t="str">
        <f>+"kg-CO2/"&amp;AV9</f>
        <v>kg-CO2/千円</v>
      </c>
    </row>
    <row r="19" spans="1:65" ht="13.5" customHeight="1">
      <c r="A19" s="4014"/>
      <c r="B19" s="3982"/>
      <c r="C19" s="1365" t="s">
        <v>1628</v>
      </c>
      <c r="D19" s="845" t="s">
        <v>1193</v>
      </c>
      <c r="E19" s="827"/>
      <c r="F19" s="827"/>
      <c r="G19" s="827"/>
      <c r="H19" s="827"/>
      <c r="I19" s="827"/>
      <c r="J19" s="827"/>
      <c r="K19" s="827"/>
      <c r="L19" s="827"/>
      <c r="M19" s="827"/>
      <c r="N19" s="827"/>
      <c r="O19" s="827"/>
      <c r="P19" s="827"/>
      <c r="Q19" s="828">
        <f t="shared" si="55"/>
        <v>0</v>
      </c>
      <c r="R19" s="1224">
        <f>+Q19/Q18</f>
        <v>0</v>
      </c>
      <c r="S19" s="1222" t="s">
        <v>1440</v>
      </c>
      <c r="T19" s="801"/>
      <c r="U19" s="801"/>
      <c r="X19" s="3982"/>
      <c r="Y19" s="1365" t="s">
        <v>1628</v>
      </c>
      <c r="Z19" s="845" t="s">
        <v>1193</v>
      </c>
      <c r="AA19" s="827"/>
      <c r="AB19" s="827"/>
      <c r="AC19" s="827"/>
      <c r="AD19" s="827"/>
      <c r="AE19" s="827"/>
      <c r="AF19" s="827"/>
      <c r="AG19" s="827"/>
      <c r="AH19" s="827"/>
      <c r="AI19" s="827"/>
      <c r="AJ19" s="827"/>
      <c r="AK19" s="827"/>
      <c r="AL19" s="827"/>
      <c r="AM19" s="828">
        <f t="shared" si="56"/>
        <v>0</v>
      </c>
      <c r="AN19" s="1224">
        <f>+AM19/AM18</f>
        <v>0</v>
      </c>
      <c r="AO19" s="1222" t="s">
        <v>1440</v>
      </c>
      <c r="AP19" s="801"/>
      <c r="AQ19" s="1416"/>
      <c r="AT19" s="3982"/>
      <c r="AU19" s="1365" t="s">
        <v>1628</v>
      </c>
      <c r="AV19" s="845" t="s">
        <v>1193</v>
      </c>
      <c r="AW19" s="827"/>
      <c r="AX19" s="827"/>
      <c r="AY19" s="827"/>
      <c r="AZ19" s="827"/>
      <c r="BA19" s="827"/>
      <c r="BB19" s="827"/>
      <c r="BC19" s="827"/>
      <c r="BD19" s="827"/>
      <c r="BE19" s="827"/>
      <c r="BF19" s="827"/>
      <c r="BG19" s="827"/>
      <c r="BH19" s="827"/>
      <c r="BI19" s="828">
        <f t="shared" si="57"/>
        <v>0</v>
      </c>
      <c r="BJ19" s="1224">
        <f>+BI19/BI18</f>
        <v>0</v>
      </c>
      <c r="BK19" s="1222" t="s">
        <v>1440</v>
      </c>
      <c r="BL19" s="801"/>
      <c r="BM19" s="1416"/>
    </row>
    <row r="20" spans="1:65" ht="13.5" customHeight="1">
      <c r="A20" s="4014"/>
      <c r="B20" s="847" t="s">
        <v>1194</v>
      </c>
      <c r="C20" s="3979" t="s">
        <v>1187</v>
      </c>
      <c r="D20" s="848" t="s">
        <v>1195</v>
      </c>
      <c r="E20" s="830">
        <v>100</v>
      </c>
      <c r="F20" s="830">
        <v>100</v>
      </c>
      <c r="G20" s="830">
        <v>100</v>
      </c>
      <c r="H20" s="830">
        <v>100</v>
      </c>
      <c r="I20" s="830">
        <v>100</v>
      </c>
      <c r="J20" s="830">
        <v>100</v>
      </c>
      <c r="K20" s="830">
        <v>100</v>
      </c>
      <c r="L20" s="830">
        <v>100</v>
      </c>
      <c r="M20" s="830">
        <v>100</v>
      </c>
      <c r="N20" s="830">
        <v>100</v>
      </c>
      <c r="O20" s="830">
        <v>100</v>
      </c>
      <c r="P20" s="830">
        <v>100</v>
      </c>
      <c r="Q20" s="849">
        <f t="shared" si="55"/>
        <v>1200</v>
      </c>
      <c r="R20" s="841" t="e">
        <f>+Q20/Q11</f>
        <v>#DIV/0!</v>
      </c>
      <c r="S20" s="850" t="str">
        <f>+"kWh/"&amp;D9</f>
        <v>kWh/千円</v>
      </c>
      <c r="T20" s="851" t="e">
        <f>+Q20*B21/Q11</f>
        <v>#DIV/0!</v>
      </c>
      <c r="U20" s="844" t="str">
        <f>+"kg-CO2/"&amp;D9</f>
        <v>kg-CO2/千円</v>
      </c>
      <c r="V20" s="852"/>
      <c r="X20" s="847" t="s">
        <v>1194</v>
      </c>
      <c r="Y20" s="3979" t="s">
        <v>1187</v>
      </c>
      <c r="Z20" s="848" t="s">
        <v>1192</v>
      </c>
      <c r="AA20" s="830">
        <v>1050</v>
      </c>
      <c r="AB20" s="830">
        <v>1050</v>
      </c>
      <c r="AC20" s="830">
        <v>1050</v>
      </c>
      <c r="AD20" s="830">
        <v>1000</v>
      </c>
      <c r="AE20" s="830">
        <v>1000</v>
      </c>
      <c r="AF20" s="830">
        <v>950</v>
      </c>
      <c r="AG20" s="830">
        <v>950</v>
      </c>
      <c r="AH20" s="830">
        <v>950</v>
      </c>
      <c r="AI20" s="830">
        <v>950</v>
      </c>
      <c r="AJ20" s="830"/>
      <c r="AK20" s="830"/>
      <c r="AL20" s="830"/>
      <c r="AM20" s="849">
        <f t="shared" si="56"/>
        <v>8950</v>
      </c>
      <c r="AN20" s="841" t="e">
        <f>+AM20/AM11</f>
        <v>#DIV/0!</v>
      </c>
      <c r="AO20" s="850" t="str">
        <f>+"kWh/"&amp;Z9</f>
        <v>kWh/千円</v>
      </c>
      <c r="AP20" s="851" t="e">
        <f>+AM20*X21/AM11</f>
        <v>#DIV/0!</v>
      </c>
      <c r="AQ20" s="844" t="str">
        <f>+"kg-CO2/"&amp;Z9</f>
        <v>kg-CO2/千円</v>
      </c>
      <c r="AT20" s="847" t="s">
        <v>1194</v>
      </c>
      <c r="AU20" s="3979" t="s">
        <v>1187</v>
      </c>
      <c r="AV20" s="848" t="s">
        <v>1192</v>
      </c>
      <c r="AW20" s="830">
        <v>1050</v>
      </c>
      <c r="AX20" s="830">
        <v>1050</v>
      </c>
      <c r="AY20" s="830">
        <v>1050</v>
      </c>
      <c r="AZ20" s="830">
        <v>1000</v>
      </c>
      <c r="BA20" s="830">
        <v>1000</v>
      </c>
      <c r="BB20" s="830">
        <v>950</v>
      </c>
      <c r="BC20" s="830">
        <v>950</v>
      </c>
      <c r="BD20" s="830">
        <v>950</v>
      </c>
      <c r="BE20" s="830">
        <v>950</v>
      </c>
      <c r="BF20" s="830"/>
      <c r="BG20" s="830"/>
      <c r="BH20" s="830"/>
      <c r="BI20" s="849">
        <f t="shared" si="57"/>
        <v>8950</v>
      </c>
      <c r="BJ20" s="841" t="e">
        <f>+BI20/BI11</f>
        <v>#DIV/0!</v>
      </c>
      <c r="BK20" s="850" t="str">
        <f>+"kWh/"&amp;AV9</f>
        <v>kWh/千円</v>
      </c>
      <c r="BL20" s="851" t="e">
        <f>+BI20*AT21/BI11</f>
        <v>#DIV/0!</v>
      </c>
      <c r="BM20" s="844" t="str">
        <f>+"kg-CO2/"&amp;AV9</f>
        <v>kg-CO2/千円</v>
      </c>
    </row>
    <row r="21" spans="1:65" ht="14.25" customHeight="1" thickBot="1">
      <c r="A21" s="4014"/>
      <c r="B21" s="853">
        <v>0.434</v>
      </c>
      <c r="C21" s="3980"/>
      <c r="D21" s="854" t="s">
        <v>1193</v>
      </c>
      <c r="E21" s="832"/>
      <c r="F21" s="832"/>
      <c r="G21" s="832"/>
      <c r="H21" s="832"/>
      <c r="I21" s="832"/>
      <c r="J21" s="832"/>
      <c r="K21" s="832"/>
      <c r="L21" s="832"/>
      <c r="M21" s="832"/>
      <c r="N21" s="832"/>
      <c r="O21" s="832"/>
      <c r="P21" s="832"/>
      <c r="Q21" s="855">
        <f t="shared" si="55"/>
        <v>0</v>
      </c>
      <c r="R21" s="1225">
        <f>+Q21/Q20</f>
        <v>0</v>
      </c>
      <c r="S21" s="856" t="s">
        <v>1440</v>
      </c>
      <c r="T21" s="857"/>
      <c r="U21" s="858"/>
      <c r="X21" s="853">
        <f>+B21</f>
        <v>0.434</v>
      </c>
      <c r="Y21" s="3980"/>
      <c r="Z21" s="854" t="s">
        <v>1193</v>
      </c>
      <c r="AA21" s="832"/>
      <c r="AB21" s="832"/>
      <c r="AC21" s="832"/>
      <c r="AD21" s="832"/>
      <c r="AE21" s="832"/>
      <c r="AF21" s="832"/>
      <c r="AG21" s="832"/>
      <c r="AH21" s="832"/>
      <c r="AI21" s="832"/>
      <c r="AJ21" s="832"/>
      <c r="AK21" s="832"/>
      <c r="AL21" s="832"/>
      <c r="AM21" s="855">
        <f t="shared" si="56"/>
        <v>0</v>
      </c>
      <c r="AN21" s="1225">
        <f>+AM21/AM20</f>
        <v>0</v>
      </c>
      <c r="AO21" s="856" t="s">
        <v>1440</v>
      </c>
      <c r="AP21" s="857"/>
      <c r="AQ21" s="858"/>
      <c r="AT21" s="853">
        <f>+B21</f>
        <v>0.434</v>
      </c>
      <c r="AU21" s="3980"/>
      <c r="AV21" s="854" t="s">
        <v>1193</v>
      </c>
      <c r="AW21" s="832"/>
      <c r="AX21" s="832"/>
      <c r="AY21" s="832"/>
      <c r="AZ21" s="832"/>
      <c r="BA21" s="832"/>
      <c r="BB21" s="832"/>
      <c r="BC21" s="832"/>
      <c r="BD21" s="832"/>
      <c r="BE21" s="832"/>
      <c r="BF21" s="832"/>
      <c r="BG21" s="832"/>
      <c r="BH21" s="832"/>
      <c r="BI21" s="855">
        <f t="shared" si="57"/>
        <v>0</v>
      </c>
      <c r="BJ21" s="1225">
        <f>+BI21/BI20</f>
        <v>0</v>
      </c>
      <c r="BK21" s="856" t="s">
        <v>1440</v>
      </c>
      <c r="BL21" s="857"/>
      <c r="BM21" s="858"/>
    </row>
    <row r="22" spans="1:65" ht="13.5" customHeight="1">
      <c r="A22" s="4014"/>
      <c r="B22" s="3988" t="s">
        <v>1027</v>
      </c>
      <c r="C22" s="1364">
        <f>+C5</f>
        <v>2023</v>
      </c>
      <c r="D22" s="859" t="s">
        <v>1196</v>
      </c>
      <c r="E22" s="824">
        <v>500</v>
      </c>
      <c r="F22" s="824">
        <v>520</v>
      </c>
      <c r="G22" s="824">
        <v>530</v>
      </c>
      <c r="H22" s="824">
        <v>550</v>
      </c>
      <c r="I22" s="824">
        <v>600</v>
      </c>
      <c r="J22" s="824">
        <v>600</v>
      </c>
      <c r="K22" s="824">
        <v>600</v>
      </c>
      <c r="L22" s="824">
        <v>600</v>
      </c>
      <c r="M22" s="824">
        <v>600</v>
      </c>
      <c r="N22" s="824">
        <v>600</v>
      </c>
      <c r="O22" s="824">
        <v>600</v>
      </c>
      <c r="P22" s="824">
        <v>600</v>
      </c>
      <c r="Q22" s="825">
        <f t="shared" si="52"/>
        <v>6900</v>
      </c>
      <c r="R22" s="841">
        <f>+Q22/Q5</f>
        <v>0.57499999999999996</v>
      </c>
      <c r="S22" s="850" t="str">
        <f>+"㎥/"&amp;D5</f>
        <v>㎥/千円</v>
      </c>
      <c r="T22">
        <f>+Q22*B25/Q5</f>
        <v>1.2420000000000002</v>
      </c>
      <c r="U22" s="844" t="str">
        <f>+"kg-CO2/"&amp;D5</f>
        <v>kg-CO2/千円</v>
      </c>
      <c r="X22" s="3988" t="s">
        <v>1027</v>
      </c>
      <c r="Y22" s="1364">
        <v>2016</v>
      </c>
      <c r="Z22" s="859" t="s">
        <v>582</v>
      </c>
      <c r="AA22" s="824">
        <v>500</v>
      </c>
      <c r="AB22" s="824">
        <v>520</v>
      </c>
      <c r="AC22" s="824">
        <v>530</v>
      </c>
      <c r="AD22" s="824"/>
      <c r="AE22" s="824"/>
      <c r="AF22" s="824"/>
      <c r="AG22" s="824"/>
      <c r="AH22" s="824"/>
      <c r="AI22" s="824"/>
      <c r="AJ22" s="824"/>
      <c r="AK22" s="824"/>
      <c r="AL22" s="824"/>
      <c r="AM22" s="825">
        <f t="shared" si="53"/>
        <v>1550</v>
      </c>
      <c r="AN22" s="841">
        <f>+AM22/AM5</f>
        <v>0.12916666666666668</v>
      </c>
      <c r="AO22" s="850" t="str">
        <f>+"㎥/"&amp;Z5</f>
        <v>㎥/千円</v>
      </c>
      <c r="AP22">
        <f>+AM22*X25/AM5</f>
        <v>0.27900000000000003</v>
      </c>
      <c r="AQ22" s="844" t="str">
        <f>+"kg-CO2/"&amp;Z5</f>
        <v>kg-CO2/千円</v>
      </c>
      <c r="AT22" s="3988" t="s">
        <v>1027</v>
      </c>
      <c r="AU22" s="1364">
        <v>2016</v>
      </c>
      <c r="AV22" s="859" t="s">
        <v>582</v>
      </c>
      <c r="AW22" s="824">
        <v>500</v>
      </c>
      <c r="AX22" s="824">
        <v>520</v>
      </c>
      <c r="AY22" s="824">
        <v>530</v>
      </c>
      <c r="AZ22" s="824"/>
      <c r="BA22" s="824"/>
      <c r="BB22" s="824"/>
      <c r="BC22" s="824"/>
      <c r="BD22" s="824"/>
      <c r="BE22" s="824"/>
      <c r="BF22" s="824"/>
      <c r="BG22" s="824"/>
      <c r="BH22" s="824"/>
      <c r="BI22" s="825">
        <f t="shared" si="54"/>
        <v>1550</v>
      </c>
      <c r="BJ22" s="841">
        <f>+BI22/BI5</f>
        <v>0.12916666666666668</v>
      </c>
      <c r="BK22" s="850" t="str">
        <f>+"㎥/"&amp;AV5</f>
        <v>㎥/千円</v>
      </c>
      <c r="BL22">
        <f>+BI22*AT25/BI5</f>
        <v>0.27900000000000003</v>
      </c>
      <c r="BM22" s="844" t="str">
        <f>+"kg-CO2/"&amp;AV5</f>
        <v>kg-CO2/千円</v>
      </c>
    </row>
    <row r="23" spans="1:65" ht="13.5" customHeight="1">
      <c r="A23" s="4014"/>
      <c r="B23" s="3989"/>
      <c r="C23" s="1365" t="s">
        <v>1628</v>
      </c>
      <c r="D23" s="860" t="s">
        <v>1193</v>
      </c>
      <c r="E23" s="827"/>
      <c r="F23" s="827"/>
      <c r="G23" s="827"/>
      <c r="H23" s="827"/>
      <c r="I23" s="827"/>
      <c r="J23" s="827"/>
      <c r="K23" s="827"/>
      <c r="L23" s="827"/>
      <c r="M23" s="827"/>
      <c r="N23" s="827"/>
      <c r="O23" s="827"/>
      <c r="P23" s="827"/>
      <c r="Q23" s="828">
        <f t="shared" si="52"/>
        <v>0</v>
      </c>
      <c r="R23" s="1224">
        <f>+Q23/Q22</f>
        <v>0</v>
      </c>
      <c r="S23" s="1222" t="s">
        <v>1441</v>
      </c>
      <c r="T23" s="801"/>
      <c r="U23" s="801"/>
      <c r="X23" s="3989"/>
      <c r="Y23" s="1365" t="s">
        <v>1628</v>
      </c>
      <c r="Z23" s="860" t="s">
        <v>1193</v>
      </c>
      <c r="AA23" s="827"/>
      <c r="AB23" s="827"/>
      <c r="AC23" s="827"/>
      <c r="AD23" s="827"/>
      <c r="AE23" s="827"/>
      <c r="AF23" s="827"/>
      <c r="AG23" s="827"/>
      <c r="AH23" s="827"/>
      <c r="AI23" s="827"/>
      <c r="AJ23" s="827"/>
      <c r="AK23" s="827"/>
      <c r="AL23" s="827"/>
      <c r="AM23" s="828">
        <f t="shared" si="53"/>
        <v>0</v>
      </c>
      <c r="AN23" s="1224">
        <f>+AM23/AM22</f>
        <v>0</v>
      </c>
      <c r="AO23" s="1222" t="s">
        <v>1441</v>
      </c>
      <c r="AP23" s="801"/>
      <c r="AQ23" s="1416"/>
      <c r="AT23" s="3989"/>
      <c r="AU23" s="1365" t="s">
        <v>1628</v>
      </c>
      <c r="AV23" s="860" t="s">
        <v>1193</v>
      </c>
      <c r="AW23" s="827"/>
      <c r="AX23" s="827"/>
      <c r="AY23" s="827"/>
      <c r="AZ23" s="827"/>
      <c r="BA23" s="827"/>
      <c r="BB23" s="827"/>
      <c r="BC23" s="827"/>
      <c r="BD23" s="827"/>
      <c r="BE23" s="827"/>
      <c r="BF23" s="827"/>
      <c r="BG23" s="827"/>
      <c r="BH23" s="827"/>
      <c r="BI23" s="828">
        <f t="shared" si="54"/>
        <v>0</v>
      </c>
      <c r="BJ23" s="1224">
        <f>+BI23/BI22</f>
        <v>0</v>
      </c>
      <c r="BK23" s="1222" t="s">
        <v>1441</v>
      </c>
      <c r="BL23" s="801"/>
      <c r="BM23" s="1416"/>
    </row>
    <row r="24" spans="1:65" ht="13.5" customHeight="1">
      <c r="A24" s="4014"/>
      <c r="B24" s="861" t="s">
        <v>1194</v>
      </c>
      <c r="C24" s="3990" t="s">
        <v>1187</v>
      </c>
      <c r="D24" s="859" t="s">
        <v>1197</v>
      </c>
      <c r="E24" s="830">
        <v>490</v>
      </c>
      <c r="F24" s="830">
        <v>500</v>
      </c>
      <c r="G24" s="830">
        <v>510</v>
      </c>
      <c r="H24" s="830">
        <v>540</v>
      </c>
      <c r="I24" s="830">
        <v>580</v>
      </c>
      <c r="J24" s="830">
        <v>550</v>
      </c>
      <c r="K24" s="830">
        <v>550</v>
      </c>
      <c r="L24" s="830">
        <v>550</v>
      </c>
      <c r="M24" s="830">
        <v>550</v>
      </c>
      <c r="N24" s="830">
        <v>550</v>
      </c>
      <c r="O24" s="830">
        <v>550</v>
      </c>
      <c r="P24" s="830">
        <v>550</v>
      </c>
      <c r="Q24" s="849">
        <f t="shared" si="52"/>
        <v>6470</v>
      </c>
      <c r="R24" s="841">
        <f>+Q24/Q7</f>
        <v>0.49015151515151517</v>
      </c>
      <c r="S24" s="850" t="str">
        <f>+"㎥/"&amp;D5</f>
        <v>㎥/千円</v>
      </c>
      <c r="T24" s="843">
        <f>+Q24*B25/Q7</f>
        <v>1.0587272727272727</v>
      </c>
      <c r="U24" s="844" t="str">
        <f>+"kg-CO2/"&amp;D5</f>
        <v>kg-CO2/千円</v>
      </c>
      <c r="X24" s="861" t="s">
        <v>1194</v>
      </c>
      <c r="Y24" s="3990" t="s">
        <v>1187</v>
      </c>
      <c r="Z24" s="859" t="s">
        <v>582</v>
      </c>
      <c r="AA24" s="830">
        <v>490</v>
      </c>
      <c r="AB24" s="830">
        <v>500</v>
      </c>
      <c r="AC24" s="830">
        <v>510</v>
      </c>
      <c r="AD24" s="830"/>
      <c r="AE24" s="830"/>
      <c r="AF24" s="830"/>
      <c r="AG24" s="830"/>
      <c r="AH24" s="830"/>
      <c r="AI24" s="830"/>
      <c r="AJ24" s="830"/>
      <c r="AK24" s="830"/>
      <c r="AL24" s="830"/>
      <c r="AM24" s="849">
        <f t="shared" si="53"/>
        <v>1500</v>
      </c>
      <c r="AN24" s="841">
        <f>+AM24/AM7</f>
        <v>0.11363636363636363</v>
      </c>
      <c r="AO24" s="850" t="str">
        <f>+"㎥/"&amp;Z5</f>
        <v>㎥/千円</v>
      </c>
      <c r="AP24" s="843">
        <f>+AM24*X25/AM7</f>
        <v>0.24545454545454545</v>
      </c>
      <c r="AQ24" s="844" t="str">
        <f>+"kg-CO2/"&amp;Z5</f>
        <v>kg-CO2/千円</v>
      </c>
      <c r="AT24" s="861" t="s">
        <v>1194</v>
      </c>
      <c r="AU24" s="3990" t="s">
        <v>1187</v>
      </c>
      <c r="AV24" s="859" t="s">
        <v>582</v>
      </c>
      <c r="AW24" s="830">
        <v>490</v>
      </c>
      <c r="AX24" s="830">
        <v>500</v>
      </c>
      <c r="AY24" s="830">
        <v>510</v>
      </c>
      <c r="AZ24" s="830"/>
      <c r="BA24" s="830"/>
      <c r="BB24" s="830"/>
      <c r="BC24" s="830"/>
      <c r="BD24" s="830"/>
      <c r="BE24" s="830"/>
      <c r="BF24" s="830"/>
      <c r="BG24" s="830"/>
      <c r="BH24" s="830"/>
      <c r="BI24" s="849">
        <f t="shared" si="54"/>
        <v>1500</v>
      </c>
      <c r="BJ24" s="841">
        <f>+BI24/BI7</f>
        <v>0.11363636363636363</v>
      </c>
      <c r="BK24" s="850" t="str">
        <f>+"㎥/"&amp;AV5</f>
        <v>㎥/千円</v>
      </c>
      <c r="BL24" s="843">
        <f>+BI24*AT25/BI7</f>
        <v>0.24545454545454545</v>
      </c>
      <c r="BM24" s="844" t="str">
        <f>+"kg-CO2/"&amp;AV5</f>
        <v>kg-CO2/千円</v>
      </c>
    </row>
    <row r="25" spans="1:65" ht="14.25" customHeight="1" thickBot="1">
      <c r="A25" s="4014"/>
      <c r="B25" s="862">
        <f>+'4負荷'!J99</f>
        <v>2.16</v>
      </c>
      <c r="C25" s="3991"/>
      <c r="D25" s="868" t="s">
        <v>1193</v>
      </c>
      <c r="E25" s="832"/>
      <c r="F25" s="832"/>
      <c r="G25" s="832"/>
      <c r="H25" s="832"/>
      <c r="I25" s="832"/>
      <c r="J25" s="832"/>
      <c r="K25" s="832"/>
      <c r="L25" s="832"/>
      <c r="M25" s="832"/>
      <c r="N25" s="832"/>
      <c r="O25" s="832"/>
      <c r="P25" s="832"/>
      <c r="Q25" s="833">
        <f t="shared" si="52"/>
        <v>0</v>
      </c>
      <c r="R25" s="1225">
        <f>+Q25/Q24</f>
        <v>0</v>
      </c>
      <c r="S25" s="856" t="s">
        <v>1441</v>
      </c>
      <c r="T25" s="857"/>
      <c r="U25" s="129"/>
      <c r="X25" s="3223">
        <f>+B25</f>
        <v>2.16</v>
      </c>
      <c r="Y25" s="3991"/>
      <c r="Z25" s="863" t="s">
        <v>1193</v>
      </c>
      <c r="AA25" s="832"/>
      <c r="AB25" s="832"/>
      <c r="AC25" s="832"/>
      <c r="AD25" s="832"/>
      <c r="AE25" s="832"/>
      <c r="AF25" s="832"/>
      <c r="AG25" s="832"/>
      <c r="AH25" s="832"/>
      <c r="AI25" s="832"/>
      <c r="AJ25" s="832"/>
      <c r="AK25" s="832"/>
      <c r="AL25" s="832"/>
      <c r="AM25" s="855">
        <f t="shared" si="53"/>
        <v>0</v>
      </c>
      <c r="AN25" s="1225">
        <f>+AM25/AM24</f>
        <v>0</v>
      </c>
      <c r="AO25" s="856" t="s">
        <v>1441</v>
      </c>
      <c r="AP25" s="857"/>
      <c r="AQ25" s="872"/>
      <c r="AT25" s="862">
        <f>+B25</f>
        <v>2.16</v>
      </c>
      <c r="AU25" s="3991"/>
      <c r="AV25" s="863" t="s">
        <v>1193</v>
      </c>
      <c r="AW25" s="832"/>
      <c r="AX25" s="832"/>
      <c r="AY25" s="832"/>
      <c r="AZ25" s="832"/>
      <c r="BA25" s="832"/>
      <c r="BB25" s="832"/>
      <c r="BC25" s="832"/>
      <c r="BD25" s="832"/>
      <c r="BE25" s="832"/>
      <c r="BF25" s="832"/>
      <c r="BG25" s="832"/>
      <c r="BH25" s="832"/>
      <c r="BI25" s="855">
        <f t="shared" si="54"/>
        <v>0</v>
      </c>
      <c r="BJ25" s="1225">
        <f>+BI25/BI24</f>
        <v>0</v>
      </c>
      <c r="BK25" s="856" t="s">
        <v>1441</v>
      </c>
      <c r="BL25" s="857"/>
      <c r="BM25" s="872"/>
    </row>
    <row r="26" spans="1:65" ht="14.25" customHeight="1" thickBot="1">
      <c r="A26" s="4014"/>
      <c r="B26" s="2692"/>
      <c r="C26" s="1364">
        <f>+C5</f>
        <v>2023</v>
      </c>
      <c r="D26" s="863" t="s">
        <v>582</v>
      </c>
      <c r="E26" s="2696"/>
      <c r="F26" s="2696"/>
      <c r="G26" s="2696"/>
      <c r="H26" s="2696"/>
      <c r="I26" s="2696"/>
      <c r="J26" s="2696"/>
      <c r="K26" s="2696"/>
      <c r="L26" s="2696"/>
      <c r="M26" s="2696"/>
      <c r="N26" s="2696"/>
      <c r="O26" s="2696"/>
      <c r="P26" s="2696"/>
      <c r="Q26" s="849">
        <f>SUM(E26:P26)</f>
        <v>0</v>
      </c>
      <c r="R26" s="2694"/>
      <c r="S26" s="850"/>
      <c r="T26" s="843"/>
      <c r="U26"/>
      <c r="X26" s="2695"/>
      <c r="Y26" s="829"/>
      <c r="Z26" s="863"/>
      <c r="AA26" s="830"/>
      <c r="AB26" s="830"/>
      <c r="AC26" s="830"/>
      <c r="AD26" s="830"/>
      <c r="AE26" s="830"/>
      <c r="AF26" s="830"/>
      <c r="AG26" s="830"/>
      <c r="AH26" s="830"/>
      <c r="AI26" s="830"/>
      <c r="AJ26" s="830"/>
      <c r="AK26" s="830"/>
      <c r="AL26" s="830"/>
      <c r="AM26" s="2693"/>
      <c r="AN26" s="2694"/>
      <c r="AO26" s="850"/>
      <c r="AP26" s="843"/>
      <c r="AQ26" s="1283"/>
      <c r="AT26" s="2692"/>
      <c r="AU26" s="829"/>
      <c r="AV26" s="863"/>
      <c r="AW26" s="830"/>
      <c r="AX26" s="830"/>
      <c r="AY26" s="830"/>
      <c r="AZ26" s="830"/>
      <c r="BA26" s="830"/>
      <c r="BB26" s="830"/>
      <c r="BC26" s="830"/>
      <c r="BD26" s="830"/>
      <c r="BE26" s="830"/>
      <c r="BF26" s="830"/>
      <c r="BG26" s="830"/>
      <c r="BH26" s="830"/>
      <c r="BI26" s="2693"/>
      <c r="BJ26" s="2694"/>
      <c r="BK26" s="850"/>
      <c r="BL26" s="843"/>
      <c r="BM26" s="1283"/>
    </row>
    <row r="27" spans="1:65" ht="13.5" customHeight="1">
      <c r="A27" s="4014"/>
      <c r="B27" s="3989" t="s">
        <v>1198</v>
      </c>
      <c r="C27" s="2701" t="s">
        <v>1628</v>
      </c>
      <c r="D27" s="867" t="s">
        <v>1199</v>
      </c>
      <c r="E27" s="2698">
        <f>+E26*2.07</f>
        <v>0</v>
      </c>
      <c r="F27" s="2698">
        <f t="shared" ref="F27:Q27" si="58">+F26*2.07</f>
        <v>0</v>
      </c>
      <c r="G27" s="2698">
        <f t="shared" si="58"/>
        <v>0</v>
      </c>
      <c r="H27" s="2698">
        <f t="shared" si="58"/>
        <v>0</v>
      </c>
      <c r="I27" s="2698">
        <f t="shared" si="58"/>
        <v>0</v>
      </c>
      <c r="J27" s="2698">
        <f t="shared" si="58"/>
        <v>0</v>
      </c>
      <c r="K27" s="2698">
        <f t="shared" si="58"/>
        <v>0</v>
      </c>
      <c r="L27" s="2698">
        <f t="shared" si="58"/>
        <v>0</v>
      </c>
      <c r="M27" s="2698">
        <f t="shared" si="58"/>
        <v>0</v>
      </c>
      <c r="N27" s="2698">
        <f t="shared" si="58"/>
        <v>0</v>
      </c>
      <c r="O27" s="2698">
        <f t="shared" si="58"/>
        <v>0</v>
      </c>
      <c r="P27" s="2698">
        <f t="shared" si="58"/>
        <v>0</v>
      </c>
      <c r="Q27" s="2699">
        <f t="shared" si="58"/>
        <v>0</v>
      </c>
      <c r="R27" s="841">
        <f>+Q27/Q5</f>
        <v>0</v>
      </c>
      <c r="S27" s="850" t="str">
        <f>+"kg/"&amp;D9</f>
        <v>kg/千円</v>
      </c>
      <c r="T27" s="843">
        <f>+Q27*B31/Q5</f>
        <v>0</v>
      </c>
      <c r="U27" s="844" t="str">
        <f>+"kg-CO2/"&amp;D5</f>
        <v>kg-CO2/千円</v>
      </c>
      <c r="X27" s="3989" t="s">
        <v>1198</v>
      </c>
      <c r="Y27" s="1364">
        <v>2016</v>
      </c>
      <c r="Z27" s="864" t="s">
        <v>1199</v>
      </c>
      <c r="AA27" s="824"/>
      <c r="AB27" s="824"/>
      <c r="AC27" s="824"/>
      <c r="AD27" s="824"/>
      <c r="AE27" s="824"/>
      <c r="AF27" s="824"/>
      <c r="AG27" s="824"/>
      <c r="AH27" s="824"/>
      <c r="AI27" s="824"/>
      <c r="AJ27" s="824"/>
      <c r="AK27" s="824"/>
      <c r="AL27" s="824"/>
      <c r="AM27" s="825">
        <f t="shared" si="53"/>
        <v>0</v>
      </c>
      <c r="AN27" s="841">
        <f>+AM27/AM5</f>
        <v>0</v>
      </c>
      <c r="AO27" s="850" t="str">
        <f>+"kg/"&amp;Z9</f>
        <v>kg/千円</v>
      </c>
      <c r="AP27" s="843">
        <f>+AM27*X31/AM5</f>
        <v>0</v>
      </c>
      <c r="AQ27" s="844" t="str">
        <f>+"kg-CO2/"&amp;Z5</f>
        <v>kg-CO2/千円</v>
      </c>
      <c r="AT27" s="3989" t="s">
        <v>1198</v>
      </c>
      <c r="AU27" s="1364">
        <v>2016</v>
      </c>
      <c r="AV27" s="864" t="s">
        <v>1199</v>
      </c>
      <c r="AW27" s="824"/>
      <c r="AX27" s="824"/>
      <c r="AY27" s="824"/>
      <c r="AZ27" s="824"/>
      <c r="BA27" s="824"/>
      <c r="BB27" s="824"/>
      <c r="BC27" s="824"/>
      <c r="BD27" s="824"/>
      <c r="BE27" s="824"/>
      <c r="BF27" s="824"/>
      <c r="BG27" s="824"/>
      <c r="BH27" s="824"/>
      <c r="BI27" s="825">
        <f t="shared" si="54"/>
        <v>0</v>
      </c>
      <c r="BJ27" s="841">
        <f>+BI27/BI5</f>
        <v>0</v>
      </c>
      <c r="BK27" s="850" t="str">
        <f>+"kg/"&amp;AV9</f>
        <v>kg/千円</v>
      </c>
      <c r="BL27" s="843">
        <f>+BI27*AT31/BI5</f>
        <v>0</v>
      </c>
      <c r="BM27" s="844" t="str">
        <f>+"kg-CO2/"&amp;AV5</f>
        <v>kg-CO2/千円</v>
      </c>
    </row>
    <row r="28" spans="1:65" ht="13.5" customHeight="1">
      <c r="A28" s="4014"/>
      <c r="B28" s="3989"/>
      <c r="C28" s="2700"/>
      <c r="D28" s="860" t="s">
        <v>1193</v>
      </c>
      <c r="E28" s="827"/>
      <c r="F28" s="827"/>
      <c r="G28" s="827"/>
      <c r="H28" s="827"/>
      <c r="I28" s="827"/>
      <c r="J28" s="827"/>
      <c r="K28" s="827"/>
      <c r="L28" s="827"/>
      <c r="M28" s="827"/>
      <c r="N28" s="827"/>
      <c r="O28" s="827"/>
      <c r="P28" s="827"/>
      <c r="Q28" s="828">
        <f t="shared" ref="Q28:Q31" si="59">SUM(E28:P28)</f>
        <v>0</v>
      </c>
      <c r="R28" s="1224" t="e">
        <f>+Q28/Q27</f>
        <v>#DIV/0!</v>
      </c>
      <c r="S28" s="1222" t="s">
        <v>1442</v>
      </c>
      <c r="T28" s="865"/>
      <c r="U28" s="866"/>
      <c r="X28" s="3989"/>
      <c r="Y28" s="1365" t="s">
        <v>1628</v>
      </c>
      <c r="Z28" s="860" t="s">
        <v>1193</v>
      </c>
      <c r="AA28" s="827"/>
      <c r="AB28" s="827"/>
      <c r="AC28" s="827"/>
      <c r="AD28" s="827"/>
      <c r="AE28" s="827"/>
      <c r="AF28" s="827"/>
      <c r="AG28" s="827"/>
      <c r="AH28" s="827"/>
      <c r="AI28" s="827"/>
      <c r="AJ28" s="827"/>
      <c r="AK28" s="827"/>
      <c r="AL28" s="827"/>
      <c r="AM28" s="828">
        <f t="shared" si="53"/>
        <v>0</v>
      </c>
      <c r="AN28" s="1224" t="e">
        <f>+AM28/AM27</f>
        <v>#DIV/0!</v>
      </c>
      <c r="AO28" s="1222" t="s">
        <v>1442</v>
      </c>
      <c r="AP28" s="865"/>
      <c r="AQ28" s="866"/>
      <c r="AT28" s="3989"/>
      <c r="AU28" s="1365" t="s">
        <v>1628</v>
      </c>
      <c r="AV28" s="860" t="s">
        <v>1193</v>
      </c>
      <c r="AW28" s="827"/>
      <c r="AX28" s="827"/>
      <c r="AY28" s="827"/>
      <c r="AZ28" s="827"/>
      <c r="BA28" s="827"/>
      <c r="BB28" s="827"/>
      <c r="BC28" s="827"/>
      <c r="BD28" s="827"/>
      <c r="BE28" s="827"/>
      <c r="BF28" s="827"/>
      <c r="BG28" s="827"/>
      <c r="BH28" s="827"/>
      <c r="BI28" s="828">
        <f t="shared" si="54"/>
        <v>0</v>
      </c>
      <c r="BJ28" s="1224" t="e">
        <f>+BI28/BI27</f>
        <v>#DIV/0!</v>
      </c>
      <c r="BK28" s="1222" t="s">
        <v>1442</v>
      </c>
      <c r="BL28" s="865"/>
      <c r="BM28" s="866"/>
    </row>
    <row r="29" spans="1:65" ht="13.5" customHeight="1">
      <c r="A29" s="4014"/>
      <c r="B29" s="2697"/>
      <c r="C29" s="3990" t="s">
        <v>1187</v>
      </c>
      <c r="D29" s="863" t="s">
        <v>582</v>
      </c>
      <c r="E29" s="830"/>
      <c r="F29" s="830"/>
      <c r="G29" s="830"/>
      <c r="H29" s="830"/>
      <c r="I29" s="830"/>
      <c r="J29" s="830"/>
      <c r="K29" s="830"/>
      <c r="L29" s="830"/>
      <c r="M29" s="830"/>
      <c r="N29" s="830"/>
      <c r="O29" s="830"/>
      <c r="P29" s="830"/>
      <c r="Q29" s="2693">
        <f>SUM(E29:P29)</f>
        <v>0</v>
      </c>
      <c r="R29" s="2694"/>
      <c r="S29" s="850"/>
      <c r="T29" s="851"/>
      <c r="U29" s="844"/>
      <c r="X29" s="2664"/>
      <c r="Y29" s="829"/>
      <c r="Z29" s="863"/>
      <c r="AA29" s="830"/>
      <c r="AB29" s="830"/>
      <c r="AC29" s="830"/>
      <c r="AD29" s="830"/>
      <c r="AE29" s="830"/>
      <c r="AF29" s="830"/>
      <c r="AG29" s="830"/>
      <c r="AH29" s="830"/>
      <c r="AI29" s="830"/>
      <c r="AJ29" s="830"/>
      <c r="AK29" s="830"/>
      <c r="AL29" s="830"/>
      <c r="AM29" s="2693"/>
      <c r="AN29" s="2694"/>
      <c r="AO29" s="850"/>
      <c r="AP29" s="851"/>
      <c r="AQ29" s="844"/>
      <c r="AT29" s="2664"/>
      <c r="AU29" s="829"/>
      <c r="AV29" s="863"/>
      <c r="AW29" s="830"/>
      <c r="AX29" s="830"/>
      <c r="AY29" s="830"/>
      <c r="AZ29" s="830"/>
      <c r="BA29" s="830"/>
      <c r="BB29" s="830"/>
      <c r="BC29" s="830"/>
      <c r="BD29" s="830"/>
      <c r="BE29" s="830"/>
      <c r="BF29" s="830"/>
      <c r="BG29" s="830"/>
      <c r="BH29" s="830"/>
      <c r="BI29" s="2693"/>
      <c r="BJ29" s="2694"/>
      <c r="BK29" s="850"/>
      <c r="BL29" s="851"/>
      <c r="BM29" s="844"/>
    </row>
    <row r="30" spans="1:65" ht="13.5" customHeight="1">
      <c r="A30" s="4014"/>
      <c r="B30" s="861" t="s">
        <v>1194</v>
      </c>
      <c r="C30" s="3979"/>
      <c r="D30" s="867" t="s">
        <v>1199</v>
      </c>
      <c r="E30" s="2698">
        <f>+E29*2.07</f>
        <v>0</v>
      </c>
      <c r="F30" s="2698">
        <f t="shared" ref="F30:Q30" si="60">+F29*2.07</f>
        <v>0</v>
      </c>
      <c r="G30" s="2698">
        <f t="shared" si="60"/>
        <v>0</v>
      </c>
      <c r="H30" s="2698">
        <f t="shared" si="60"/>
        <v>0</v>
      </c>
      <c r="I30" s="2698">
        <f t="shared" si="60"/>
        <v>0</v>
      </c>
      <c r="J30" s="2698">
        <f t="shared" si="60"/>
        <v>0</v>
      </c>
      <c r="K30" s="2698">
        <f t="shared" si="60"/>
        <v>0</v>
      </c>
      <c r="L30" s="2698">
        <f t="shared" si="60"/>
        <v>0</v>
      </c>
      <c r="M30" s="2698">
        <f t="shared" si="60"/>
        <v>0</v>
      </c>
      <c r="N30" s="2698">
        <f t="shared" si="60"/>
        <v>0</v>
      </c>
      <c r="O30" s="2698">
        <f t="shared" si="60"/>
        <v>0</v>
      </c>
      <c r="P30" s="2698">
        <f t="shared" si="60"/>
        <v>0</v>
      </c>
      <c r="Q30" s="2699">
        <f t="shared" si="60"/>
        <v>0</v>
      </c>
      <c r="R30" s="841">
        <f>+Q30/Q7</f>
        <v>0</v>
      </c>
      <c r="S30" s="850" t="str">
        <f>+"kg/"&amp;D9</f>
        <v>kg/千円</v>
      </c>
      <c r="T30" s="843">
        <f>+Q30*B31/Q7</f>
        <v>0</v>
      </c>
      <c r="U30" s="844" t="str">
        <f>+"kg-CO2/"&amp;D5</f>
        <v>kg-CO2/千円</v>
      </c>
      <c r="X30" s="861" t="s">
        <v>1194</v>
      </c>
      <c r="Y30" s="3979" t="s">
        <v>1187</v>
      </c>
      <c r="Z30" s="867" t="s">
        <v>1199</v>
      </c>
      <c r="AA30" s="830"/>
      <c r="AB30" s="830"/>
      <c r="AC30" s="830"/>
      <c r="AD30" s="830"/>
      <c r="AE30" s="830"/>
      <c r="AF30" s="830"/>
      <c r="AG30" s="830"/>
      <c r="AH30" s="830"/>
      <c r="AI30" s="830"/>
      <c r="AJ30" s="830"/>
      <c r="AK30" s="830"/>
      <c r="AL30" s="830"/>
      <c r="AM30" s="849">
        <f t="shared" si="53"/>
        <v>0</v>
      </c>
      <c r="AN30" s="841">
        <f>+AM30/AM7</f>
        <v>0</v>
      </c>
      <c r="AO30" s="850" t="str">
        <f>+"kg/"&amp;Z9</f>
        <v>kg/千円</v>
      </c>
      <c r="AP30" s="843">
        <f>+AM30*X31/AM7</f>
        <v>0</v>
      </c>
      <c r="AQ30" s="844" t="str">
        <f>+"kg-CO2/"&amp;Z5</f>
        <v>kg-CO2/千円</v>
      </c>
      <c r="AT30" s="861" t="s">
        <v>1194</v>
      </c>
      <c r="AU30" s="3979" t="s">
        <v>1187</v>
      </c>
      <c r="AV30" s="867" t="s">
        <v>1199</v>
      </c>
      <c r="AW30" s="830"/>
      <c r="AX30" s="830"/>
      <c r="AY30" s="830"/>
      <c r="AZ30" s="830"/>
      <c r="BA30" s="830"/>
      <c r="BB30" s="830"/>
      <c r="BC30" s="830"/>
      <c r="BD30" s="830"/>
      <c r="BE30" s="830"/>
      <c r="BF30" s="830"/>
      <c r="BG30" s="830"/>
      <c r="BH30" s="830"/>
      <c r="BI30" s="849">
        <f t="shared" si="54"/>
        <v>0</v>
      </c>
      <c r="BJ30" s="841">
        <f>+BI30/BI7</f>
        <v>0</v>
      </c>
      <c r="BK30" s="850" t="str">
        <f>+"kg/"&amp;AV9</f>
        <v>kg/千円</v>
      </c>
      <c r="BL30" s="843">
        <f>+BI30*AT31/BI7</f>
        <v>0</v>
      </c>
      <c r="BM30" s="844" t="str">
        <f>+"kg-CO2/"&amp;AV5</f>
        <v>kg-CO2/千円</v>
      </c>
    </row>
    <row r="31" spans="1:65" ht="14.25" customHeight="1" thickBot="1">
      <c r="A31" s="4014"/>
      <c r="B31" s="2340">
        <f>+'4負荷'!J101</f>
        <v>2.99</v>
      </c>
      <c r="C31" s="3991"/>
      <c r="D31" s="854" t="s">
        <v>1193</v>
      </c>
      <c r="E31" s="832"/>
      <c r="F31" s="832"/>
      <c r="G31" s="832"/>
      <c r="H31" s="832"/>
      <c r="I31" s="832"/>
      <c r="J31" s="832"/>
      <c r="K31" s="832"/>
      <c r="L31" s="832"/>
      <c r="M31" s="832"/>
      <c r="N31" s="832"/>
      <c r="O31" s="832"/>
      <c r="P31" s="832"/>
      <c r="Q31" s="855">
        <f t="shared" si="59"/>
        <v>0</v>
      </c>
      <c r="R31" s="1225" t="e">
        <f>+Q31/Q30</f>
        <v>#DIV/0!</v>
      </c>
      <c r="S31" s="856" t="s">
        <v>1442</v>
      </c>
      <c r="T31" s="857"/>
      <c r="U31" s="858"/>
      <c r="X31" s="3223">
        <f>+B31</f>
        <v>2.99</v>
      </c>
      <c r="Y31" s="3980"/>
      <c r="Z31" s="854" t="s">
        <v>1193</v>
      </c>
      <c r="AA31" s="832"/>
      <c r="AB31" s="832"/>
      <c r="AC31" s="832"/>
      <c r="AD31" s="832"/>
      <c r="AE31" s="832"/>
      <c r="AF31" s="832"/>
      <c r="AG31" s="832"/>
      <c r="AH31" s="832"/>
      <c r="AI31" s="832"/>
      <c r="AJ31" s="832"/>
      <c r="AK31" s="832"/>
      <c r="AL31" s="832"/>
      <c r="AM31" s="855">
        <f t="shared" si="53"/>
        <v>0</v>
      </c>
      <c r="AN31" s="1225" t="e">
        <f>+AM31/AM30</f>
        <v>#DIV/0!</v>
      </c>
      <c r="AO31" s="856" t="s">
        <v>1442</v>
      </c>
      <c r="AP31" s="857"/>
      <c r="AQ31" s="858"/>
      <c r="AT31" s="862">
        <f>+B31</f>
        <v>2.99</v>
      </c>
      <c r="AU31" s="3980"/>
      <c r="AV31" s="854" t="s">
        <v>1193</v>
      </c>
      <c r="AW31" s="832"/>
      <c r="AX31" s="832"/>
      <c r="AY31" s="832"/>
      <c r="AZ31" s="832"/>
      <c r="BA31" s="832"/>
      <c r="BB31" s="832"/>
      <c r="BC31" s="832"/>
      <c r="BD31" s="832"/>
      <c r="BE31" s="832"/>
      <c r="BF31" s="832"/>
      <c r="BG31" s="832"/>
      <c r="BH31" s="832"/>
      <c r="BI31" s="855">
        <f t="shared" si="54"/>
        <v>0</v>
      </c>
      <c r="BJ31" s="1225" t="e">
        <f>+BI31/BI30</f>
        <v>#DIV/0!</v>
      </c>
      <c r="BK31" s="856" t="s">
        <v>1442</v>
      </c>
      <c r="BL31" s="857"/>
      <c r="BM31" s="858"/>
    </row>
    <row r="32" spans="1:65" ht="13.5" customHeight="1">
      <c r="A32" s="4014"/>
      <c r="B32" s="3989" t="s">
        <v>1201</v>
      </c>
      <c r="C32" s="1364">
        <f>+C5</f>
        <v>2023</v>
      </c>
      <c r="D32" s="867" t="s">
        <v>1199</v>
      </c>
      <c r="E32" s="824"/>
      <c r="F32" s="824"/>
      <c r="G32" s="824"/>
      <c r="H32" s="824"/>
      <c r="I32" s="824"/>
      <c r="J32" s="824"/>
      <c r="K32" s="824"/>
      <c r="L32" s="824"/>
      <c r="M32" s="824"/>
      <c r="N32" s="824"/>
      <c r="O32" s="824"/>
      <c r="P32" s="824"/>
      <c r="Q32" s="825">
        <f t="shared" si="52"/>
        <v>0</v>
      </c>
      <c r="R32" s="841">
        <f>+Q32/Q5</f>
        <v>0</v>
      </c>
      <c r="S32" s="850" t="str">
        <f>+"kg/"&amp;D5</f>
        <v>kg/千円</v>
      </c>
      <c r="T32">
        <f>+Q32*B35/Q5</f>
        <v>0</v>
      </c>
      <c r="U32" s="844" t="str">
        <f>+"kg-CO2/"&amp;D5</f>
        <v>kg-CO2/千円</v>
      </c>
      <c r="X32" s="3989" t="s">
        <v>1201</v>
      </c>
      <c r="Y32" s="1364">
        <v>2016</v>
      </c>
      <c r="Z32" s="867" t="s">
        <v>1199</v>
      </c>
      <c r="AA32" s="824"/>
      <c r="AB32" s="824"/>
      <c r="AC32" s="824"/>
      <c r="AD32" s="824"/>
      <c r="AE32" s="824"/>
      <c r="AF32" s="824"/>
      <c r="AG32" s="824"/>
      <c r="AH32" s="824"/>
      <c r="AI32" s="824"/>
      <c r="AJ32" s="824"/>
      <c r="AK32" s="824"/>
      <c r="AL32" s="824"/>
      <c r="AM32" s="825">
        <f t="shared" si="53"/>
        <v>0</v>
      </c>
      <c r="AN32" s="841">
        <f>+AM32/AM5</f>
        <v>0</v>
      </c>
      <c r="AO32" s="850" t="str">
        <f>+"kg/"&amp;Z5</f>
        <v>kg/千円</v>
      </c>
      <c r="AP32">
        <f>+AM32*X35/AM5</f>
        <v>0</v>
      </c>
      <c r="AQ32" s="844" t="str">
        <f>+"kg-CO2/"&amp;Z5</f>
        <v>kg-CO2/千円</v>
      </c>
      <c r="AT32" s="3989" t="s">
        <v>1201</v>
      </c>
      <c r="AU32" s="1364">
        <v>2016</v>
      </c>
      <c r="AV32" s="867" t="s">
        <v>1199</v>
      </c>
      <c r="AW32" s="824"/>
      <c r="AX32" s="824"/>
      <c r="AY32" s="824"/>
      <c r="AZ32" s="824"/>
      <c r="BA32" s="824"/>
      <c r="BB32" s="824"/>
      <c r="BC32" s="824"/>
      <c r="BD32" s="824"/>
      <c r="BE32" s="824"/>
      <c r="BF32" s="824"/>
      <c r="BG32" s="824"/>
      <c r="BH32" s="824"/>
      <c r="BI32" s="825">
        <f t="shared" si="54"/>
        <v>0</v>
      </c>
      <c r="BJ32" s="841">
        <f>+BI32/BI5</f>
        <v>0</v>
      </c>
      <c r="BK32" s="850" t="str">
        <f>+"kg/"&amp;AV5</f>
        <v>kg/千円</v>
      </c>
      <c r="BL32">
        <f>+BI32*AT35/BI5</f>
        <v>0</v>
      </c>
      <c r="BM32" s="844" t="str">
        <f>+"kg-CO2/"&amp;AV5</f>
        <v>kg-CO2/千円</v>
      </c>
    </row>
    <row r="33" spans="1:65" ht="13.5" customHeight="1">
      <c r="A33" s="4014"/>
      <c r="B33" s="3989"/>
      <c r="C33" s="1365" t="s">
        <v>1628</v>
      </c>
      <c r="D33" s="860" t="s">
        <v>1193</v>
      </c>
      <c r="E33" s="827"/>
      <c r="F33" s="827"/>
      <c r="G33" s="827"/>
      <c r="H33" s="827"/>
      <c r="I33" s="827"/>
      <c r="J33" s="827"/>
      <c r="K33" s="827"/>
      <c r="L33" s="827"/>
      <c r="M33" s="827"/>
      <c r="N33" s="827"/>
      <c r="O33" s="827"/>
      <c r="P33" s="827"/>
      <c r="Q33" s="828">
        <f t="shared" si="52"/>
        <v>0</v>
      </c>
      <c r="R33" s="1224" t="e">
        <f>+Q33/Q32</f>
        <v>#DIV/0!</v>
      </c>
      <c r="S33" s="1222" t="s">
        <v>1442</v>
      </c>
      <c r="T33" s="801"/>
      <c r="U33" s="801"/>
      <c r="X33" s="3989"/>
      <c r="Y33" s="1365" t="s">
        <v>1628</v>
      </c>
      <c r="Z33" s="860" t="s">
        <v>1193</v>
      </c>
      <c r="AA33" s="827"/>
      <c r="AB33" s="827"/>
      <c r="AC33" s="827"/>
      <c r="AD33" s="827"/>
      <c r="AE33" s="827"/>
      <c r="AF33" s="827"/>
      <c r="AG33" s="827"/>
      <c r="AH33" s="827"/>
      <c r="AI33" s="827"/>
      <c r="AJ33" s="827"/>
      <c r="AK33" s="827"/>
      <c r="AL33" s="827"/>
      <c r="AM33" s="828">
        <f t="shared" si="53"/>
        <v>0</v>
      </c>
      <c r="AN33" s="1224" t="e">
        <f>+AM33/AM32</f>
        <v>#DIV/0!</v>
      </c>
      <c r="AO33" s="1222" t="s">
        <v>1442</v>
      </c>
      <c r="AP33" s="801"/>
      <c r="AQ33" s="1416"/>
      <c r="AT33" s="3989"/>
      <c r="AU33" s="1365" t="s">
        <v>1628</v>
      </c>
      <c r="AV33" s="860" t="s">
        <v>1193</v>
      </c>
      <c r="AW33" s="827"/>
      <c r="AX33" s="827"/>
      <c r="AY33" s="827"/>
      <c r="AZ33" s="827"/>
      <c r="BA33" s="827"/>
      <c r="BB33" s="827"/>
      <c r="BC33" s="827"/>
      <c r="BD33" s="827"/>
      <c r="BE33" s="827"/>
      <c r="BF33" s="827"/>
      <c r="BG33" s="827"/>
      <c r="BH33" s="827"/>
      <c r="BI33" s="828">
        <f t="shared" si="54"/>
        <v>0</v>
      </c>
      <c r="BJ33" s="1224" t="e">
        <f>+BI33/BI32</f>
        <v>#DIV/0!</v>
      </c>
      <c r="BK33" s="1222" t="s">
        <v>1442</v>
      </c>
      <c r="BL33" s="801"/>
      <c r="BM33" s="1416"/>
    </row>
    <row r="34" spans="1:65" ht="13.5" customHeight="1">
      <c r="A34" s="4014"/>
      <c r="B34" s="861" t="s">
        <v>1194</v>
      </c>
      <c r="C34" s="3979" t="s">
        <v>1187</v>
      </c>
      <c r="D34" s="867" t="s">
        <v>1200</v>
      </c>
      <c r="E34" s="830"/>
      <c r="F34" s="830"/>
      <c r="G34" s="830"/>
      <c r="H34" s="830"/>
      <c r="I34" s="830"/>
      <c r="J34" s="830"/>
      <c r="K34" s="830"/>
      <c r="L34" s="830"/>
      <c r="M34" s="830"/>
      <c r="N34" s="830"/>
      <c r="O34" s="830"/>
      <c r="P34" s="830"/>
      <c r="Q34" s="849">
        <f t="shared" si="52"/>
        <v>0</v>
      </c>
      <c r="R34" s="841">
        <f>+Q34/Q7</f>
        <v>0</v>
      </c>
      <c r="S34" s="850" t="str">
        <f>+"kg/"&amp;D5</f>
        <v>kg/千円</v>
      </c>
      <c r="T34" s="843">
        <f>+Q34*B35/Q7</f>
        <v>0</v>
      </c>
      <c r="U34" s="844" t="str">
        <f>+"kg-CO2/"&amp;D5</f>
        <v>kg-CO2/千円</v>
      </c>
      <c r="X34" s="861" t="s">
        <v>1194</v>
      </c>
      <c r="Y34" s="3979" t="s">
        <v>1187</v>
      </c>
      <c r="Z34" s="867" t="s">
        <v>1199</v>
      </c>
      <c r="AA34" s="830"/>
      <c r="AB34" s="830"/>
      <c r="AC34" s="830"/>
      <c r="AD34" s="830"/>
      <c r="AE34" s="830"/>
      <c r="AF34" s="830"/>
      <c r="AG34" s="830"/>
      <c r="AH34" s="830"/>
      <c r="AI34" s="830"/>
      <c r="AJ34" s="830"/>
      <c r="AK34" s="830"/>
      <c r="AL34" s="830"/>
      <c r="AM34" s="849">
        <f t="shared" si="53"/>
        <v>0</v>
      </c>
      <c r="AN34" s="841">
        <f>+AM34/AM7</f>
        <v>0</v>
      </c>
      <c r="AO34" s="850" t="str">
        <f>+"kg/"&amp;Z5</f>
        <v>kg/千円</v>
      </c>
      <c r="AP34" s="843">
        <f>+AM34*X35/AM7</f>
        <v>0</v>
      </c>
      <c r="AQ34" s="844" t="str">
        <f>+"kg-CO2/"&amp;Z5</f>
        <v>kg-CO2/千円</v>
      </c>
      <c r="AT34" s="861" t="s">
        <v>1194</v>
      </c>
      <c r="AU34" s="3979" t="s">
        <v>1187</v>
      </c>
      <c r="AV34" s="867" t="s">
        <v>1199</v>
      </c>
      <c r="AW34" s="830"/>
      <c r="AX34" s="830"/>
      <c r="AY34" s="830"/>
      <c r="AZ34" s="830"/>
      <c r="BA34" s="830"/>
      <c r="BB34" s="830"/>
      <c r="BC34" s="830"/>
      <c r="BD34" s="830"/>
      <c r="BE34" s="830"/>
      <c r="BF34" s="830"/>
      <c r="BG34" s="830"/>
      <c r="BH34" s="830"/>
      <c r="BI34" s="849">
        <f t="shared" si="54"/>
        <v>0</v>
      </c>
      <c r="BJ34" s="841">
        <f>+BI34/BI7</f>
        <v>0</v>
      </c>
      <c r="BK34" s="850" t="str">
        <f>+"kg/"&amp;AV5</f>
        <v>kg/千円</v>
      </c>
      <c r="BL34" s="843">
        <f>+BI34*AT35/BI7</f>
        <v>0</v>
      </c>
      <c r="BM34" s="844" t="str">
        <f>+"kg-CO2/"&amp;AV5</f>
        <v>kg-CO2/千円</v>
      </c>
    </row>
    <row r="35" spans="1:65" ht="14.25" customHeight="1" thickBot="1">
      <c r="A35" s="4014"/>
      <c r="B35" s="2340">
        <f>+'4負荷'!J100</f>
        <v>2.79</v>
      </c>
      <c r="C35" s="4004"/>
      <c r="D35" s="863" t="s">
        <v>1193</v>
      </c>
      <c r="E35" s="832"/>
      <c r="F35" s="832"/>
      <c r="G35" s="832"/>
      <c r="H35" s="832"/>
      <c r="I35" s="832"/>
      <c r="J35" s="832"/>
      <c r="K35" s="832"/>
      <c r="L35" s="832"/>
      <c r="M35" s="832"/>
      <c r="N35" s="832"/>
      <c r="O35" s="832"/>
      <c r="P35" s="832"/>
      <c r="Q35" s="855">
        <f t="shared" si="52"/>
        <v>0</v>
      </c>
      <c r="R35" s="1225" t="e">
        <f>+Q35/Q34</f>
        <v>#DIV/0!</v>
      </c>
      <c r="S35" s="856" t="s">
        <v>1442</v>
      </c>
      <c r="T35" s="857"/>
      <c r="U35" s="129"/>
      <c r="X35" s="3223">
        <f>+B35</f>
        <v>2.79</v>
      </c>
      <c r="Y35" s="4004"/>
      <c r="Z35" s="863" t="s">
        <v>1193</v>
      </c>
      <c r="AA35" s="832"/>
      <c r="AB35" s="832"/>
      <c r="AC35" s="832"/>
      <c r="AD35" s="832"/>
      <c r="AE35" s="832"/>
      <c r="AF35" s="832"/>
      <c r="AG35" s="832"/>
      <c r="AH35" s="832"/>
      <c r="AI35" s="832"/>
      <c r="AJ35" s="832"/>
      <c r="AK35" s="832"/>
      <c r="AL35" s="832"/>
      <c r="AM35" s="855">
        <f t="shared" si="53"/>
        <v>0</v>
      </c>
      <c r="AN35" s="1225" t="e">
        <f>+AM35/AM34</f>
        <v>#DIV/0!</v>
      </c>
      <c r="AO35" s="856" t="s">
        <v>1442</v>
      </c>
      <c r="AP35" s="857"/>
      <c r="AQ35" s="872"/>
      <c r="AT35" s="862">
        <f>+B35</f>
        <v>2.79</v>
      </c>
      <c r="AU35" s="4004"/>
      <c r="AV35" s="863" t="s">
        <v>1193</v>
      </c>
      <c r="AW35" s="832"/>
      <c r="AX35" s="832"/>
      <c r="AY35" s="832"/>
      <c r="AZ35" s="832"/>
      <c r="BA35" s="832"/>
      <c r="BB35" s="832"/>
      <c r="BC35" s="832"/>
      <c r="BD35" s="832"/>
      <c r="BE35" s="832"/>
      <c r="BF35" s="832"/>
      <c r="BG35" s="832"/>
      <c r="BH35" s="832"/>
      <c r="BI35" s="855">
        <f t="shared" si="54"/>
        <v>0</v>
      </c>
      <c r="BJ35" s="1225" t="e">
        <f>+BI35/BI34</f>
        <v>#DIV/0!</v>
      </c>
      <c r="BK35" s="856" t="s">
        <v>1442</v>
      </c>
      <c r="BL35" s="857"/>
      <c r="BM35" s="872"/>
    </row>
    <row r="36" spans="1:65" ht="13.5" customHeight="1">
      <c r="A36" s="4014"/>
      <c r="B36" s="3989" t="s">
        <v>1202</v>
      </c>
      <c r="C36" s="1364">
        <f>+C5</f>
        <v>2023</v>
      </c>
      <c r="D36" s="840" t="s">
        <v>1203</v>
      </c>
      <c r="E36" s="824">
        <v>100</v>
      </c>
      <c r="F36" s="824">
        <v>100</v>
      </c>
      <c r="G36" s="824">
        <v>100</v>
      </c>
      <c r="H36" s="824">
        <v>100</v>
      </c>
      <c r="I36" s="824">
        <v>100</v>
      </c>
      <c r="J36" s="824">
        <v>100</v>
      </c>
      <c r="K36" s="824">
        <v>100</v>
      </c>
      <c r="L36" s="824">
        <v>100</v>
      </c>
      <c r="M36" s="824">
        <v>100</v>
      </c>
      <c r="N36" s="824">
        <v>100</v>
      </c>
      <c r="O36" s="824">
        <v>100</v>
      </c>
      <c r="P36" s="824">
        <v>100</v>
      </c>
      <c r="Q36" s="825">
        <f t="shared" si="52"/>
        <v>1200</v>
      </c>
      <c r="R36" s="841">
        <f>+Q36/Q5</f>
        <v>0.1</v>
      </c>
      <c r="S36" s="850" t="str">
        <f>+"L/"&amp;D5</f>
        <v>L/千円</v>
      </c>
      <c r="T36" s="843">
        <f>+Q36*B39/Q5</f>
        <v>0.22900000000000001</v>
      </c>
      <c r="U36" s="844" t="str">
        <f>+"kg-CO2/"&amp;D5</f>
        <v>kg-CO2/千円</v>
      </c>
      <c r="X36" s="3989" t="s">
        <v>1030</v>
      </c>
      <c r="Y36" s="1364">
        <v>2016</v>
      </c>
      <c r="Z36" s="840" t="s">
        <v>1055</v>
      </c>
      <c r="AA36" s="824">
        <v>100</v>
      </c>
      <c r="AB36" s="824"/>
      <c r="AC36" s="824"/>
      <c r="AD36" s="824"/>
      <c r="AE36" s="824"/>
      <c r="AF36" s="824"/>
      <c r="AG36" s="824"/>
      <c r="AH36" s="824"/>
      <c r="AI36" s="824"/>
      <c r="AJ36" s="824"/>
      <c r="AK36" s="824"/>
      <c r="AL36" s="824"/>
      <c r="AM36" s="825">
        <f t="shared" si="53"/>
        <v>100</v>
      </c>
      <c r="AN36" s="841">
        <f>+AM36/AM5</f>
        <v>8.3333333333333332E-3</v>
      </c>
      <c r="AO36" s="850" t="str">
        <f>+"L/"&amp;Z5</f>
        <v>L/千円</v>
      </c>
      <c r="AP36" s="843">
        <f>+AM36*X39/AM5</f>
        <v>1.9083333333333334E-2</v>
      </c>
      <c r="AQ36" s="844" t="str">
        <f>+"kg-CO2/"&amp;Z5</f>
        <v>kg-CO2/千円</v>
      </c>
      <c r="AT36" s="3989" t="s">
        <v>1030</v>
      </c>
      <c r="AU36" s="1364">
        <v>2016</v>
      </c>
      <c r="AV36" s="840" t="s">
        <v>1055</v>
      </c>
      <c r="AW36" s="824">
        <v>100</v>
      </c>
      <c r="AX36" s="824"/>
      <c r="AY36" s="824"/>
      <c r="AZ36" s="824"/>
      <c r="BA36" s="824"/>
      <c r="BB36" s="824"/>
      <c r="BC36" s="824"/>
      <c r="BD36" s="824"/>
      <c r="BE36" s="824"/>
      <c r="BF36" s="824"/>
      <c r="BG36" s="824"/>
      <c r="BH36" s="824"/>
      <c r="BI36" s="825">
        <f t="shared" si="54"/>
        <v>100</v>
      </c>
      <c r="BJ36" s="841">
        <f>+BI36/BI5</f>
        <v>8.3333333333333332E-3</v>
      </c>
      <c r="BK36" s="850" t="str">
        <f>+"L/"&amp;AV5</f>
        <v>L/千円</v>
      </c>
      <c r="BL36" s="843">
        <f>+BI36*AT39/BI5</f>
        <v>1.9083333333333334E-2</v>
      </c>
      <c r="BM36" s="844" t="str">
        <f>+"kg-CO2/"&amp;AV5</f>
        <v>kg-CO2/千円</v>
      </c>
    </row>
    <row r="37" spans="1:65" ht="13.5" customHeight="1">
      <c r="A37" s="4014"/>
      <c r="B37" s="3989"/>
      <c r="C37" s="1365" t="s">
        <v>1628</v>
      </c>
      <c r="D37" s="860" t="s">
        <v>1193</v>
      </c>
      <c r="E37" s="827"/>
      <c r="F37" s="827"/>
      <c r="G37" s="827"/>
      <c r="H37" s="827"/>
      <c r="I37" s="827"/>
      <c r="J37" s="827"/>
      <c r="K37" s="827"/>
      <c r="L37" s="827"/>
      <c r="M37" s="827"/>
      <c r="N37" s="827"/>
      <c r="O37" s="827"/>
      <c r="P37" s="827"/>
      <c r="Q37" s="828">
        <f t="shared" si="52"/>
        <v>0</v>
      </c>
      <c r="R37" s="1224">
        <f>+Q37/Q36</f>
        <v>0</v>
      </c>
      <c r="S37" s="1222" t="s">
        <v>1443</v>
      </c>
      <c r="T37" s="865"/>
      <c r="U37" s="866"/>
      <c r="X37" s="3989"/>
      <c r="Y37" s="1365" t="s">
        <v>1628</v>
      </c>
      <c r="Z37" s="860" t="s">
        <v>1193</v>
      </c>
      <c r="AA37" s="827"/>
      <c r="AB37" s="827"/>
      <c r="AC37" s="827"/>
      <c r="AD37" s="827"/>
      <c r="AE37" s="827"/>
      <c r="AF37" s="827"/>
      <c r="AG37" s="827"/>
      <c r="AH37" s="827"/>
      <c r="AI37" s="827"/>
      <c r="AJ37" s="827"/>
      <c r="AK37" s="827"/>
      <c r="AL37" s="827"/>
      <c r="AM37" s="828">
        <f t="shared" si="53"/>
        <v>0</v>
      </c>
      <c r="AN37" s="1224">
        <f>+AM37/AM36</f>
        <v>0</v>
      </c>
      <c r="AO37" s="1222" t="s">
        <v>1443</v>
      </c>
      <c r="AP37" s="865"/>
      <c r="AQ37" s="866"/>
      <c r="AT37" s="3989"/>
      <c r="AU37" s="1365" t="s">
        <v>1628</v>
      </c>
      <c r="AV37" s="860" t="s">
        <v>1193</v>
      </c>
      <c r="AW37" s="827"/>
      <c r="AX37" s="827"/>
      <c r="AY37" s="827"/>
      <c r="AZ37" s="827"/>
      <c r="BA37" s="827"/>
      <c r="BB37" s="827"/>
      <c r="BC37" s="827"/>
      <c r="BD37" s="827"/>
      <c r="BE37" s="827"/>
      <c r="BF37" s="827"/>
      <c r="BG37" s="827"/>
      <c r="BH37" s="827"/>
      <c r="BI37" s="828">
        <f t="shared" si="54"/>
        <v>0</v>
      </c>
      <c r="BJ37" s="1224">
        <f>+BI37/BI36</f>
        <v>0</v>
      </c>
      <c r="BK37" s="1222" t="s">
        <v>1443</v>
      </c>
      <c r="BL37" s="865"/>
      <c r="BM37" s="866"/>
    </row>
    <row r="38" spans="1:65" ht="13.5" customHeight="1">
      <c r="A38" s="4014"/>
      <c r="B38" s="861" t="s">
        <v>1194</v>
      </c>
      <c r="C38" s="3979" t="s">
        <v>1187</v>
      </c>
      <c r="D38" s="859" t="s">
        <v>1204</v>
      </c>
      <c r="E38" s="830">
        <v>90</v>
      </c>
      <c r="F38" s="830">
        <v>90</v>
      </c>
      <c r="G38" s="830">
        <v>90</v>
      </c>
      <c r="H38" s="830">
        <v>90</v>
      </c>
      <c r="I38" s="830">
        <v>90</v>
      </c>
      <c r="J38" s="830">
        <v>90</v>
      </c>
      <c r="K38" s="830">
        <v>90</v>
      </c>
      <c r="L38" s="830">
        <v>90</v>
      </c>
      <c r="M38" s="830">
        <v>90</v>
      </c>
      <c r="N38" s="830">
        <v>90</v>
      </c>
      <c r="O38" s="830">
        <v>90</v>
      </c>
      <c r="P38" s="830">
        <v>90</v>
      </c>
      <c r="Q38" s="849">
        <f t="shared" si="52"/>
        <v>1080</v>
      </c>
      <c r="R38" s="841">
        <f>+Q38/Q7</f>
        <v>8.1818181818181818E-2</v>
      </c>
      <c r="S38" s="850" t="str">
        <f>+"L/"&amp;D5</f>
        <v>L/千円</v>
      </c>
      <c r="T38" s="843">
        <f>+Q38*B39/Q7</f>
        <v>0.18736363636363634</v>
      </c>
      <c r="U38" s="844" t="str">
        <f>+"kg-CO2/"&amp;D5</f>
        <v>kg-CO2/千円</v>
      </c>
      <c r="X38" s="861" t="s">
        <v>1194</v>
      </c>
      <c r="Y38" s="3979" t="s">
        <v>1187</v>
      </c>
      <c r="Z38" s="859" t="s">
        <v>1055</v>
      </c>
      <c r="AA38" s="830">
        <v>90</v>
      </c>
      <c r="AB38" s="830"/>
      <c r="AC38" s="830"/>
      <c r="AD38" s="830"/>
      <c r="AE38" s="830"/>
      <c r="AF38" s="830"/>
      <c r="AG38" s="830"/>
      <c r="AH38" s="830"/>
      <c r="AI38" s="830"/>
      <c r="AJ38" s="830"/>
      <c r="AK38" s="830"/>
      <c r="AL38" s="830"/>
      <c r="AM38" s="849">
        <f t="shared" si="53"/>
        <v>90</v>
      </c>
      <c r="AN38" s="841">
        <f>+AM38/AM7</f>
        <v>6.8181818181818179E-3</v>
      </c>
      <c r="AO38" s="850" t="str">
        <f>+"L/"&amp;Z5</f>
        <v>L/千円</v>
      </c>
      <c r="AP38" s="843">
        <f>+AM38*X39/AM7</f>
        <v>1.5613636363636363E-2</v>
      </c>
      <c r="AQ38" s="844" t="str">
        <f>+"kg-CO2/"&amp;Z5</f>
        <v>kg-CO2/千円</v>
      </c>
      <c r="AT38" s="861" t="s">
        <v>1194</v>
      </c>
      <c r="AU38" s="3979" t="s">
        <v>1187</v>
      </c>
      <c r="AV38" s="859" t="s">
        <v>1055</v>
      </c>
      <c r="AW38" s="830">
        <v>90</v>
      </c>
      <c r="AX38" s="830"/>
      <c r="AY38" s="830"/>
      <c r="AZ38" s="830"/>
      <c r="BA38" s="830"/>
      <c r="BB38" s="830"/>
      <c r="BC38" s="830"/>
      <c r="BD38" s="830"/>
      <c r="BE38" s="830"/>
      <c r="BF38" s="830"/>
      <c r="BG38" s="830"/>
      <c r="BH38" s="830"/>
      <c r="BI38" s="849">
        <f t="shared" si="54"/>
        <v>90</v>
      </c>
      <c r="BJ38" s="841">
        <f>+BI38/BI7</f>
        <v>6.8181818181818179E-3</v>
      </c>
      <c r="BK38" s="850" t="str">
        <f>+"L/"&amp;AV5</f>
        <v>L/千円</v>
      </c>
      <c r="BL38" s="843">
        <f>+BI38*AT39/BI7</f>
        <v>1.5613636363636363E-2</v>
      </c>
      <c r="BM38" s="844" t="str">
        <f>+"kg-CO2/"&amp;AV5</f>
        <v>kg-CO2/千円</v>
      </c>
    </row>
    <row r="39" spans="1:65" ht="14.25" customHeight="1" thickBot="1">
      <c r="A39" s="4014"/>
      <c r="B39" s="862">
        <f>+'4負荷'!J102</f>
        <v>2.29</v>
      </c>
      <c r="C39" s="3980"/>
      <c r="D39" s="868" t="s">
        <v>1193</v>
      </c>
      <c r="E39" s="832"/>
      <c r="F39" s="832"/>
      <c r="G39" s="832"/>
      <c r="H39" s="832"/>
      <c r="I39" s="832"/>
      <c r="J39" s="832"/>
      <c r="K39" s="832"/>
      <c r="L39" s="832"/>
      <c r="M39" s="832"/>
      <c r="N39" s="832"/>
      <c r="O39" s="832"/>
      <c r="P39" s="832"/>
      <c r="Q39" s="855">
        <f t="shared" si="52"/>
        <v>0</v>
      </c>
      <c r="R39" s="1225">
        <f>+Q39/Q38</f>
        <v>0</v>
      </c>
      <c r="S39" s="856" t="s">
        <v>1443</v>
      </c>
      <c r="T39" s="857"/>
      <c r="U39" s="858"/>
      <c r="X39" s="3223">
        <f>+B39</f>
        <v>2.29</v>
      </c>
      <c r="Y39" s="3980"/>
      <c r="Z39" s="868" t="s">
        <v>1193</v>
      </c>
      <c r="AA39" s="832"/>
      <c r="AB39" s="832"/>
      <c r="AC39" s="832"/>
      <c r="AD39" s="832"/>
      <c r="AE39" s="832"/>
      <c r="AF39" s="832"/>
      <c r="AG39" s="832"/>
      <c r="AH39" s="832"/>
      <c r="AI39" s="832"/>
      <c r="AJ39" s="832"/>
      <c r="AK39" s="832"/>
      <c r="AL39" s="832"/>
      <c r="AM39" s="855">
        <f t="shared" si="53"/>
        <v>0</v>
      </c>
      <c r="AN39" s="1225">
        <f>+AM39/AM38</f>
        <v>0</v>
      </c>
      <c r="AO39" s="856" t="s">
        <v>1443</v>
      </c>
      <c r="AP39" s="857"/>
      <c r="AQ39" s="858"/>
      <c r="AT39" s="862">
        <f>+B39</f>
        <v>2.29</v>
      </c>
      <c r="AU39" s="3980"/>
      <c r="AV39" s="868" t="s">
        <v>1193</v>
      </c>
      <c r="AW39" s="832"/>
      <c r="AX39" s="832"/>
      <c r="AY39" s="832"/>
      <c r="AZ39" s="832"/>
      <c r="BA39" s="832"/>
      <c r="BB39" s="832"/>
      <c r="BC39" s="832"/>
      <c r="BD39" s="832"/>
      <c r="BE39" s="832"/>
      <c r="BF39" s="832"/>
      <c r="BG39" s="832"/>
      <c r="BH39" s="832"/>
      <c r="BI39" s="855">
        <f t="shared" si="54"/>
        <v>0</v>
      </c>
      <c r="BJ39" s="1225">
        <f>+BI39/BI38</f>
        <v>0</v>
      </c>
      <c r="BK39" s="856" t="s">
        <v>1443</v>
      </c>
      <c r="BL39" s="857"/>
      <c r="BM39" s="858"/>
    </row>
    <row r="40" spans="1:65" ht="13.5" customHeight="1">
      <c r="A40" s="4014"/>
      <c r="B40" s="3989" t="s">
        <v>1205</v>
      </c>
      <c r="C40" s="1364">
        <f>+C5</f>
        <v>2023</v>
      </c>
      <c r="D40" s="859" t="s">
        <v>1206</v>
      </c>
      <c r="E40" s="824">
        <v>200</v>
      </c>
      <c r="F40" s="824">
        <v>200</v>
      </c>
      <c r="G40" s="824">
        <v>200</v>
      </c>
      <c r="H40" s="824">
        <v>200</v>
      </c>
      <c r="I40" s="824">
        <v>200</v>
      </c>
      <c r="J40" s="824">
        <v>200</v>
      </c>
      <c r="K40" s="824">
        <v>200</v>
      </c>
      <c r="L40" s="824">
        <v>200</v>
      </c>
      <c r="M40" s="824">
        <v>200</v>
      </c>
      <c r="N40" s="824">
        <v>200</v>
      </c>
      <c r="O40" s="824">
        <v>200</v>
      </c>
      <c r="P40" s="824">
        <v>200</v>
      </c>
      <c r="Q40" s="825">
        <f t="shared" si="52"/>
        <v>2400</v>
      </c>
      <c r="R40" s="841">
        <f>+Q40/Q5</f>
        <v>0.2</v>
      </c>
      <c r="S40" s="850" t="str">
        <f>+"L/"&amp;D5</f>
        <v>L/千円</v>
      </c>
      <c r="T40">
        <f>+Q40*B43/Q5</f>
        <v>0.52400000000000002</v>
      </c>
      <c r="U40" s="844" t="str">
        <f>+"kg-CO2/"&amp;D5</f>
        <v>kg-CO2/千円</v>
      </c>
      <c r="X40" s="3989" t="s">
        <v>1205</v>
      </c>
      <c r="Y40" s="1364">
        <v>2016</v>
      </c>
      <c r="Z40" s="859" t="s">
        <v>1055</v>
      </c>
      <c r="AA40" s="824">
        <v>100</v>
      </c>
      <c r="AB40" s="824"/>
      <c r="AC40" s="824"/>
      <c r="AD40" s="824"/>
      <c r="AE40" s="824"/>
      <c r="AF40" s="824"/>
      <c r="AG40" s="824"/>
      <c r="AH40" s="824"/>
      <c r="AI40" s="824"/>
      <c r="AJ40" s="824"/>
      <c r="AK40" s="824"/>
      <c r="AL40" s="824"/>
      <c r="AM40" s="825">
        <f t="shared" si="53"/>
        <v>100</v>
      </c>
      <c r="AN40" s="841">
        <f>+AM40/AM5</f>
        <v>8.3333333333333332E-3</v>
      </c>
      <c r="AO40" s="850" t="str">
        <f>+"L/"&amp;Z5</f>
        <v>L/千円</v>
      </c>
      <c r="AP40">
        <f>+AM40*X43/AM5</f>
        <v>2.1833333333333333E-2</v>
      </c>
      <c r="AQ40" s="844" t="str">
        <f>+"kg-CO2/"&amp;Z5</f>
        <v>kg-CO2/千円</v>
      </c>
      <c r="AT40" s="3989" t="s">
        <v>1205</v>
      </c>
      <c r="AU40" s="1364">
        <v>2016</v>
      </c>
      <c r="AV40" s="859" t="s">
        <v>1055</v>
      </c>
      <c r="AW40" s="824">
        <v>100</v>
      </c>
      <c r="AX40" s="824"/>
      <c r="AY40" s="824"/>
      <c r="AZ40" s="824"/>
      <c r="BA40" s="824"/>
      <c r="BB40" s="824"/>
      <c r="BC40" s="824"/>
      <c r="BD40" s="824"/>
      <c r="BE40" s="824"/>
      <c r="BF40" s="824"/>
      <c r="BG40" s="824"/>
      <c r="BH40" s="824"/>
      <c r="BI40" s="825">
        <f t="shared" si="54"/>
        <v>100</v>
      </c>
      <c r="BJ40" s="841">
        <f>+BI40/BI5</f>
        <v>8.3333333333333332E-3</v>
      </c>
      <c r="BK40" s="850" t="str">
        <f>+"L/"&amp;AV5</f>
        <v>L/千円</v>
      </c>
      <c r="BL40">
        <f>+BI40*AT43/BI5</f>
        <v>2.1833333333333333E-2</v>
      </c>
      <c r="BM40" s="844" t="str">
        <f>+"kg-CO2/"&amp;AV5</f>
        <v>kg-CO2/千円</v>
      </c>
    </row>
    <row r="41" spans="1:65" ht="13.5" customHeight="1">
      <c r="A41" s="4014"/>
      <c r="B41" s="3989"/>
      <c r="C41" s="1365" t="s">
        <v>1628</v>
      </c>
      <c r="D41" s="860" t="s">
        <v>1193</v>
      </c>
      <c r="E41" s="827"/>
      <c r="F41" s="827"/>
      <c r="G41" s="827"/>
      <c r="H41" s="827"/>
      <c r="I41" s="827"/>
      <c r="J41" s="827"/>
      <c r="K41" s="827"/>
      <c r="L41" s="827"/>
      <c r="M41" s="827"/>
      <c r="N41" s="827"/>
      <c r="O41" s="827"/>
      <c r="P41" s="827"/>
      <c r="Q41" s="828">
        <f t="shared" si="52"/>
        <v>0</v>
      </c>
      <c r="R41" s="1224">
        <f>+Q41/Q40</f>
        <v>0</v>
      </c>
      <c r="S41" s="1222" t="s">
        <v>1443</v>
      </c>
      <c r="T41" s="801"/>
      <c r="U41" s="801"/>
      <c r="X41" s="3989"/>
      <c r="Y41" s="1365" t="s">
        <v>1628</v>
      </c>
      <c r="Z41" s="860" t="s">
        <v>1193</v>
      </c>
      <c r="AA41" s="827"/>
      <c r="AB41" s="827"/>
      <c r="AC41" s="827"/>
      <c r="AD41" s="827"/>
      <c r="AE41" s="827"/>
      <c r="AF41" s="827"/>
      <c r="AG41" s="827"/>
      <c r="AH41" s="827"/>
      <c r="AI41" s="827"/>
      <c r="AJ41" s="827"/>
      <c r="AK41" s="827"/>
      <c r="AL41" s="827"/>
      <c r="AM41" s="828">
        <f t="shared" si="53"/>
        <v>0</v>
      </c>
      <c r="AN41" s="1224">
        <f>+AM41/AM40</f>
        <v>0</v>
      </c>
      <c r="AO41" s="1222" t="s">
        <v>1443</v>
      </c>
      <c r="AP41" s="801"/>
      <c r="AQ41" s="1416"/>
      <c r="AT41" s="3989"/>
      <c r="AU41" s="1365" t="s">
        <v>1628</v>
      </c>
      <c r="AV41" s="860" t="s">
        <v>1193</v>
      </c>
      <c r="AW41" s="827"/>
      <c r="AX41" s="827"/>
      <c r="AY41" s="827"/>
      <c r="AZ41" s="827"/>
      <c r="BA41" s="827"/>
      <c r="BB41" s="827"/>
      <c r="BC41" s="827"/>
      <c r="BD41" s="827"/>
      <c r="BE41" s="827"/>
      <c r="BF41" s="827"/>
      <c r="BG41" s="827"/>
      <c r="BH41" s="827"/>
      <c r="BI41" s="828">
        <f t="shared" si="54"/>
        <v>0</v>
      </c>
      <c r="BJ41" s="1224">
        <f>+BI41/BI40</f>
        <v>0</v>
      </c>
      <c r="BK41" s="1222" t="s">
        <v>1443</v>
      </c>
      <c r="BL41" s="801"/>
      <c r="BM41" s="1416"/>
    </row>
    <row r="42" spans="1:65" ht="13.5" customHeight="1">
      <c r="A42" s="4014"/>
      <c r="B42" s="861" t="s">
        <v>1194</v>
      </c>
      <c r="C42" s="3979" t="s">
        <v>1187</v>
      </c>
      <c r="D42" s="859" t="s">
        <v>1204</v>
      </c>
      <c r="E42" s="830">
        <v>150</v>
      </c>
      <c r="F42" s="830">
        <v>150</v>
      </c>
      <c r="G42" s="830">
        <v>150</v>
      </c>
      <c r="H42" s="830">
        <v>150</v>
      </c>
      <c r="I42" s="830">
        <v>150</v>
      </c>
      <c r="J42" s="830">
        <v>150</v>
      </c>
      <c r="K42" s="830">
        <v>150</v>
      </c>
      <c r="L42" s="830">
        <v>150</v>
      </c>
      <c r="M42" s="830">
        <v>150</v>
      </c>
      <c r="N42" s="830">
        <v>150</v>
      </c>
      <c r="O42" s="830">
        <v>150</v>
      </c>
      <c r="P42" s="830">
        <v>150</v>
      </c>
      <c r="Q42" s="849">
        <f t="shared" si="52"/>
        <v>1800</v>
      </c>
      <c r="R42" s="841">
        <f>+Q42/Q7</f>
        <v>0.13636363636363635</v>
      </c>
      <c r="S42" s="850" t="str">
        <f>+"L/"&amp;D5</f>
        <v>L/千円</v>
      </c>
      <c r="T42" s="843">
        <f>+Q42*B43/Q7</f>
        <v>0.3572727272727273</v>
      </c>
      <c r="U42" s="844" t="str">
        <f>+"kg-CO2/"&amp;D5</f>
        <v>kg-CO2/千円</v>
      </c>
      <c r="X42" s="861" t="s">
        <v>1194</v>
      </c>
      <c r="Y42" s="3979" t="s">
        <v>1187</v>
      </c>
      <c r="Z42" s="859" t="s">
        <v>1055</v>
      </c>
      <c r="AA42" s="830">
        <v>90</v>
      </c>
      <c r="AB42" s="830"/>
      <c r="AC42" s="830"/>
      <c r="AD42" s="830"/>
      <c r="AE42" s="830"/>
      <c r="AF42" s="830"/>
      <c r="AG42" s="830"/>
      <c r="AH42" s="830"/>
      <c r="AI42" s="830"/>
      <c r="AJ42" s="830"/>
      <c r="AK42" s="830"/>
      <c r="AL42" s="830"/>
      <c r="AM42" s="849">
        <f t="shared" si="53"/>
        <v>90</v>
      </c>
      <c r="AN42" s="841">
        <f>+AM42/AM7</f>
        <v>6.8181818181818179E-3</v>
      </c>
      <c r="AO42" s="850" t="str">
        <f>+"L/"&amp;Z5</f>
        <v>L/千円</v>
      </c>
      <c r="AP42" s="843">
        <f>+AM42*X43/AM7</f>
        <v>1.7863636363636363E-2</v>
      </c>
      <c r="AQ42" s="844" t="str">
        <f>+"kg-CO2/"&amp;Z5</f>
        <v>kg-CO2/千円</v>
      </c>
      <c r="AT42" s="861" t="s">
        <v>1194</v>
      </c>
      <c r="AU42" s="3979" t="s">
        <v>1187</v>
      </c>
      <c r="AV42" s="859" t="s">
        <v>1055</v>
      </c>
      <c r="AW42" s="830">
        <v>90</v>
      </c>
      <c r="AX42" s="830"/>
      <c r="AY42" s="830"/>
      <c r="AZ42" s="830"/>
      <c r="BA42" s="830"/>
      <c r="BB42" s="830"/>
      <c r="BC42" s="830"/>
      <c r="BD42" s="830"/>
      <c r="BE42" s="830"/>
      <c r="BF42" s="830"/>
      <c r="BG42" s="830"/>
      <c r="BH42" s="830"/>
      <c r="BI42" s="849">
        <f t="shared" si="54"/>
        <v>90</v>
      </c>
      <c r="BJ42" s="841">
        <f>+BI42/BI7</f>
        <v>6.8181818181818179E-3</v>
      </c>
      <c r="BK42" s="850" t="str">
        <f>+"L/"&amp;AV5</f>
        <v>L/千円</v>
      </c>
      <c r="BL42" s="843">
        <f>+BI42*AT43/BI7</f>
        <v>1.7863636363636363E-2</v>
      </c>
      <c r="BM42" s="844" t="str">
        <f>+"kg-CO2/"&amp;AV5</f>
        <v>kg-CO2/千円</v>
      </c>
    </row>
    <row r="43" spans="1:65" ht="14.25" customHeight="1" thickBot="1">
      <c r="A43" s="4014"/>
      <c r="B43" s="2340">
        <f>+'4負荷'!J103</f>
        <v>2.62</v>
      </c>
      <c r="C43" s="4004"/>
      <c r="D43" s="869" t="s">
        <v>1193</v>
      </c>
      <c r="E43" s="832"/>
      <c r="F43" s="832"/>
      <c r="G43" s="832"/>
      <c r="H43" s="832"/>
      <c r="I43" s="832"/>
      <c r="J43" s="832"/>
      <c r="K43" s="832"/>
      <c r="L43" s="832"/>
      <c r="M43" s="832"/>
      <c r="N43" s="832"/>
      <c r="O43" s="832"/>
      <c r="P43" s="832"/>
      <c r="Q43" s="855">
        <f t="shared" si="52"/>
        <v>0</v>
      </c>
      <c r="R43" s="1225">
        <f>+Q43/Q42</f>
        <v>0</v>
      </c>
      <c r="S43" s="856" t="s">
        <v>1443</v>
      </c>
      <c r="T43" s="857"/>
      <c r="U43"/>
      <c r="X43" s="3223">
        <f>+B43</f>
        <v>2.62</v>
      </c>
      <c r="Y43" s="4004"/>
      <c r="Z43" s="869" t="s">
        <v>1193</v>
      </c>
      <c r="AA43" s="832"/>
      <c r="AB43" s="832"/>
      <c r="AC43" s="832"/>
      <c r="AD43" s="832"/>
      <c r="AE43" s="832"/>
      <c r="AF43" s="832"/>
      <c r="AG43" s="832"/>
      <c r="AH43" s="832"/>
      <c r="AI43" s="832"/>
      <c r="AJ43" s="832"/>
      <c r="AK43" s="832"/>
      <c r="AL43" s="832"/>
      <c r="AM43" s="855">
        <f t="shared" si="53"/>
        <v>0</v>
      </c>
      <c r="AN43" s="1225">
        <f>+AM43/AM42</f>
        <v>0</v>
      </c>
      <c r="AO43" s="856" t="s">
        <v>1443</v>
      </c>
      <c r="AP43" s="857"/>
      <c r="AQ43" s="1283"/>
      <c r="AT43" s="862">
        <f>+B43</f>
        <v>2.62</v>
      </c>
      <c r="AU43" s="4004"/>
      <c r="AV43" s="869" t="s">
        <v>1193</v>
      </c>
      <c r="AW43" s="832"/>
      <c r="AX43" s="832"/>
      <c r="AY43" s="832"/>
      <c r="AZ43" s="832"/>
      <c r="BA43" s="832"/>
      <c r="BB43" s="832"/>
      <c r="BC43" s="832"/>
      <c r="BD43" s="832"/>
      <c r="BE43" s="832"/>
      <c r="BF43" s="832"/>
      <c r="BG43" s="832"/>
      <c r="BH43" s="832"/>
      <c r="BI43" s="855">
        <f t="shared" si="54"/>
        <v>0</v>
      </c>
      <c r="BJ43" s="1225">
        <f>+BI43/BI42</f>
        <v>0</v>
      </c>
      <c r="BK43" s="856" t="s">
        <v>1443</v>
      </c>
      <c r="BL43" s="857"/>
      <c r="BM43" s="1283"/>
    </row>
    <row r="44" spans="1:65" ht="13.5" customHeight="1">
      <c r="A44" s="4014"/>
      <c r="B44" s="3989" t="s">
        <v>1207</v>
      </c>
      <c r="C44" s="1364">
        <f>+C5</f>
        <v>2023</v>
      </c>
      <c r="D44" s="840" t="s">
        <v>1203</v>
      </c>
      <c r="E44" s="824"/>
      <c r="F44" s="824"/>
      <c r="G44" s="824"/>
      <c r="H44" s="824"/>
      <c r="I44" s="824"/>
      <c r="J44" s="824"/>
      <c r="K44" s="824"/>
      <c r="L44" s="824"/>
      <c r="M44" s="824"/>
      <c r="N44" s="824"/>
      <c r="O44" s="824"/>
      <c r="P44" s="824"/>
      <c r="Q44" s="825">
        <f t="shared" si="52"/>
        <v>0</v>
      </c>
      <c r="R44" s="870">
        <f>+Q44/Q5</f>
        <v>0</v>
      </c>
      <c r="S44" s="842" t="str">
        <f>+"L/"&amp;D5</f>
        <v>L/千円</v>
      </c>
      <c r="T44">
        <f>+Q44*B47/Q5</f>
        <v>0</v>
      </c>
      <c r="U44" s="871" t="str">
        <f>+"kg-CO2/"&amp;D5</f>
        <v>kg-CO2/千円</v>
      </c>
      <c r="X44" s="3989" t="s">
        <v>1207</v>
      </c>
      <c r="Y44" s="1364">
        <v>2016</v>
      </c>
      <c r="Z44" s="840" t="s">
        <v>1055</v>
      </c>
      <c r="AA44" s="824"/>
      <c r="AB44" s="824"/>
      <c r="AC44" s="824"/>
      <c r="AD44" s="824"/>
      <c r="AE44" s="824"/>
      <c r="AF44" s="824"/>
      <c r="AG44" s="824"/>
      <c r="AH44" s="824"/>
      <c r="AI44" s="824"/>
      <c r="AJ44" s="824"/>
      <c r="AK44" s="824"/>
      <c r="AL44" s="824"/>
      <c r="AM44" s="825">
        <f t="shared" si="53"/>
        <v>0</v>
      </c>
      <c r="AN44" s="870">
        <f>+AM44/AM5</f>
        <v>0</v>
      </c>
      <c r="AO44" s="842" t="str">
        <f>+"L/"&amp;Z5</f>
        <v>L/千円</v>
      </c>
      <c r="AP44">
        <f>+AM44*X47/AM5</f>
        <v>0</v>
      </c>
      <c r="AQ44" s="871" t="str">
        <f>+"kg-CO2/"&amp;Z5</f>
        <v>kg-CO2/千円</v>
      </c>
      <c r="AT44" s="3989" t="s">
        <v>1207</v>
      </c>
      <c r="AU44" s="1364">
        <v>2016</v>
      </c>
      <c r="AV44" s="840" t="s">
        <v>1055</v>
      </c>
      <c r="AW44" s="824"/>
      <c r="AX44" s="824"/>
      <c r="AY44" s="824"/>
      <c r="AZ44" s="824"/>
      <c r="BA44" s="824"/>
      <c r="BB44" s="824"/>
      <c r="BC44" s="824"/>
      <c r="BD44" s="824"/>
      <c r="BE44" s="824"/>
      <c r="BF44" s="824"/>
      <c r="BG44" s="824"/>
      <c r="BH44" s="824"/>
      <c r="BI44" s="825">
        <f t="shared" si="54"/>
        <v>0</v>
      </c>
      <c r="BJ44" s="870">
        <f>+BI44/BI5</f>
        <v>0</v>
      </c>
      <c r="BK44" s="842" t="str">
        <f>+"L/"&amp;AV5</f>
        <v>L/千円</v>
      </c>
      <c r="BL44">
        <f>+BI44*AT47/BI5</f>
        <v>0</v>
      </c>
      <c r="BM44" s="871" t="str">
        <f>+"kg-CO2/"&amp;AV5</f>
        <v>kg-CO2/千円</v>
      </c>
    </row>
    <row r="45" spans="1:65" ht="13.5" customHeight="1">
      <c r="A45" s="4014"/>
      <c r="B45" s="3989"/>
      <c r="C45" s="1365" t="s">
        <v>1628</v>
      </c>
      <c r="D45" s="860" t="s">
        <v>1193</v>
      </c>
      <c r="E45" s="827"/>
      <c r="F45" s="827"/>
      <c r="G45" s="827"/>
      <c r="H45" s="827"/>
      <c r="I45" s="827"/>
      <c r="J45" s="827"/>
      <c r="K45" s="827"/>
      <c r="L45" s="827"/>
      <c r="M45" s="827"/>
      <c r="N45" s="827"/>
      <c r="O45" s="827"/>
      <c r="P45" s="827"/>
      <c r="Q45" s="828">
        <f t="shared" si="52"/>
        <v>0</v>
      </c>
      <c r="R45" s="1224" t="e">
        <f>+Q45/Q44</f>
        <v>#DIV/0!</v>
      </c>
      <c r="S45" s="1222" t="s">
        <v>1443</v>
      </c>
      <c r="T45" s="801"/>
      <c r="U45" s="801"/>
      <c r="X45" s="3989"/>
      <c r="Y45" s="1365" t="s">
        <v>1628</v>
      </c>
      <c r="Z45" s="860" t="s">
        <v>1193</v>
      </c>
      <c r="AA45" s="827"/>
      <c r="AB45" s="827"/>
      <c r="AC45" s="827"/>
      <c r="AD45" s="827"/>
      <c r="AE45" s="827"/>
      <c r="AF45" s="827"/>
      <c r="AG45" s="827"/>
      <c r="AH45" s="827"/>
      <c r="AI45" s="827"/>
      <c r="AJ45" s="827"/>
      <c r="AK45" s="827"/>
      <c r="AL45" s="827"/>
      <c r="AM45" s="828">
        <f t="shared" si="53"/>
        <v>0</v>
      </c>
      <c r="AN45" s="1224" t="e">
        <f>+AM45/AM44</f>
        <v>#DIV/0!</v>
      </c>
      <c r="AO45" s="1222" t="s">
        <v>1443</v>
      </c>
      <c r="AP45" s="801"/>
      <c r="AQ45" s="1416"/>
      <c r="AT45" s="3989"/>
      <c r="AU45" s="1365" t="s">
        <v>1628</v>
      </c>
      <c r="AV45" s="860" t="s">
        <v>1193</v>
      </c>
      <c r="AW45" s="827"/>
      <c r="AX45" s="827"/>
      <c r="AY45" s="827"/>
      <c r="AZ45" s="827"/>
      <c r="BA45" s="827"/>
      <c r="BB45" s="827"/>
      <c r="BC45" s="827"/>
      <c r="BD45" s="827"/>
      <c r="BE45" s="827"/>
      <c r="BF45" s="827"/>
      <c r="BG45" s="827"/>
      <c r="BH45" s="827"/>
      <c r="BI45" s="828">
        <f t="shared" si="54"/>
        <v>0</v>
      </c>
      <c r="BJ45" s="1224" t="e">
        <f>+BI45/BI44</f>
        <v>#DIV/0!</v>
      </c>
      <c r="BK45" s="1222" t="s">
        <v>1443</v>
      </c>
      <c r="BL45" s="801"/>
      <c r="BM45" s="1416"/>
    </row>
    <row r="46" spans="1:65" ht="13.5" customHeight="1">
      <c r="A46" s="4014"/>
      <c r="B46" s="861" t="s">
        <v>1194</v>
      </c>
      <c r="C46" s="3979" t="s">
        <v>1187</v>
      </c>
      <c r="D46" s="859" t="s">
        <v>1204</v>
      </c>
      <c r="E46" s="830"/>
      <c r="F46" s="830"/>
      <c r="G46" s="830"/>
      <c r="H46" s="830"/>
      <c r="I46" s="830"/>
      <c r="J46" s="830"/>
      <c r="K46" s="830"/>
      <c r="L46" s="830"/>
      <c r="M46" s="830"/>
      <c r="N46" s="830"/>
      <c r="O46" s="830"/>
      <c r="P46" s="830"/>
      <c r="Q46" s="849">
        <f t="shared" si="52"/>
        <v>0</v>
      </c>
      <c r="R46" s="841">
        <f>+Q46/Q7</f>
        <v>0</v>
      </c>
      <c r="S46" s="850" t="str">
        <f>+"L/"&amp;D5</f>
        <v>L/千円</v>
      </c>
      <c r="T46" s="843">
        <f>+Q46*B47/Q5</f>
        <v>0</v>
      </c>
      <c r="U46" s="844" t="str">
        <f>+"kg-CO2/"&amp;D5</f>
        <v>kg-CO2/千円</v>
      </c>
      <c r="X46" s="861" t="s">
        <v>1194</v>
      </c>
      <c r="Y46" s="3979" t="s">
        <v>1187</v>
      </c>
      <c r="Z46" s="859" t="s">
        <v>1055</v>
      </c>
      <c r="AA46" s="830"/>
      <c r="AB46" s="830"/>
      <c r="AC46" s="830"/>
      <c r="AD46" s="830"/>
      <c r="AE46" s="830"/>
      <c r="AF46" s="830"/>
      <c r="AG46" s="830"/>
      <c r="AH46" s="830"/>
      <c r="AI46" s="830"/>
      <c r="AJ46" s="830"/>
      <c r="AK46" s="830"/>
      <c r="AL46" s="830"/>
      <c r="AM46" s="849">
        <f t="shared" si="53"/>
        <v>0</v>
      </c>
      <c r="AN46" s="841">
        <f>+AM46/AM7</f>
        <v>0</v>
      </c>
      <c r="AO46" s="850" t="str">
        <f>+"L/"&amp;Z5</f>
        <v>L/千円</v>
      </c>
      <c r="AP46" s="843">
        <f>+AM46*X47/AM5</f>
        <v>0</v>
      </c>
      <c r="AQ46" s="844" t="str">
        <f>+"kg-CO2/"&amp;Z5</f>
        <v>kg-CO2/千円</v>
      </c>
      <c r="AT46" s="861" t="s">
        <v>1194</v>
      </c>
      <c r="AU46" s="3979" t="s">
        <v>1187</v>
      </c>
      <c r="AV46" s="859" t="s">
        <v>1055</v>
      </c>
      <c r="AW46" s="830"/>
      <c r="AX46" s="830"/>
      <c r="AY46" s="830"/>
      <c r="AZ46" s="830"/>
      <c r="BA46" s="830"/>
      <c r="BB46" s="830"/>
      <c r="BC46" s="830"/>
      <c r="BD46" s="830"/>
      <c r="BE46" s="830"/>
      <c r="BF46" s="830"/>
      <c r="BG46" s="830"/>
      <c r="BH46" s="830"/>
      <c r="BI46" s="849">
        <f t="shared" si="54"/>
        <v>0</v>
      </c>
      <c r="BJ46" s="841">
        <f>+BI46/BI7</f>
        <v>0</v>
      </c>
      <c r="BK46" s="850" t="str">
        <f>+"L/"&amp;AV5</f>
        <v>L/千円</v>
      </c>
      <c r="BL46" s="843">
        <f>+BI46*AT47/BI5</f>
        <v>0</v>
      </c>
      <c r="BM46" s="844" t="str">
        <f>+"kg-CO2/"&amp;AV5</f>
        <v>kg-CO2/千円</v>
      </c>
    </row>
    <row r="47" spans="1:65" ht="14.25" customHeight="1" thickBot="1">
      <c r="A47" s="4014"/>
      <c r="B47" s="862">
        <f>+'4負荷'!J98</f>
        <v>2.75</v>
      </c>
      <c r="C47" s="3980"/>
      <c r="D47" s="868" t="s">
        <v>1193</v>
      </c>
      <c r="E47" s="832"/>
      <c r="F47" s="832"/>
      <c r="G47" s="832"/>
      <c r="H47" s="832"/>
      <c r="I47" s="832"/>
      <c r="J47" s="832"/>
      <c r="K47" s="832"/>
      <c r="L47" s="832"/>
      <c r="M47" s="832"/>
      <c r="N47" s="832"/>
      <c r="O47" s="832"/>
      <c r="P47" s="832"/>
      <c r="Q47" s="855">
        <f t="shared" si="52"/>
        <v>0</v>
      </c>
      <c r="R47" s="1225" t="e">
        <f>+Q47/Q46</f>
        <v>#DIV/0!</v>
      </c>
      <c r="S47" s="856" t="s">
        <v>1443</v>
      </c>
      <c r="T47" s="857"/>
      <c r="U47" s="129"/>
      <c r="X47" s="3223">
        <f>+B47</f>
        <v>2.75</v>
      </c>
      <c r="Y47" s="3980"/>
      <c r="Z47" s="868" t="s">
        <v>1193</v>
      </c>
      <c r="AA47" s="832"/>
      <c r="AB47" s="832"/>
      <c r="AC47" s="832"/>
      <c r="AD47" s="832"/>
      <c r="AE47" s="832"/>
      <c r="AF47" s="832"/>
      <c r="AG47" s="832"/>
      <c r="AH47" s="832"/>
      <c r="AI47" s="832"/>
      <c r="AJ47" s="832"/>
      <c r="AK47" s="832"/>
      <c r="AL47" s="832"/>
      <c r="AM47" s="855">
        <f t="shared" si="53"/>
        <v>0</v>
      </c>
      <c r="AN47" s="1225" t="e">
        <f>+AM47/AM46</f>
        <v>#DIV/0!</v>
      </c>
      <c r="AO47" s="856" t="s">
        <v>1443</v>
      </c>
      <c r="AP47" s="857"/>
      <c r="AQ47" s="872"/>
      <c r="AT47" s="862">
        <f>+B47</f>
        <v>2.75</v>
      </c>
      <c r="AU47" s="3980"/>
      <c r="AV47" s="868" t="s">
        <v>1193</v>
      </c>
      <c r="AW47" s="832"/>
      <c r="AX47" s="832"/>
      <c r="AY47" s="832"/>
      <c r="AZ47" s="832"/>
      <c r="BA47" s="832"/>
      <c r="BB47" s="832"/>
      <c r="BC47" s="832"/>
      <c r="BD47" s="832"/>
      <c r="BE47" s="832"/>
      <c r="BF47" s="832"/>
      <c r="BG47" s="832"/>
      <c r="BH47" s="832"/>
      <c r="BI47" s="855">
        <f t="shared" si="54"/>
        <v>0</v>
      </c>
      <c r="BJ47" s="1225" t="e">
        <f>+BI47/BI46</f>
        <v>#DIV/0!</v>
      </c>
      <c r="BK47" s="856" t="s">
        <v>1443</v>
      </c>
      <c r="BL47" s="857"/>
      <c r="BM47" s="872"/>
    </row>
    <row r="48" spans="1:65">
      <c r="A48" s="4014"/>
      <c r="B48" s="3989" t="s">
        <v>1025</v>
      </c>
      <c r="C48" s="1364">
        <f>+C5</f>
        <v>2023</v>
      </c>
      <c r="D48" s="859" t="s">
        <v>1208</v>
      </c>
      <c r="E48" s="824"/>
      <c r="F48" s="824"/>
      <c r="G48" s="824"/>
      <c r="H48" s="824"/>
      <c r="I48" s="824"/>
      <c r="J48" s="824"/>
      <c r="K48" s="824"/>
      <c r="L48" s="824"/>
      <c r="M48" s="824"/>
      <c r="N48" s="824"/>
      <c r="O48" s="824"/>
      <c r="P48" s="824"/>
      <c r="Q48" s="825">
        <f t="shared" si="52"/>
        <v>0</v>
      </c>
      <c r="R48" s="841">
        <f>+Q48/Q5</f>
        <v>0</v>
      </c>
      <c r="S48" s="850" t="str">
        <f>+"L/"&amp;D5</f>
        <v>L/千円</v>
      </c>
      <c r="T48" s="843">
        <f>+Q48*B51/Q5</f>
        <v>0</v>
      </c>
      <c r="U48" s="844" t="str">
        <f>+"kg-CO2/"&amp;D5</f>
        <v>kg-CO2/千円</v>
      </c>
      <c r="X48" s="3989" t="s">
        <v>1025</v>
      </c>
      <c r="Y48" s="1364">
        <v>2016</v>
      </c>
      <c r="Z48" s="859" t="s">
        <v>1055</v>
      </c>
      <c r="AA48" s="824"/>
      <c r="AB48" s="824"/>
      <c r="AC48" s="824"/>
      <c r="AD48" s="824"/>
      <c r="AE48" s="824"/>
      <c r="AF48" s="824"/>
      <c r="AG48" s="824"/>
      <c r="AH48" s="824"/>
      <c r="AI48" s="824"/>
      <c r="AJ48" s="824"/>
      <c r="AK48" s="824"/>
      <c r="AL48" s="824"/>
      <c r="AM48" s="825">
        <f t="shared" si="53"/>
        <v>0</v>
      </c>
      <c r="AN48" s="841">
        <f>+AM48/AM5</f>
        <v>0</v>
      </c>
      <c r="AO48" s="850" t="str">
        <f>+"L/"&amp;Z5</f>
        <v>L/千円</v>
      </c>
      <c r="AP48" s="843">
        <f>+AM48*X51/AM5</f>
        <v>0</v>
      </c>
      <c r="AQ48" s="844" t="str">
        <f>+"kg-CO2/"&amp;Z5</f>
        <v>kg-CO2/千円</v>
      </c>
      <c r="AT48" s="3989" t="s">
        <v>1025</v>
      </c>
      <c r="AU48" s="1364">
        <v>2016</v>
      </c>
      <c r="AV48" s="859" t="s">
        <v>1055</v>
      </c>
      <c r="AW48" s="824"/>
      <c r="AX48" s="824"/>
      <c r="AY48" s="824"/>
      <c r="AZ48" s="824"/>
      <c r="BA48" s="824"/>
      <c r="BB48" s="824"/>
      <c r="BC48" s="824"/>
      <c r="BD48" s="824"/>
      <c r="BE48" s="824"/>
      <c r="BF48" s="824"/>
      <c r="BG48" s="824"/>
      <c r="BH48" s="824"/>
      <c r="BI48" s="825">
        <f t="shared" si="54"/>
        <v>0</v>
      </c>
      <c r="BJ48" s="841">
        <f>+BI48/BI5</f>
        <v>0</v>
      </c>
      <c r="BK48" s="850" t="str">
        <f>+"L/"&amp;AV5</f>
        <v>L/千円</v>
      </c>
      <c r="BL48" s="843">
        <f>+BI48*AT51/BI5</f>
        <v>0</v>
      </c>
      <c r="BM48" s="844" t="str">
        <f>+"kg-CO2/"&amp;AV5</f>
        <v>kg-CO2/千円</v>
      </c>
    </row>
    <row r="49" spans="1:65">
      <c r="A49" s="4014"/>
      <c r="B49" s="3989"/>
      <c r="C49" s="1365" t="s">
        <v>1628</v>
      </c>
      <c r="D49" s="860" t="s">
        <v>1193</v>
      </c>
      <c r="E49" s="827"/>
      <c r="F49" s="827"/>
      <c r="G49" s="827"/>
      <c r="H49" s="827"/>
      <c r="I49" s="827"/>
      <c r="J49" s="827"/>
      <c r="K49" s="827"/>
      <c r="L49" s="827"/>
      <c r="M49" s="827"/>
      <c r="N49" s="827"/>
      <c r="O49" s="827"/>
      <c r="P49" s="827"/>
      <c r="Q49" s="828">
        <f t="shared" si="52"/>
        <v>0</v>
      </c>
      <c r="R49" s="1224" t="e">
        <f>+Q49/Q48</f>
        <v>#DIV/0!</v>
      </c>
      <c r="S49" s="1222" t="s">
        <v>1443</v>
      </c>
      <c r="T49" s="801"/>
      <c r="U49" s="801"/>
      <c r="X49" s="3989"/>
      <c r="Y49" s="1365" t="s">
        <v>1628</v>
      </c>
      <c r="Z49" s="860" t="s">
        <v>1193</v>
      </c>
      <c r="AA49" s="827"/>
      <c r="AB49" s="827"/>
      <c r="AC49" s="827"/>
      <c r="AD49" s="827"/>
      <c r="AE49" s="827"/>
      <c r="AF49" s="827"/>
      <c r="AG49" s="827"/>
      <c r="AH49" s="827"/>
      <c r="AI49" s="827"/>
      <c r="AJ49" s="827"/>
      <c r="AK49" s="827"/>
      <c r="AL49" s="827"/>
      <c r="AM49" s="828">
        <f t="shared" si="53"/>
        <v>0</v>
      </c>
      <c r="AN49" s="1224" t="e">
        <f>+AM49/AM48</f>
        <v>#DIV/0!</v>
      </c>
      <c r="AO49" s="1222" t="s">
        <v>1443</v>
      </c>
      <c r="AP49" s="801"/>
      <c r="AQ49" s="1416"/>
      <c r="AT49" s="3989"/>
      <c r="AU49" s="1365" t="s">
        <v>1628</v>
      </c>
      <c r="AV49" s="860" t="s">
        <v>1193</v>
      </c>
      <c r="AW49" s="827"/>
      <c r="AX49" s="827"/>
      <c r="AY49" s="827"/>
      <c r="AZ49" s="827"/>
      <c r="BA49" s="827"/>
      <c r="BB49" s="827"/>
      <c r="BC49" s="827"/>
      <c r="BD49" s="827"/>
      <c r="BE49" s="827"/>
      <c r="BF49" s="827"/>
      <c r="BG49" s="827"/>
      <c r="BH49" s="827"/>
      <c r="BI49" s="828">
        <f t="shared" si="54"/>
        <v>0</v>
      </c>
      <c r="BJ49" s="1224" t="e">
        <f>+BI49/BI48</f>
        <v>#DIV/0!</v>
      </c>
      <c r="BK49" s="1222" t="s">
        <v>1443</v>
      </c>
      <c r="BL49" s="801"/>
      <c r="BM49" s="1416"/>
    </row>
    <row r="50" spans="1:65">
      <c r="A50" s="4014"/>
      <c r="B50" s="861" t="s">
        <v>1194</v>
      </c>
      <c r="C50" s="3979" t="s">
        <v>1187</v>
      </c>
      <c r="D50" s="859" t="s">
        <v>1204</v>
      </c>
      <c r="E50" s="830"/>
      <c r="F50" s="830"/>
      <c r="G50" s="830"/>
      <c r="H50" s="830"/>
      <c r="I50" s="830"/>
      <c r="J50" s="830"/>
      <c r="K50" s="830"/>
      <c r="L50" s="830"/>
      <c r="M50" s="830"/>
      <c r="N50" s="830"/>
      <c r="O50" s="830"/>
      <c r="P50" s="830"/>
      <c r="Q50" s="849">
        <f t="shared" si="52"/>
        <v>0</v>
      </c>
      <c r="R50" s="841">
        <f>+Q50/Q7</f>
        <v>0</v>
      </c>
      <c r="S50" s="850" t="str">
        <f>+"L/"&amp;D5</f>
        <v>L/千円</v>
      </c>
      <c r="T50" s="843">
        <f>+Q50*B51/Q7</f>
        <v>0</v>
      </c>
      <c r="U50" s="844" t="str">
        <f>+"kg-CO2/"&amp;D5</f>
        <v>kg-CO2/千円</v>
      </c>
      <c r="X50" s="861" t="s">
        <v>1194</v>
      </c>
      <c r="Y50" s="3979" t="s">
        <v>1187</v>
      </c>
      <c r="Z50" s="859" t="s">
        <v>1055</v>
      </c>
      <c r="AA50" s="830"/>
      <c r="AB50" s="830"/>
      <c r="AC50" s="830"/>
      <c r="AD50" s="830"/>
      <c r="AE50" s="830"/>
      <c r="AF50" s="830"/>
      <c r="AG50" s="830"/>
      <c r="AH50" s="830"/>
      <c r="AI50" s="830"/>
      <c r="AJ50" s="830"/>
      <c r="AK50" s="830"/>
      <c r="AL50" s="830"/>
      <c r="AM50" s="849">
        <f t="shared" si="53"/>
        <v>0</v>
      </c>
      <c r="AN50" s="841">
        <f>+AM50/AM7</f>
        <v>0</v>
      </c>
      <c r="AO50" s="850" t="str">
        <f>+"L/"&amp;Z5</f>
        <v>L/千円</v>
      </c>
      <c r="AP50" s="843">
        <f>+AM50*X51/AM7</f>
        <v>0</v>
      </c>
      <c r="AQ50" s="844" t="str">
        <f>+"kg-CO2/"&amp;Z5</f>
        <v>kg-CO2/千円</v>
      </c>
      <c r="AT50" s="861" t="s">
        <v>1194</v>
      </c>
      <c r="AU50" s="3979" t="s">
        <v>1187</v>
      </c>
      <c r="AV50" s="859" t="s">
        <v>1055</v>
      </c>
      <c r="AW50" s="830"/>
      <c r="AX50" s="830"/>
      <c r="AY50" s="830"/>
      <c r="AZ50" s="830"/>
      <c r="BA50" s="830"/>
      <c r="BB50" s="830"/>
      <c r="BC50" s="830"/>
      <c r="BD50" s="830"/>
      <c r="BE50" s="830"/>
      <c r="BF50" s="830"/>
      <c r="BG50" s="830"/>
      <c r="BH50" s="830"/>
      <c r="BI50" s="849">
        <f t="shared" si="54"/>
        <v>0</v>
      </c>
      <c r="BJ50" s="841">
        <f>+BI50/BI7</f>
        <v>0</v>
      </c>
      <c r="BK50" s="850" t="str">
        <f>+"L/"&amp;AV5</f>
        <v>L/千円</v>
      </c>
      <c r="BL50" s="843">
        <f>+BI50*AT51/BI7</f>
        <v>0</v>
      </c>
      <c r="BM50" s="844" t="str">
        <f>+"kg-CO2/"&amp;AV5</f>
        <v>kg-CO2/千円</v>
      </c>
    </row>
    <row r="51" spans="1:65" ht="13.9" customHeight="1" thickBot="1">
      <c r="A51" s="4014"/>
      <c r="B51" s="2340">
        <f>+'4負荷'!J97</f>
        <v>2.5</v>
      </c>
      <c r="C51" s="3980"/>
      <c r="D51" s="868" t="s">
        <v>1193</v>
      </c>
      <c r="E51" s="832"/>
      <c r="F51" s="832"/>
      <c r="G51" s="832"/>
      <c r="H51" s="832"/>
      <c r="I51" s="832"/>
      <c r="J51" s="832"/>
      <c r="K51" s="832"/>
      <c r="L51" s="832"/>
      <c r="M51" s="832"/>
      <c r="N51" s="832"/>
      <c r="O51" s="832"/>
      <c r="P51" s="832"/>
      <c r="Q51" s="833">
        <f t="shared" si="52"/>
        <v>0</v>
      </c>
      <c r="R51" s="1225" t="e">
        <f>+Q51/Q50</f>
        <v>#DIV/0!</v>
      </c>
      <c r="S51" s="856" t="s">
        <v>1443</v>
      </c>
      <c r="T51" s="857"/>
      <c r="U51" s="872"/>
      <c r="X51" s="3223">
        <f>+B51</f>
        <v>2.5</v>
      </c>
      <c r="Y51" s="3980"/>
      <c r="Z51" s="868" t="s">
        <v>1193</v>
      </c>
      <c r="AA51" s="832"/>
      <c r="AB51" s="832"/>
      <c r="AC51" s="832"/>
      <c r="AD51" s="832"/>
      <c r="AE51" s="832"/>
      <c r="AF51" s="832"/>
      <c r="AG51" s="832"/>
      <c r="AH51" s="832"/>
      <c r="AI51" s="832"/>
      <c r="AJ51" s="832"/>
      <c r="AK51" s="832"/>
      <c r="AL51" s="832"/>
      <c r="AM51" s="833">
        <f t="shared" si="53"/>
        <v>0</v>
      </c>
      <c r="AN51" s="1225" t="e">
        <f>+AM51/AM50</f>
        <v>#DIV/0!</v>
      </c>
      <c r="AO51" s="856" t="s">
        <v>1443</v>
      </c>
      <c r="AP51" s="857"/>
      <c r="AQ51" s="872"/>
      <c r="AT51" s="862">
        <f>+B51</f>
        <v>2.5</v>
      </c>
      <c r="AU51" s="3980"/>
      <c r="AV51" s="868" t="s">
        <v>1193</v>
      </c>
      <c r="AW51" s="832"/>
      <c r="AX51" s="832"/>
      <c r="AY51" s="832"/>
      <c r="AZ51" s="832"/>
      <c r="BA51" s="832"/>
      <c r="BB51" s="832"/>
      <c r="BC51" s="832"/>
      <c r="BD51" s="832"/>
      <c r="BE51" s="832"/>
      <c r="BF51" s="832"/>
      <c r="BG51" s="832"/>
      <c r="BH51" s="832"/>
      <c r="BI51" s="833">
        <f t="shared" si="54"/>
        <v>0</v>
      </c>
      <c r="BJ51" s="1225" t="e">
        <f>+BI51/BI50</f>
        <v>#DIV/0!</v>
      </c>
      <c r="BK51" s="856" t="s">
        <v>1443</v>
      </c>
      <c r="BL51" s="857"/>
      <c r="BM51" s="872"/>
    </row>
    <row r="52" spans="1:65" ht="13.9" customHeight="1">
      <c r="E52" s="873"/>
      <c r="F52" s="873"/>
      <c r="G52" s="873"/>
      <c r="H52" s="873"/>
      <c r="I52" s="873"/>
      <c r="J52" s="873"/>
      <c r="K52" s="873"/>
      <c r="L52" s="873"/>
      <c r="M52" s="873"/>
      <c r="N52" s="873"/>
      <c r="O52" s="873"/>
      <c r="P52" s="873"/>
      <c r="Q52" s="873"/>
      <c r="R52" s="873"/>
      <c r="S52" s="873"/>
      <c r="AA52" s="873"/>
      <c r="AB52" s="873"/>
      <c r="AC52" s="873"/>
      <c r="AD52" s="873"/>
      <c r="AE52" s="873"/>
      <c r="AF52" s="873"/>
      <c r="AG52" s="873"/>
      <c r="AH52" s="873"/>
      <c r="AI52" s="873"/>
      <c r="AJ52" s="873"/>
      <c r="AK52" s="873"/>
      <c r="AL52" s="873"/>
      <c r="AM52" s="873"/>
      <c r="AN52" s="873"/>
      <c r="AO52" s="873"/>
      <c r="AW52" s="873"/>
      <c r="AX52" s="873"/>
      <c r="AY52" s="873"/>
      <c r="AZ52" s="873"/>
      <c r="BA52" s="873"/>
      <c r="BB52" s="873"/>
      <c r="BC52" s="873"/>
      <c r="BD52" s="873"/>
      <c r="BE52" s="873"/>
      <c r="BF52" s="873"/>
      <c r="BG52" s="873"/>
      <c r="BH52" s="873"/>
      <c r="BI52" s="873"/>
      <c r="BJ52" s="873"/>
      <c r="BK52" s="873"/>
    </row>
    <row r="53" spans="1:65" ht="13.9" customHeight="1" thickBot="1">
      <c r="A53" s="813" t="s">
        <v>1209</v>
      </c>
      <c r="C53" s="852" t="s">
        <v>3451</v>
      </c>
      <c r="D53" s="3199" t="s">
        <v>863</v>
      </c>
      <c r="E53" s="852" t="s">
        <v>3452</v>
      </c>
      <c r="F53" s="3199" t="s">
        <v>865</v>
      </c>
      <c r="G53" s="852" t="s">
        <v>3453</v>
      </c>
      <c r="W53" s="813" t="s">
        <v>1209</v>
      </c>
      <c r="AB53" s="874"/>
      <c r="AS53" s="813" t="s">
        <v>1209</v>
      </c>
      <c r="AX53" s="874"/>
    </row>
    <row r="54" spans="1:65" ht="13.9" customHeight="1" thickBot="1">
      <c r="B54" s="837"/>
      <c r="C54" s="818"/>
      <c r="D54" s="838" t="s">
        <v>137</v>
      </c>
      <c r="E54" s="907" t="str">
        <f t="shared" ref="E54:P54" si="61">+E4</f>
        <v>4月</v>
      </c>
      <c r="F54" s="907" t="str">
        <f t="shared" si="61"/>
        <v>5月</v>
      </c>
      <c r="G54" s="907" t="str">
        <f t="shared" si="61"/>
        <v>6月</v>
      </c>
      <c r="H54" s="907" t="str">
        <f t="shared" si="61"/>
        <v>7月</v>
      </c>
      <c r="I54" s="907" t="str">
        <f t="shared" si="61"/>
        <v>8月</v>
      </c>
      <c r="J54" s="907" t="str">
        <f t="shared" si="61"/>
        <v>9月</v>
      </c>
      <c r="K54" s="907" t="str">
        <f t="shared" si="61"/>
        <v>10月</v>
      </c>
      <c r="L54" s="907" t="str">
        <f t="shared" si="61"/>
        <v>11月</v>
      </c>
      <c r="M54" s="907" t="str">
        <f t="shared" si="61"/>
        <v>12月</v>
      </c>
      <c r="N54" s="907" t="str">
        <f t="shared" si="61"/>
        <v>1月</v>
      </c>
      <c r="O54" s="907" t="str">
        <f t="shared" si="61"/>
        <v>2月</v>
      </c>
      <c r="P54" s="907" t="str">
        <f t="shared" si="61"/>
        <v>3月</v>
      </c>
      <c r="Q54" s="821" t="s">
        <v>201</v>
      </c>
      <c r="R54" s="822"/>
      <c r="S54" s="822"/>
      <c r="X54" s="837"/>
      <c r="Y54" s="818"/>
      <c r="Z54" s="838" t="s">
        <v>137</v>
      </c>
      <c r="AA54" s="907" t="str">
        <f t="shared" ref="AA54:AL54" si="62">+AA4</f>
        <v>4月</v>
      </c>
      <c r="AB54" s="907" t="str">
        <f t="shared" si="62"/>
        <v>5月</v>
      </c>
      <c r="AC54" s="907" t="str">
        <f t="shared" si="62"/>
        <v>6月</v>
      </c>
      <c r="AD54" s="907" t="str">
        <f t="shared" si="62"/>
        <v>7月</v>
      </c>
      <c r="AE54" s="907" t="str">
        <f t="shared" si="62"/>
        <v>8月</v>
      </c>
      <c r="AF54" s="907" t="str">
        <f t="shared" si="62"/>
        <v>9月</v>
      </c>
      <c r="AG54" s="907" t="str">
        <f t="shared" si="62"/>
        <v>10月</v>
      </c>
      <c r="AH54" s="907" t="str">
        <f t="shared" si="62"/>
        <v>11月</v>
      </c>
      <c r="AI54" s="907" t="str">
        <f t="shared" si="62"/>
        <v>12月</v>
      </c>
      <c r="AJ54" s="907" t="str">
        <f t="shared" si="62"/>
        <v>1月</v>
      </c>
      <c r="AK54" s="907" t="str">
        <f t="shared" si="62"/>
        <v>2月</v>
      </c>
      <c r="AL54" s="907" t="str">
        <f t="shared" si="62"/>
        <v>3月</v>
      </c>
      <c r="AM54" s="821" t="s">
        <v>201</v>
      </c>
      <c r="AN54" s="822"/>
      <c r="AO54" s="822"/>
      <c r="AT54" s="837"/>
      <c r="AU54" s="818"/>
      <c r="AV54" s="838" t="s">
        <v>137</v>
      </c>
      <c r="AW54" s="907" t="str">
        <f t="shared" ref="AW54:BH54" si="63">+AW4</f>
        <v>4月</v>
      </c>
      <c r="AX54" s="907" t="str">
        <f t="shared" si="63"/>
        <v>5月</v>
      </c>
      <c r="AY54" s="907" t="str">
        <f t="shared" si="63"/>
        <v>6月</v>
      </c>
      <c r="AZ54" s="907" t="str">
        <f t="shared" si="63"/>
        <v>7月</v>
      </c>
      <c r="BA54" s="907" t="str">
        <f t="shared" si="63"/>
        <v>8月</v>
      </c>
      <c r="BB54" s="907" t="str">
        <f t="shared" si="63"/>
        <v>9月</v>
      </c>
      <c r="BC54" s="907" t="str">
        <f t="shared" si="63"/>
        <v>10月</v>
      </c>
      <c r="BD54" s="907" t="str">
        <f t="shared" si="63"/>
        <v>11月</v>
      </c>
      <c r="BE54" s="907" t="str">
        <f t="shared" si="63"/>
        <v>12月</v>
      </c>
      <c r="BF54" s="907" t="str">
        <f t="shared" si="63"/>
        <v>1月</v>
      </c>
      <c r="BG54" s="907" t="str">
        <f t="shared" si="63"/>
        <v>2月</v>
      </c>
      <c r="BH54" s="907" t="str">
        <f t="shared" si="63"/>
        <v>3月</v>
      </c>
      <c r="BI54" s="821" t="s">
        <v>201</v>
      </c>
      <c r="BJ54" s="822"/>
      <c r="BK54" s="822"/>
    </row>
    <row r="55" spans="1:65" ht="13.9" customHeight="1">
      <c r="B55" s="3981" t="s">
        <v>244</v>
      </c>
      <c r="C55" s="1364">
        <v>2017</v>
      </c>
      <c r="D55" s="840" t="s">
        <v>1192</v>
      </c>
      <c r="E55" s="824"/>
      <c r="F55" s="824"/>
      <c r="G55" s="824"/>
      <c r="H55" s="824"/>
      <c r="I55" s="824"/>
      <c r="J55" s="824"/>
      <c r="K55" s="824"/>
      <c r="L55" s="824"/>
      <c r="M55" s="824"/>
      <c r="N55" s="824"/>
      <c r="O55" s="824"/>
      <c r="P55" s="824"/>
      <c r="Q55" s="825">
        <f>SUM(E55:P55)</f>
        <v>0</v>
      </c>
      <c r="R55" s="826"/>
      <c r="S55" s="826"/>
      <c r="X55" s="3981" t="s">
        <v>244</v>
      </c>
      <c r="Y55" s="1364">
        <v>2016</v>
      </c>
      <c r="Z55" s="840" t="s">
        <v>1192</v>
      </c>
      <c r="AA55" s="824"/>
      <c r="AB55" s="824"/>
      <c r="AC55" s="824"/>
      <c r="AD55" s="824"/>
      <c r="AE55" s="824"/>
      <c r="AF55" s="824"/>
      <c r="AG55" s="824"/>
      <c r="AH55" s="824"/>
      <c r="AI55" s="824"/>
      <c r="AJ55" s="824"/>
      <c r="AK55" s="824"/>
      <c r="AL55" s="824"/>
      <c r="AM55" s="825">
        <f>SUM(AA55:AL55)</f>
        <v>0</v>
      </c>
      <c r="AN55" s="826"/>
      <c r="AO55" s="826"/>
      <c r="AT55" s="3981" t="s">
        <v>244</v>
      </c>
      <c r="AU55" s="1364">
        <v>2016</v>
      </c>
      <c r="AV55" s="840" t="s">
        <v>1192</v>
      </c>
      <c r="AW55" s="824"/>
      <c r="AX55" s="824"/>
      <c r="AY55" s="824"/>
      <c r="AZ55" s="824"/>
      <c r="BA55" s="824"/>
      <c r="BB55" s="824"/>
      <c r="BC55" s="824"/>
      <c r="BD55" s="824"/>
      <c r="BE55" s="824"/>
      <c r="BF55" s="824"/>
      <c r="BG55" s="824"/>
      <c r="BH55" s="824"/>
      <c r="BI55" s="825">
        <f>SUM(AW55:BH55)</f>
        <v>0</v>
      </c>
      <c r="BJ55" s="826"/>
      <c r="BK55" s="826"/>
    </row>
    <row r="56" spans="1:65" ht="13.9" customHeight="1">
      <c r="B56" s="3982"/>
      <c r="C56" s="1365" t="s">
        <v>1629</v>
      </c>
      <c r="D56" s="845" t="s">
        <v>1193</v>
      </c>
      <c r="E56" s="827"/>
      <c r="F56" s="827"/>
      <c r="G56" s="827"/>
      <c r="H56" s="827"/>
      <c r="I56" s="827"/>
      <c r="J56" s="827"/>
      <c r="K56" s="827"/>
      <c r="L56" s="827"/>
      <c r="M56" s="827"/>
      <c r="N56" s="827"/>
      <c r="O56" s="827"/>
      <c r="P56" s="827"/>
      <c r="Q56" s="828">
        <f>SUM(E56:P56)</f>
        <v>0</v>
      </c>
      <c r="R56" s="826"/>
      <c r="S56" s="826"/>
      <c r="X56" s="3982"/>
      <c r="Y56" s="1365" t="s">
        <v>1629</v>
      </c>
      <c r="Z56" s="845" t="s">
        <v>1193</v>
      </c>
      <c r="AA56" s="827"/>
      <c r="AB56" s="827"/>
      <c r="AC56" s="827"/>
      <c r="AD56" s="827"/>
      <c r="AE56" s="827"/>
      <c r="AF56" s="827"/>
      <c r="AG56" s="827"/>
      <c r="AH56" s="827"/>
      <c r="AI56" s="827"/>
      <c r="AJ56" s="827"/>
      <c r="AK56" s="827"/>
      <c r="AL56" s="827"/>
      <c r="AM56" s="828">
        <f>SUM(AA56:AL56)</f>
        <v>0</v>
      </c>
      <c r="AN56" s="826"/>
      <c r="AO56" s="826"/>
      <c r="AT56" s="3982"/>
      <c r="AU56" s="1365" t="s">
        <v>1629</v>
      </c>
      <c r="AV56" s="845" t="s">
        <v>1193</v>
      </c>
      <c r="AW56" s="827"/>
      <c r="AX56" s="827"/>
      <c r="AY56" s="827"/>
      <c r="AZ56" s="827"/>
      <c r="BA56" s="827"/>
      <c r="BB56" s="827"/>
      <c r="BC56" s="827"/>
      <c r="BD56" s="827"/>
      <c r="BE56" s="827"/>
      <c r="BF56" s="827"/>
      <c r="BG56" s="827"/>
      <c r="BH56" s="827"/>
      <c r="BI56" s="828">
        <f>SUM(AW56:BH56)</f>
        <v>0</v>
      </c>
      <c r="BJ56" s="826"/>
      <c r="BK56" s="826"/>
    </row>
    <row r="57" spans="1:65" ht="13.9" customHeight="1">
      <c r="B57" s="3982"/>
      <c r="C57" s="3979" t="s">
        <v>1187</v>
      </c>
      <c r="D57" s="848" t="s">
        <v>1195</v>
      </c>
      <c r="E57" s="830"/>
      <c r="F57" s="830"/>
      <c r="G57" s="830"/>
      <c r="H57" s="830"/>
      <c r="I57" s="830"/>
      <c r="J57" s="830"/>
      <c r="K57" s="830"/>
      <c r="L57" s="830"/>
      <c r="M57" s="830"/>
      <c r="N57" s="830"/>
      <c r="O57" s="830"/>
      <c r="P57" s="830"/>
      <c r="Q57" s="849">
        <f>SUM(E57:P57)</f>
        <v>0</v>
      </c>
      <c r="R57" s="826"/>
      <c r="S57" s="826"/>
      <c r="X57" s="3982"/>
      <c r="Y57" s="3979" t="s">
        <v>1187</v>
      </c>
      <c r="Z57" s="848" t="s">
        <v>1192</v>
      </c>
      <c r="AA57" s="830"/>
      <c r="AB57" s="830"/>
      <c r="AC57" s="830"/>
      <c r="AD57" s="830"/>
      <c r="AE57" s="830"/>
      <c r="AF57" s="830"/>
      <c r="AG57" s="830"/>
      <c r="AH57" s="830"/>
      <c r="AI57" s="830"/>
      <c r="AJ57" s="830"/>
      <c r="AK57" s="830"/>
      <c r="AL57" s="830"/>
      <c r="AM57" s="849">
        <f>SUM(AA57:AL57)</f>
        <v>0</v>
      </c>
      <c r="AN57" s="826"/>
      <c r="AO57" s="826"/>
      <c r="AT57" s="3982"/>
      <c r="AU57" s="3979" t="s">
        <v>1187</v>
      </c>
      <c r="AV57" s="848" t="s">
        <v>1192</v>
      </c>
      <c r="AW57" s="830"/>
      <c r="AX57" s="830"/>
      <c r="AY57" s="830"/>
      <c r="AZ57" s="830"/>
      <c r="BA57" s="830"/>
      <c r="BB57" s="830"/>
      <c r="BC57" s="830"/>
      <c r="BD57" s="830"/>
      <c r="BE57" s="830"/>
      <c r="BF57" s="830"/>
      <c r="BG57" s="830"/>
      <c r="BH57" s="830"/>
      <c r="BI57" s="849">
        <f>SUM(AW57:BH57)</f>
        <v>0</v>
      </c>
      <c r="BJ57" s="826"/>
      <c r="BK57" s="826"/>
    </row>
    <row r="58" spans="1:65" ht="13.9" customHeight="1" thickBot="1">
      <c r="B58" s="3983"/>
      <c r="C58" s="3980"/>
      <c r="D58" s="854" t="s">
        <v>1193</v>
      </c>
      <c r="E58" s="832"/>
      <c r="F58" s="832"/>
      <c r="G58" s="832"/>
      <c r="H58" s="832"/>
      <c r="I58" s="832"/>
      <c r="J58" s="832"/>
      <c r="K58" s="832"/>
      <c r="L58" s="832"/>
      <c r="M58" s="832"/>
      <c r="N58" s="832"/>
      <c r="O58" s="832"/>
      <c r="P58" s="832"/>
      <c r="Q58" s="833">
        <f>SUM(E58:P58)</f>
        <v>0</v>
      </c>
      <c r="R58" s="826"/>
      <c r="S58" s="826"/>
      <c r="X58" s="3983"/>
      <c r="Y58" s="3980"/>
      <c r="Z58" s="854" t="s">
        <v>1193</v>
      </c>
      <c r="AA58" s="832"/>
      <c r="AB58" s="832"/>
      <c r="AC58" s="832"/>
      <c r="AD58" s="832"/>
      <c r="AE58" s="832"/>
      <c r="AF58" s="832"/>
      <c r="AG58" s="832"/>
      <c r="AH58" s="832"/>
      <c r="AI58" s="832"/>
      <c r="AJ58" s="832"/>
      <c r="AK58" s="832"/>
      <c r="AL58" s="832"/>
      <c r="AM58" s="833">
        <f>SUM(AA58:AL58)</f>
        <v>0</v>
      </c>
      <c r="AN58" s="826"/>
      <c r="AO58" s="826"/>
      <c r="AT58" s="3983"/>
      <c r="AU58" s="3980"/>
      <c r="AV58" s="854" t="s">
        <v>1193</v>
      </c>
      <c r="AW58" s="832"/>
      <c r="AX58" s="832"/>
      <c r="AY58" s="832"/>
      <c r="AZ58" s="832"/>
      <c r="BA58" s="832"/>
      <c r="BB58" s="832"/>
      <c r="BC58" s="832"/>
      <c r="BD58" s="832"/>
      <c r="BE58" s="832"/>
      <c r="BF58" s="832"/>
      <c r="BG58" s="832"/>
      <c r="BH58" s="832"/>
      <c r="BI58" s="833">
        <f>SUM(AW58:BH58)</f>
        <v>0</v>
      </c>
      <c r="BJ58" s="826"/>
      <c r="BK58" s="826"/>
    </row>
    <row r="59" spans="1:65" ht="13.9" customHeight="1">
      <c r="B59" s="834"/>
      <c r="C59" s="834"/>
      <c r="D59" s="835"/>
      <c r="E59" s="875"/>
      <c r="F59" s="875"/>
      <c r="G59" s="875"/>
      <c r="H59" s="875"/>
      <c r="I59" s="875"/>
      <c r="J59" s="875"/>
      <c r="K59" s="875"/>
      <c r="L59" s="875"/>
      <c r="M59" s="875"/>
      <c r="N59" s="875"/>
      <c r="O59" s="875"/>
      <c r="P59" s="875"/>
      <c r="Q59" s="876"/>
      <c r="R59" s="876"/>
      <c r="S59" s="876"/>
      <c r="X59" s="834"/>
      <c r="Y59" s="834"/>
      <c r="Z59" s="835"/>
      <c r="AA59" s="875"/>
      <c r="AB59" s="875"/>
      <c r="AC59" s="875"/>
      <c r="AD59" s="875"/>
      <c r="AE59" s="875"/>
      <c r="AF59" s="875"/>
      <c r="AG59" s="875"/>
      <c r="AH59" s="875"/>
      <c r="AI59" s="875"/>
      <c r="AJ59" s="875"/>
      <c r="AK59" s="875"/>
      <c r="AL59" s="875"/>
      <c r="AM59" s="876"/>
      <c r="AN59" s="876"/>
      <c r="AO59" s="876"/>
      <c r="AT59" s="834"/>
      <c r="AU59" s="834"/>
      <c r="AV59" s="835"/>
      <c r="AW59" s="875"/>
      <c r="AX59" s="875"/>
      <c r="AY59" s="875"/>
      <c r="AZ59" s="875"/>
      <c r="BA59" s="875"/>
      <c r="BB59" s="875"/>
      <c r="BC59" s="875"/>
      <c r="BD59" s="875"/>
      <c r="BE59" s="875"/>
      <c r="BF59" s="875"/>
      <c r="BG59" s="875"/>
      <c r="BH59" s="875"/>
      <c r="BI59" s="876"/>
      <c r="BJ59" s="876"/>
      <c r="BK59" s="876"/>
    </row>
    <row r="60" spans="1:65" ht="13.5" thickBot="1">
      <c r="A60" s="813" t="s">
        <v>1300</v>
      </c>
      <c r="B60" s="813"/>
      <c r="C60" s="813" t="s">
        <v>1699</v>
      </c>
      <c r="D60" s="813"/>
      <c r="E60" s="873"/>
      <c r="G60" s="873"/>
      <c r="H60" s="873"/>
      <c r="I60" s="873"/>
      <c r="J60" s="873"/>
      <c r="K60" s="873"/>
      <c r="L60" s="873"/>
      <c r="M60" s="873"/>
      <c r="N60" s="873"/>
      <c r="O60" s="873"/>
      <c r="P60" s="873"/>
      <c r="Q60" s="873"/>
      <c r="R60" s="873"/>
      <c r="S60" s="873"/>
      <c r="W60" s="813" t="s">
        <v>1300</v>
      </c>
      <c r="X60" s="813"/>
      <c r="Y60" s="813"/>
      <c r="Z60" s="813"/>
      <c r="AA60" s="873"/>
      <c r="AC60" s="873"/>
      <c r="AD60" s="873"/>
      <c r="AE60" s="873"/>
      <c r="AF60" s="873"/>
      <c r="AG60" s="873"/>
      <c r="AH60" s="873"/>
      <c r="AI60" s="873"/>
      <c r="AJ60" s="873"/>
      <c r="AK60" s="873"/>
      <c r="AL60" s="873"/>
      <c r="AM60" s="873"/>
      <c r="AN60" s="873"/>
      <c r="AO60" s="873"/>
      <c r="AS60" s="813" t="s">
        <v>1300</v>
      </c>
      <c r="AT60" s="813"/>
      <c r="AU60" s="813"/>
      <c r="AV60" s="813"/>
      <c r="AW60" s="873"/>
      <c r="AY60" s="873"/>
      <c r="AZ60" s="873"/>
      <c r="BA60" s="873"/>
      <c r="BB60" s="873"/>
      <c r="BC60" s="873"/>
      <c r="BD60" s="873"/>
      <c r="BE60" s="873"/>
      <c r="BF60" s="873"/>
      <c r="BG60" s="873"/>
      <c r="BH60" s="873"/>
      <c r="BI60" s="873"/>
      <c r="BJ60" s="873"/>
      <c r="BK60" s="873"/>
    </row>
    <row r="61" spans="1:65" ht="13.5" thickBot="1">
      <c r="B61" s="877"/>
      <c r="C61" s="878"/>
      <c r="D61" s="879" t="s">
        <v>137</v>
      </c>
      <c r="E61" s="879" t="str">
        <f t="shared" ref="E61:P61" si="64">+E13</f>
        <v>4月</v>
      </c>
      <c r="F61" s="879" t="str">
        <f t="shared" si="64"/>
        <v>5月</v>
      </c>
      <c r="G61" s="879" t="str">
        <f t="shared" si="64"/>
        <v>6月</v>
      </c>
      <c r="H61" s="879" t="str">
        <f t="shared" si="64"/>
        <v>7月</v>
      </c>
      <c r="I61" s="879" t="str">
        <f t="shared" si="64"/>
        <v>8月</v>
      </c>
      <c r="J61" s="879" t="str">
        <f t="shared" si="64"/>
        <v>9月</v>
      </c>
      <c r="K61" s="879" t="str">
        <f t="shared" si="64"/>
        <v>10月</v>
      </c>
      <c r="L61" s="879" t="str">
        <f t="shared" si="64"/>
        <v>11月</v>
      </c>
      <c r="M61" s="879" t="str">
        <f t="shared" si="64"/>
        <v>12月</v>
      </c>
      <c r="N61" s="879" t="str">
        <f t="shared" si="64"/>
        <v>1月</v>
      </c>
      <c r="O61" s="879" t="str">
        <f t="shared" si="64"/>
        <v>2月</v>
      </c>
      <c r="P61" s="879" t="str">
        <f t="shared" si="64"/>
        <v>3月</v>
      </c>
      <c r="Q61" s="880" t="s">
        <v>201</v>
      </c>
      <c r="R61" s="822"/>
      <c r="S61" s="822"/>
      <c r="T61" s="822"/>
      <c r="U61" s="822"/>
      <c r="V61" s="815"/>
      <c r="X61" s="877"/>
      <c r="Y61" s="878"/>
      <c r="Z61" s="879" t="s">
        <v>137</v>
      </c>
      <c r="AA61" s="879" t="str">
        <f t="shared" ref="AA61:AL61" si="65">+AA13</f>
        <v>4月</v>
      </c>
      <c r="AB61" s="879" t="str">
        <f t="shared" si="65"/>
        <v>5月</v>
      </c>
      <c r="AC61" s="879" t="str">
        <f t="shared" si="65"/>
        <v>6月</v>
      </c>
      <c r="AD61" s="879" t="str">
        <f t="shared" si="65"/>
        <v>7月</v>
      </c>
      <c r="AE61" s="879" t="str">
        <f t="shared" si="65"/>
        <v>8月</v>
      </c>
      <c r="AF61" s="879" t="str">
        <f t="shared" si="65"/>
        <v>9月</v>
      </c>
      <c r="AG61" s="879" t="str">
        <f t="shared" si="65"/>
        <v>10月</v>
      </c>
      <c r="AH61" s="879" t="str">
        <f t="shared" si="65"/>
        <v>11月</v>
      </c>
      <c r="AI61" s="879" t="str">
        <f t="shared" si="65"/>
        <v>12月</v>
      </c>
      <c r="AJ61" s="879" t="str">
        <f t="shared" si="65"/>
        <v>1月</v>
      </c>
      <c r="AK61" s="879" t="str">
        <f t="shared" si="65"/>
        <v>2月</v>
      </c>
      <c r="AL61" s="879" t="str">
        <f t="shared" si="65"/>
        <v>3月</v>
      </c>
      <c r="AM61" s="880" t="s">
        <v>201</v>
      </c>
      <c r="AN61" s="822"/>
      <c r="AO61" s="822"/>
      <c r="AP61" s="822"/>
      <c r="AQ61" s="822"/>
      <c r="AT61" s="877"/>
      <c r="AU61" s="878"/>
      <c r="AV61" s="879" t="s">
        <v>137</v>
      </c>
      <c r="AW61" s="879" t="str">
        <f t="shared" ref="AW61:BH61" si="66">+AW13</f>
        <v>4月</v>
      </c>
      <c r="AX61" s="879" t="str">
        <f t="shared" si="66"/>
        <v>5月</v>
      </c>
      <c r="AY61" s="879" t="str">
        <f t="shared" si="66"/>
        <v>6月</v>
      </c>
      <c r="AZ61" s="879" t="str">
        <f t="shared" si="66"/>
        <v>7月</v>
      </c>
      <c r="BA61" s="879" t="str">
        <f t="shared" si="66"/>
        <v>8月</v>
      </c>
      <c r="BB61" s="879" t="str">
        <f t="shared" si="66"/>
        <v>9月</v>
      </c>
      <c r="BC61" s="879" t="str">
        <f t="shared" si="66"/>
        <v>10月</v>
      </c>
      <c r="BD61" s="879" t="str">
        <f t="shared" si="66"/>
        <v>11月</v>
      </c>
      <c r="BE61" s="879" t="str">
        <f t="shared" si="66"/>
        <v>12月</v>
      </c>
      <c r="BF61" s="879" t="str">
        <f t="shared" si="66"/>
        <v>1月</v>
      </c>
      <c r="BG61" s="879" t="str">
        <f t="shared" si="66"/>
        <v>2月</v>
      </c>
      <c r="BH61" s="879" t="str">
        <f t="shared" si="66"/>
        <v>3月</v>
      </c>
      <c r="BI61" s="880" t="s">
        <v>201</v>
      </c>
      <c r="BJ61" s="822"/>
      <c r="BK61" s="822"/>
      <c r="BL61" s="822"/>
      <c r="BM61" s="822"/>
    </row>
    <row r="62" spans="1:65">
      <c r="B62" s="3984" t="s">
        <v>1908</v>
      </c>
      <c r="C62" s="1364">
        <f>+C5</f>
        <v>2023</v>
      </c>
      <c r="D62" s="840" t="s">
        <v>1210</v>
      </c>
      <c r="E62" s="824">
        <v>100</v>
      </c>
      <c r="F62" s="824">
        <v>100</v>
      </c>
      <c r="G62" s="824">
        <v>100</v>
      </c>
      <c r="H62" s="824">
        <v>100</v>
      </c>
      <c r="I62" s="824">
        <v>100</v>
      </c>
      <c r="J62" s="824">
        <v>100</v>
      </c>
      <c r="K62" s="824">
        <v>100</v>
      </c>
      <c r="L62" s="824">
        <v>100</v>
      </c>
      <c r="M62" s="824">
        <v>100</v>
      </c>
      <c r="N62" s="824">
        <v>100</v>
      </c>
      <c r="O62" s="824">
        <v>100</v>
      </c>
      <c r="P62" s="824">
        <v>100</v>
      </c>
      <c r="Q62" s="825">
        <f t="shared" ref="Q62:Q77" si="67">SUM(E62:P62)</f>
        <v>1200</v>
      </c>
      <c r="R62" s="826"/>
      <c r="S62" s="826"/>
      <c r="T62" s="826"/>
      <c r="U62" s="826"/>
      <c r="V62" s="815"/>
      <c r="X62" s="3984" t="s">
        <v>1298</v>
      </c>
      <c r="Y62" s="1364">
        <v>2016</v>
      </c>
      <c r="Z62" s="840" t="s">
        <v>582</v>
      </c>
      <c r="AA62" s="824">
        <v>100</v>
      </c>
      <c r="AB62" s="824"/>
      <c r="AC62" s="824"/>
      <c r="AD62" s="824"/>
      <c r="AE62" s="824"/>
      <c r="AF62" s="824"/>
      <c r="AG62" s="824"/>
      <c r="AH62" s="824"/>
      <c r="AI62" s="824"/>
      <c r="AJ62" s="824"/>
      <c r="AK62" s="824"/>
      <c r="AL62" s="824"/>
      <c r="AM62" s="825">
        <f t="shared" ref="AM62:AM77" si="68">SUM(AA62:AL62)</f>
        <v>100</v>
      </c>
      <c r="AN62" s="826"/>
      <c r="AO62" s="826"/>
      <c r="AP62" s="826"/>
      <c r="AQ62" s="826"/>
      <c r="AT62" s="3984" t="s">
        <v>1298</v>
      </c>
      <c r="AU62" s="1364">
        <v>2016</v>
      </c>
      <c r="AV62" s="840" t="s">
        <v>582</v>
      </c>
      <c r="AW62" s="824">
        <v>100</v>
      </c>
      <c r="AX62" s="824"/>
      <c r="AY62" s="824"/>
      <c r="AZ62" s="824"/>
      <c r="BA62" s="824"/>
      <c r="BB62" s="824"/>
      <c r="BC62" s="824"/>
      <c r="BD62" s="824"/>
      <c r="BE62" s="824"/>
      <c r="BF62" s="824"/>
      <c r="BG62" s="824"/>
      <c r="BH62" s="824"/>
      <c r="BI62" s="825">
        <f t="shared" ref="BI62:BI77" si="69">SUM(AW62:BH62)</f>
        <v>100</v>
      </c>
      <c r="BJ62" s="826"/>
      <c r="BK62" s="826"/>
      <c r="BL62" s="826"/>
      <c r="BM62" s="826"/>
    </row>
    <row r="63" spans="1:65">
      <c r="B63" s="3982"/>
      <c r="C63" s="1365" t="s">
        <v>1628</v>
      </c>
      <c r="D63" s="860" t="s">
        <v>1193</v>
      </c>
      <c r="E63" s="827"/>
      <c r="F63" s="827"/>
      <c r="G63" s="827"/>
      <c r="H63" s="827"/>
      <c r="I63" s="827"/>
      <c r="J63" s="827"/>
      <c r="K63" s="827"/>
      <c r="L63" s="827"/>
      <c r="M63" s="827"/>
      <c r="N63" s="827"/>
      <c r="O63" s="827"/>
      <c r="P63" s="827"/>
      <c r="Q63" s="828">
        <f t="shared" si="67"/>
        <v>0</v>
      </c>
      <c r="R63" s="826">
        <f>+Q63/Q62</f>
        <v>0</v>
      </c>
      <c r="S63" s="826" t="s">
        <v>2091</v>
      </c>
      <c r="T63" s="826"/>
      <c r="U63" s="826"/>
      <c r="X63" s="3982"/>
      <c r="Y63" s="1365" t="s">
        <v>1628</v>
      </c>
      <c r="Z63" s="860" t="s">
        <v>1193</v>
      </c>
      <c r="AA63" s="827"/>
      <c r="AB63" s="827"/>
      <c r="AC63" s="827"/>
      <c r="AD63" s="827"/>
      <c r="AE63" s="827"/>
      <c r="AF63" s="827"/>
      <c r="AG63" s="827"/>
      <c r="AH63" s="827"/>
      <c r="AI63" s="827"/>
      <c r="AJ63" s="827"/>
      <c r="AK63" s="827"/>
      <c r="AL63" s="827"/>
      <c r="AM63" s="828">
        <f t="shared" si="68"/>
        <v>0</v>
      </c>
      <c r="AN63" s="826"/>
      <c r="AO63" s="826"/>
      <c r="AP63" s="826"/>
      <c r="AQ63" s="826"/>
      <c r="AT63" s="3982"/>
      <c r="AU63" s="1365" t="s">
        <v>1628</v>
      </c>
      <c r="AV63" s="860" t="s">
        <v>1193</v>
      </c>
      <c r="AW63" s="827"/>
      <c r="AX63" s="827"/>
      <c r="AY63" s="827"/>
      <c r="AZ63" s="827"/>
      <c r="BA63" s="827"/>
      <c r="BB63" s="827"/>
      <c r="BC63" s="827"/>
      <c r="BD63" s="827"/>
      <c r="BE63" s="827"/>
      <c r="BF63" s="827"/>
      <c r="BG63" s="827"/>
      <c r="BH63" s="827"/>
      <c r="BI63" s="828">
        <f t="shared" si="69"/>
        <v>0</v>
      </c>
      <c r="BJ63" s="826"/>
      <c r="BK63" s="826"/>
      <c r="BL63" s="826"/>
      <c r="BM63" s="826"/>
    </row>
    <row r="64" spans="1:65">
      <c r="B64" s="3982"/>
      <c r="C64" s="3979" t="s">
        <v>1187</v>
      </c>
      <c r="D64" s="859" t="s">
        <v>1197</v>
      </c>
      <c r="E64" s="830">
        <v>90</v>
      </c>
      <c r="F64" s="830">
        <v>90</v>
      </c>
      <c r="G64" s="830">
        <v>90</v>
      </c>
      <c r="H64" s="830">
        <v>90</v>
      </c>
      <c r="I64" s="830">
        <v>90</v>
      </c>
      <c r="J64" s="830">
        <v>90</v>
      </c>
      <c r="K64" s="830">
        <v>90</v>
      </c>
      <c r="L64" s="830">
        <v>90</v>
      </c>
      <c r="M64" s="830">
        <v>90</v>
      </c>
      <c r="N64" s="830">
        <v>90</v>
      </c>
      <c r="O64" s="830">
        <v>90</v>
      </c>
      <c r="P64" s="830">
        <v>90</v>
      </c>
      <c r="Q64" s="849">
        <f t="shared" si="67"/>
        <v>1080</v>
      </c>
      <c r="R64" s="826"/>
      <c r="S64" s="826"/>
      <c r="X64" s="3982"/>
      <c r="Y64" s="3979" t="s">
        <v>1187</v>
      </c>
      <c r="Z64" s="859" t="s">
        <v>582</v>
      </c>
      <c r="AA64" s="830">
        <v>90</v>
      </c>
      <c r="AB64" s="830"/>
      <c r="AC64" s="830"/>
      <c r="AD64" s="830"/>
      <c r="AE64" s="830"/>
      <c r="AF64" s="830"/>
      <c r="AG64" s="830"/>
      <c r="AH64" s="830"/>
      <c r="AI64" s="830"/>
      <c r="AJ64" s="830"/>
      <c r="AK64" s="830"/>
      <c r="AL64" s="830"/>
      <c r="AM64" s="849">
        <f t="shared" si="68"/>
        <v>90</v>
      </c>
      <c r="AN64" s="826"/>
      <c r="AO64" s="826"/>
      <c r="AT64" s="3982"/>
      <c r="AU64" s="3979" t="s">
        <v>1187</v>
      </c>
      <c r="AV64" s="859" t="s">
        <v>582</v>
      </c>
      <c r="AW64" s="830">
        <v>90</v>
      </c>
      <c r="AX64" s="830"/>
      <c r="AY64" s="830"/>
      <c r="AZ64" s="830"/>
      <c r="BA64" s="830"/>
      <c r="BB64" s="830"/>
      <c r="BC64" s="830"/>
      <c r="BD64" s="830"/>
      <c r="BE64" s="830"/>
      <c r="BF64" s="830"/>
      <c r="BG64" s="830"/>
      <c r="BH64" s="830"/>
      <c r="BI64" s="849">
        <f t="shared" si="69"/>
        <v>90</v>
      </c>
      <c r="BJ64" s="826"/>
      <c r="BK64" s="826"/>
    </row>
    <row r="65" spans="1:64" ht="13.5" thickBot="1">
      <c r="B65" s="3983"/>
      <c r="C65" s="3980"/>
      <c r="D65" s="854" t="s">
        <v>1193</v>
      </c>
      <c r="E65" s="832"/>
      <c r="F65" s="832"/>
      <c r="G65" s="832"/>
      <c r="H65" s="832"/>
      <c r="I65" s="832"/>
      <c r="J65" s="832"/>
      <c r="K65" s="832"/>
      <c r="L65" s="832"/>
      <c r="M65" s="832"/>
      <c r="N65" s="832"/>
      <c r="O65" s="832"/>
      <c r="P65" s="832"/>
      <c r="Q65" s="833">
        <f t="shared" si="67"/>
        <v>0</v>
      </c>
      <c r="R65" s="826">
        <f>+Q65/Q64</f>
        <v>0</v>
      </c>
      <c r="S65" s="826" t="s">
        <v>2091</v>
      </c>
      <c r="X65" s="3983"/>
      <c r="Y65" s="3980"/>
      <c r="Z65" s="854" t="s">
        <v>1193</v>
      </c>
      <c r="AA65" s="832"/>
      <c r="AB65" s="832"/>
      <c r="AC65" s="832"/>
      <c r="AD65" s="832"/>
      <c r="AE65" s="832"/>
      <c r="AF65" s="832"/>
      <c r="AG65" s="832"/>
      <c r="AH65" s="832"/>
      <c r="AI65" s="832"/>
      <c r="AJ65" s="832"/>
      <c r="AK65" s="832"/>
      <c r="AL65" s="832"/>
      <c r="AM65" s="833">
        <f t="shared" si="68"/>
        <v>0</v>
      </c>
      <c r="AN65" s="826"/>
      <c r="AO65" s="826"/>
      <c r="AT65" s="3983"/>
      <c r="AU65" s="3980"/>
      <c r="AV65" s="854" t="s">
        <v>1193</v>
      </c>
      <c r="AW65" s="832"/>
      <c r="AX65" s="832"/>
      <c r="AY65" s="832"/>
      <c r="AZ65" s="832"/>
      <c r="BA65" s="832"/>
      <c r="BB65" s="832"/>
      <c r="BC65" s="832"/>
      <c r="BD65" s="832"/>
      <c r="BE65" s="832"/>
      <c r="BF65" s="832"/>
      <c r="BG65" s="832"/>
      <c r="BH65" s="832"/>
      <c r="BI65" s="833">
        <f t="shared" si="69"/>
        <v>0</v>
      </c>
      <c r="BJ65" s="826"/>
      <c r="BK65" s="826"/>
    </row>
    <row r="66" spans="1:64">
      <c r="B66" s="3984" t="s">
        <v>1903</v>
      </c>
      <c r="C66" s="1364">
        <f>+C5</f>
        <v>2023</v>
      </c>
      <c r="D66" s="840" t="s">
        <v>1904</v>
      </c>
      <c r="E66" s="824"/>
      <c r="F66" s="824"/>
      <c r="G66" s="824"/>
      <c r="H66" s="824"/>
      <c r="I66" s="824"/>
      <c r="J66" s="824"/>
      <c r="K66" s="824"/>
      <c r="L66" s="824"/>
      <c r="M66" s="824"/>
      <c r="N66" s="824"/>
      <c r="O66" s="824"/>
      <c r="P66" s="824"/>
      <c r="Q66" s="825">
        <f t="shared" ref="Q66:Q69" si="70">SUM(E66:P66)</f>
        <v>0</v>
      </c>
      <c r="R66" s="826"/>
      <c r="S66" s="826"/>
      <c r="T66" s="826"/>
      <c r="U66" s="826"/>
      <c r="V66" s="815"/>
      <c r="W66" s="810" t="s">
        <v>1905</v>
      </c>
      <c r="Y66" s="1876" t="s">
        <v>1906</v>
      </c>
      <c r="Z66" s="873"/>
    </row>
    <row r="67" spans="1:64">
      <c r="B67" s="3982"/>
      <c r="C67" s="1365" t="s">
        <v>1628</v>
      </c>
      <c r="D67" s="860" t="s">
        <v>1193</v>
      </c>
      <c r="E67" s="827"/>
      <c r="F67" s="827"/>
      <c r="G67" s="827"/>
      <c r="H67" s="827"/>
      <c r="I67" s="827"/>
      <c r="J67" s="827"/>
      <c r="K67" s="827"/>
      <c r="L67" s="827"/>
      <c r="M67" s="827"/>
      <c r="N67" s="827"/>
      <c r="O67" s="827"/>
      <c r="P67" s="827"/>
      <c r="Q67" s="828">
        <f t="shared" si="70"/>
        <v>0</v>
      </c>
      <c r="R67" s="826"/>
      <c r="S67" s="826"/>
      <c r="T67" s="826"/>
      <c r="U67" s="826"/>
    </row>
    <row r="68" spans="1:64">
      <c r="B68" s="3982"/>
      <c r="C68" s="3979" t="s">
        <v>1187</v>
      </c>
      <c r="D68" s="859" t="s">
        <v>1907</v>
      </c>
      <c r="E68" s="830"/>
      <c r="F68" s="830"/>
      <c r="G68" s="830"/>
      <c r="H68" s="830"/>
      <c r="I68" s="830"/>
      <c r="J68" s="830"/>
      <c r="K68" s="830"/>
      <c r="L68" s="830"/>
      <c r="M68" s="830"/>
      <c r="N68" s="830"/>
      <c r="O68" s="830"/>
      <c r="P68" s="830"/>
      <c r="Q68" s="849">
        <f t="shared" si="70"/>
        <v>0</v>
      </c>
      <c r="R68" s="826"/>
      <c r="S68" s="826"/>
    </row>
    <row r="69" spans="1:64" ht="13.5" thickBot="1">
      <c r="B69" s="3983"/>
      <c r="C69" s="3980"/>
      <c r="D69" s="854" t="s">
        <v>1193</v>
      </c>
      <c r="E69" s="832"/>
      <c r="F69" s="832"/>
      <c r="G69" s="832"/>
      <c r="H69" s="832"/>
      <c r="I69" s="832"/>
      <c r="J69" s="832"/>
      <c r="K69" s="832"/>
      <c r="L69" s="832"/>
      <c r="M69" s="832"/>
      <c r="N69" s="832"/>
      <c r="O69" s="832"/>
      <c r="P69" s="832"/>
      <c r="Q69" s="833">
        <f t="shared" si="70"/>
        <v>0</v>
      </c>
      <c r="R69" s="826"/>
      <c r="S69" s="826"/>
    </row>
    <row r="70" spans="1:64">
      <c r="B70" s="3984" t="s">
        <v>48</v>
      </c>
      <c r="C70" s="1364">
        <f>+C5</f>
        <v>2023</v>
      </c>
      <c r="D70" s="840" t="s">
        <v>1211</v>
      </c>
      <c r="E70" s="824"/>
      <c r="F70" s="824"/>
      <c r="G70" s="824"/>
      <c r="H70" s="824"/>
      <c r="I70" s="824"/>
      <c r="J70" s="824"/>
      <c r="K70" s="824"/>
      <c r="L70" s="824"/>
      <c r="M70" s="824"/>
      <c r="N70" s="824"/>
      <c r="O70" s="824"/>
      <c r="P70" s="824"/>
      <c r="Q70" s="825">
        <f t="shared" si="67"/>
        <v>0</v>
      </c>
      <c r="R70" s="826"/>
      <c r="S70" s="826"/>
      <c r="T70" s="815"/>
      <c r="X70" s="3984" t="s">
        <v>48</v>
      </c>
      <c r="Y70" s="1364">
        <v>2016</v>
      </c>
      <c r="Z70" s="840" t="s">
        <v>582</v>
      </c>
      <c r="AA70" s="824"/>
      <c r="AB70" s="824"/>
      <c r="AC70" s="824"/>
      <c r="AD70" s="824"/>
      <c r="AE70" s="824"/>
      <c r="AF70" s="824"/>
      <c r="AG70" s="824"/>
      <c r="AH70" s="824"/>
      <c r="AI70" s="824"/>
      <c r="AJ70" s="824"/>
      <c r="AK70" s="824"/>
      <c r="AL70" s="824"/>
      <c r="AM70" s="825">
        <f t="shared" si="68"/>
        <v>0</v>
      </c>
      <c r="AN70" s="826"/>
      <c r="AO70" s="826"/>
      <c r="AP70" s="815"/>
      <c r="AT70" s="3984" t="s">
        <v>48</v>
      </c>
      <c r="AU70" s="1364">
        <v>2016</v>
      </c>
      <c r="AV70" s="840" t="s">
        <v>582</v>
      </c>
      <c r="AW70" s="824"/>
      <c r="AX70" s="824"/>
      <c r="AY70" s="824"/>
      <c r="AZ70" s="824"/>
      <c r="BA70" s="824"/>
      <c r="BB70" s="824"/>
      <c r="BC70" s="824"/>
      <c r="BD70" s="824"/>
      <c r="BE70" s="824"/>
      <c r="BF70" s="824"/>
      <c r="BG70" s="824"/>
      <c r="BH70" s="824"/>
      <c r="BI70" s="825">
        <f t="shared" si="69"/>
        <v>0</v>
      </c>
      <c r="BJ70" s="826"/>
      <c r="BK70" s="826"/>
      <c r="BL70" s="815"/>
    </row>
    <row r="71" spans="1:64">
      <c r="B71" s="3982"/>
      <c r="C71" s="1365" t="s">
        <v>1628</v>
      </c>
      <c r="D71" s="860" t="s">
        <v>1193</v>
      </c>
      <c r="E71" s="827"/>
      <c r="F71" s="827"/>
      <c r="G71" s="827"/>
      <c r="H71" s="827"/>
      <c r="I71" s="827"/>
      <c r="J71" s="827"/>
      <c r="K71" s="827"/>
      <c r="L71" s="827"/>
      <c r="M71" s="827"/>
      <c r="N71" s="827"/>
      <c r="O71" s="827"/>
      <c r="P71" s="827"/>
      <c r="Q71" s="828">
        <f t="shared" si="67"/>
        <v>0</v>
      </c>
      <c r="R71" s="826"/>
      <c r="S71" s="826"/>
      <c r="X71" s="3982"/>
      <c r="Y71" s="1365" t="s">
        <v>1628</v>
      </c>
      <c r="Z71" s="860" t="s">
        <v>1193</v>
      </c>
      <c r="AA71" s="827"/>
      <c r="AB71" s="827"/>
      <c r="AC71" s="827"/>
      <c r="AD71" s="827"/>
      <c r="AE71" s="827"/>
      <c r="AF71" s="827"/>
      <c r="AG71" s="827"/>
      <c r="AH71" s="827"/>
      <c r="AI71" s="827"/>
      <c r="AJ71" s="827"/>
      <c r="AK71" s="827"/>
      <c r="AL71" s="827"/>
      <c r="AM71" s="828">
        <f t="shared" si="68"/>
        <v>0</v>
      </c>
      <c r="AN71" s="826"/>
      <c r="AO71" s="826"/>
      <c r="AT71" s="3982"/>
      <c r="AU71" s="1365" t="s">
        <v>1628</v>
      </c>
      <c r="AV71" s="860" t="s">
        <v>1193</v>
      </c>
      <c r="AW71" s="827"/>
      <c r="AX71" s="827"/>
      <c r="AY71" s="827"/>
      <c r="AZ71" s="827"/>
      <c r="BA71" s="827"/>
      <c r="BB71" s="827"/>
      <c r="BC71" s="827"/>
      <c r="BD71" s="827"/>
      <c r="BE71" s="827"/>
      <c r="BF71" s="827"/>
      <c r="BG71" s="827"/>
      <c r="BH71" s="827"/>
      <c r="BI71" s="828">
        <f t="shared" si="69"/>
        <v>0</v>
      </c>
      <c r="BJ71" s="826"/>
      <c r="BK71" s="826"/>
    </row>
    <row r="72" spans="1:64">
      <c r="B72" s="3982"/>
      <c r="C72" s="3979" t="s">
        <v>1187</v>
      </c>
      <c r="D72" s="859" t="s">
        <v>1197</v>
      </c>
      <c r="E72" s="830"/>
      <c r="F72" s="830"/>
      <c r="G72" s="830"/>
      <c r="H72" s="830"/>
      <c r="I72" s="830"/>
      <c r="J72" s="830"/>
      <c r="K72" s="830"/>
      <c r="L72" s="830"/>
      <c r="M72" s="830"/>
      <c r="N72" s="830"/>
      <c r="O72" s="830"/>
      <c r="P72" s="830"/>
      <c r="Q72" s="849">
        <f t="shared" si="67"/>
        <v>0</v>
      </c>
      <c r="R72" s="826"/>
      <c r="S72" s="826"/>
      <c r="X72" s="3982"/>
      <c r="Y72" s="3979" t="s">
        <v>1187</v>
      </c>
      <c r="Z72" s="859" t="s">
        <v>582</v>
      </c>
      <c r="AA72" s="830"/>
      <c r="AB72" s="830"/>
      <c r="AC72" s="830"/>
      <c r="AD72" s="830"/>
      <c r="AE72" s="830"/>
      <c r="AF72" s="830"/>
      <c r="AG72" s="830"/>
      <c r="AH72" s="830"/>
      <c r="AI72" s="830"/>
      <c r="AJ72" s="830"/>
      <c r="AK72" s="830"/>
      <c r="AL72" s="830"/>
      <c r="AM72" s="849">
        <f t="shared" si="68"/>
        <v>0</v>
      </c>
      <c r="AN72" s="826"/>
      <c r="AO72" s="826"/>
      <c r="AT72" s="3982"/>
      <c r="AU72" s="3979" t="s">
        <v>1187</v>
      </c>
      <c r="AV72" s="859" t="s">
        <v>582</v>
      </c>
      <c r="AW72" s="830"/>
      <c r="AX72" s="830"/>
      <c r="AY72" s="830"/>
      <c r="AZ72" s="830"/>
      <c r="BA72" s="830"/>
      <c r="BB72" s="830"/>
      <c r="BC72" s="830"/>
      <c r="BD72" s="830"/>
      <c r="BE72" s="830"/>
      <c r="BF72" s="830"/>
      <c r="BG72" s="830"/>
      <c r="BH72" s="830"/>
      <c r="BI72" s="849">
        <f t="shared" si="69"/>
        <v>0</v>
      </c>
      <c r="BJ72" s="826"/>
      <c r="BK72" s="826"/>
    </row>
    <row r="73" spans="1:64" ht="13.5" thickBot="1">
      <c r="B73" s="3983"/>
      <c r="C73" s="3980"/>
      <c r="D73" s="854" t="s">
        <v>1193</v>
      </c>
      <c r="E73" s="832"/>
      <c r="F73" s="832"/>
      <c r="G73" s="832"/>
      <c r="H73" s="832"/>
      <c r="I73" s="832"/>
      <c r="J73" s="832"/>
      <c r="K73" s="832"/>
      <c r="L73" s="832"/>
      <c r="M73" s="832"/>
      <c r="N73" s="832"/>
      <c r="O73" s="832"/>
      <c r="P73" s="832"/>
      <c r="Q73" s="833">
        <f t="shared" si="67"/>
        <v>0</v>
      </c>
      <c r="R73" s="826"/>
      <c r="S73" s="826"/>
      <c r="X73" s="3983"/>
      <c r="Y73" s="3980"/>
      <c r="Z73" s="854" t="s">
        <v>1193</v>
      </c>
      <c r="AA73" s="832"/>
      <c r="AB73" s="832"/>
      <c r="AC73" s="832"/>
      <c r="AD73" s="832"/>
      <c r="AE73" s="832"/>
      <c r="AF73" s="832"/>
      <c r="AG73" s="832"/>
      <c r="AH73" s="832"/>
      <c r="AI73" s="832"/>
      <c r="AJ73" s="832"/>
      <c r="AK73" s="832"/>
      <c r="AL73" s="832"/>
      <c r="AM73" s="833">
        <f t="shared" si="68"/>
        <v>0</v>
      </c>
      <c r="AN73" s="826"/>
      <c r="AO73" s="826"/>
      <c r="AT73" s="3983"/>
      <c r="AU73" s="3980"/>
      <c r="AV73" s="854" t="s">
        <v>1193</v>
      </c>
      <c r="AW73" s="832"/>
      <c r="AX73" s="832"/>
      <c r="AY73" s="832"/>
      <c r="AZ73" s="832"/>
      <c r="BA73" s="832"/>
      <c r="BB73" s="832"/>
      <c r="BC73" s="832"/>
      <c r="BD73" s="832"/>
      <c r="BE73" s="832"/>
      <c r="BF73" s="832"/>
      <c r="BG73" s="832"/>
      <c r="BH73" s="832"/>
      <c r="BI73" s="833">
        <f t="shared" si="69"/>
        <v>0</v>
      </c>
      <c r="BJ73" s="826"/>
      <c r="BK73" s="826"/>
    </row>
    <row r="74" spans="1:64">
      <c r="B74" s="3984" t="s">
        <v>1299</v>
      </c>
      <c r="C74" s="1364">
        <f>+C5</f>
        <v>2023</v>
      </c>
      <c r="D74" s="840" t="s">
        <v>1212</v>
      </c>
      <c r="E74" s="824"/>
      <c r="F74" s="824"/>
      <c r="G74" s="824"/>
      <c r="H74" s="824"/>
      <c r="I74" s="824"/>
      <c r="J74" s="824"/>
      <c r="K74" s="824"/>
      <c r="L74" s="824"/>
      <c r="M74" s="824"/>
      <c r="N74" s="824"/>
      <c r="O74" s="824"/>
      <c r="P74" s="824"/>
      <c r="Q74" s="825">
        <f t="shared" si="67"/>
        <v>0</v>
      </c>
      <c r="R74" s="826"/>
      <c r="S74" s="826"/>
      <c r="T74" s="815"/>
      <c r="X74" s="3984" t="s">
        <v>1299</v>
      </c>
      <c r="Y74" s="1364">
        <v>2016</v>
      </c>
      <c r="Z74" s="840" t="s">
        <v>582</v>
      </c>
      <c r="AA74" s="824"/>
      <c r="AB74" s="824"/>
      <c r="AC74" s="824"/>
      <c r="AD74" s="824"/>
      <c r="AE74" s="824"/>
      <c r="AF74" s="824"/>
      <c r="AG74" s="824"/>
      <c r="AH74" s="824"/>
      <c r="AI74" s="824"/>
      <c r="AJ74" s="824"/>
      <c r="AK74" s="824"/>
      <c r="AL74" s="824"/>
      <c r="AM74" s="825">
        <f t="shared" si="68"/>
        <v>0</v>
      </c>
      <c r="AN74" s="826"/>
      <c r="AO74" s="826"/>
      <c r="AP74" s="815"/>
      <c r="AT74" s="3984" t="s">
        <v>1299</v>
      </c>
      <c r="AU74" s="1364">
        <v>2016</v>
      </c>
      <c r="AV74" s="840" t="s">
        <v>582</v>
      </c>
      <c r="AW74" s="824"/>
      <c r="AX74" s="824"/>
      <c r="AY74" s="824"/>
      <c r="AZ74" s="824"/>
      <c r="BA74" s="824"/>
      <c r="BB74" s="824"/>
      <c r="BC74" s="824"/>
      <c r="BD74" s="824"/>
      <c r="BE74" s="824"/>
      <c r="BF74" s="824"/>
      <c r="BG74" s="824"/>
      <c r="BH74" s="824"/>
      <c r="BI74" s="825">
        <f t="shared" si="69"/>
        <v>0</v>
      </c>
      <c r="BJ74" s="826"/>
      <c r="BK74" s="826"/>
      <c r="BL74" s="815"/>
    </row>
    <row r="75" spans="1:64">
      <c r="B75" s="3982"/>
      <c r="C75" s="1365" t="s">
        <v>1628</v>
      </c>
      <c r="D75" s="860" t="s">
        <v>1193</v>
      </c>
      <c r="E75" s="827"/>
      <c r="F75" s="827"/>
      <c r="G75" s="827"/>
      <c r="H75" s="827"/>
      <c r="I75" s="827"/>
      <c r="J75" s="827"/>
      <c r="K75" s="827"/>
      <c r="L75" s="827"/>
      <c r="M75" s="827"/>
      <c r="N75" s="827"/>
      <c r="O75" s="827"/>
      <c r="P75" s="827"/>
      <c r="Q75" s="828">
        <f t="shared" si="67"/>
        <v>0</v>
      </c>
      <c r="R75" s="826"/>
      <c r="S75" s="826"/>
      <c r="X75" s="3982"/>
      <c r="Y75" s="1365" t="s">
        <v>1628</v>
      </c>
      <c r="Z75" s="860" t="s">
        <v>1193</v>
      </c>
      <c r="AA75" s="827"/>
      <c r="AB75" s="827"/>
      <c r="AC75" s="827"/>
      <c r="AD75" s="827"/>
      <c r="AE75" s="827"/>
      <c r="AF75" s="827"/>
      <c r="AG75" s="827"/>
      <c r="AH75" s="827"/>
      <c r="AI75" s="827"/>
      <c r="AJ75" s="827"/>
      <c r="AK75" s="827"/>
      <c r="AL75" s="827"/>
      <c r="AM75" s="828">
        <f t="shared" si="68"/>
        <v>0</v>
      </c>
      <c r="AN75" s="826"/>
      <c r="AO75" s="826"/>
      <c r="AT75" s="3982"/>
      <c r="AU75" s="1365" t="s">
        <v>1628</v>
      </c>
      <c r="AV75" s="860" t="s">
        <v>1193</v>
      </c>
      <c r="AW75" s="827"/>
      <c r="AX75" s="827"/>
      <c r="AY75" s="827"/>
      <c r="AZ75" s="827"/>
      <c r="BA75" s="827"/>
      <c r="BB75" s="827"/>
      <c r="BC75" s="827"/>
      <c r="BD75" s="827"/>
      <c r="BE75" s="827"/>
      <c r="BF75" s="827"/>
      <c r="BG75" s="827"/>
      <c r="BH75" s="827"/>
      <c r="BI75" s="828">
        <f t="shared" si="69"/>
        <v>0</v>
      </c>
      <c r="BJ75" s="826"/>
      <c r="BK75" s="826"/>
    </row>
    <row r="76" spans="1:64">
      <c r="B76" s="3982"/>
      <c r="C76" s="3979" t="s">
        <v>1187</v>
      </c>
      <c r="D76" s="859" t="s">
        <v>1197</v>
      </c>
      <c r="E76" s="830"/>
      <c r="F76" s="830"/>
      <c r="G76" s="830"/>
      <c r="H76" s="830"/>
      <c r="I76" s="830"/>
      <c r="J76" s="830"/>
      <c r="K76" s="830"/>
      <c r="L76" s="830"/>
      <c r="M76" s="830"/>
      <c r="N76" s="830"/>
      <c r="O76" s="830"/>
      <c r="P76" s="830"/>
      <c r="Q76" s="849">
        <f t="shared" si="67"/>
        <v>0</v>
      </c>
      <c r="R76" s="826"/>
      <c r="S76" s="826"/>
      <c r="X76" s="3982"/>
      <c r="Y76" s="3979" t="s">
        <v>1187</v>
      </c>
      <c r="Z76" s="859" t="s">
        <v>582</v>
      </c>
      <c r="AA76" s="830"/>
      <c r="AB76" s="830"/>
      <c r="AC76" s="830"/>
      <c r="AD76" s="830"/>
      <c r="AE76" s="830"/>
      <c r="AF76" s="830"/>
      <c r="AG76" s="830"/>
      <c r="AH76" s="830"/>
      <c r="AI76" s="830"/>
      <c r="AJ76" s="830"/>
      <c r="AK76" s="830"/>
      <c r="AL76" s="830"/>
      <c r="AM76" s="849">
        <f t="shared" si="68"/>
        <v>0</v>
      </c>
      <c r="AN76" s="826"/>
      <c r="AO76" s="826"/>
      <c r="AT76" s="3982"/>
      <c r="AU76" s="3979" t="s">
        <v>1187</v>
      </c>
      <c r="AV76" s="859" t="s">
        <v>582</v>
      </c>
      <c r="AW76" s="830"/>
      <c r="AX76" s="830"/>
      <c r="AY76" s="830"/>
      <c r="AZ76" s="830"/>
      <c r="BA76" s="830"/>
      <c r="BB76" s="830"/>
      <c r="BC76" s="830"/>
      <c r="BD76" s="830"/>
      <c r="BE76" s="830"/>
      <c r="BF76" s="830"/>
      <c r="BG76" s="830"/>
      <c r="BH76" s="830"/>
      <c r="BI76" s="849">
        <f t="shared" si="69"/>
        <v>0</v>
      </c>
      <c r="BJ76" s="826"/>
      <c r="BK76" s="826"/>
    </row>
    <row r="77" spans="1:64" ht="13.5" thickBot="1">
      <c r="B77" s="3983"/>
      <c r="C77" s="3980"/>
      <c r="D77" s="854" t="s">
        <v>1193</v>
      </c>
      <c r="E77" s="832"/>
      <c r="F77" s="832"/>
      <c r="G77" s="832"/>
      <c r="H77" s="832"/>
      <c r="I77" s="832"/>
      <c r="J77" s="832"/>
      <c r="K77" s="832"/>
      <c r="L77" s="832"/>
      <c r="M77" s="832"/>
      <c r="N77" s="832"/>
      <c r="O77" s="832"/>
      <c r="P77" s="832"/>
      <c r="Q77" s="833">
        <f t="shared" si="67"/>
        <v>0</v>
      </c>
      <c r="R77" s="826"/>
      <c r="S77" s="826"/>
      <c r="X77" s="3983"/>
      <c r="Y77" s="3980"/>
      <c r="Z77" s="854" t="s">
        <v>1193</v>
      </c>
      <c r="AA77" s="832"/>
      <c r="AB77" s="832"/>
      <c r="AC77" s="832"/>
      <c r="AD77" s="832"/>
      <c r="AE77" s="832"/>
      <c r="AF77" s="832"/>
      <c r="AG77" s="832"/>
      <c r="AH77" s="832"/>
      <c r="AI77" s="832"/>
      <c r="AJ77" s="832"/>
      <c r="AK77" s="832"/>
      <c r="AL77" s="832"/>
      <c r="AM77" s="833">
        <f t="shared" si="68"/>
        <v>0</v>
      </c>
      <c r="AN77" s="826"/>
      <c r="AO77" s="826"/>
      <c r="AT77" s="3983"/>
      <c r="AU77" s="3980"/>
      <c r="AV77" s="854" t="s">
        <v>1193</v>
      </c>
      <c r="AW77" s="832"/>
      <c r="AX77" s="832"/>
      <c r="AY77" s="832"/>
      <c r="AZ77" s="832"/>
      <c r="BA77" s="832"/>
      <c r="BB77" s="832"/>
      <c r="BC77" s="832"/>
      <c r="BD77" s="832"/>
      <c r="BE77" s="832"/>
      <c r="BF77" s="832"/>
      <c r="BG77" s="832"/>
      <c r="BH77" s="832"/>
      <c r="BI77" s="833">
        <f t="shared" si="69"/>
        <v>0</v>
      </c>
      <c r="BJ77" s="826"/>
      <c r="BK77" s="826"/>
    </row>
    <row r="78" spans="1:64">
      <c r="E78" s="873"/>
      <c r="F78" s="873"/>
      <c r="G78" s="873"/>
      <c r="H78" s="873"/>
      <c r="I78" s="873"/>
      <c r="J78" s="873"/>
      <c r="K78" s="873"/>
      <c r="L78" s="873"/>
      <c r="M78" s="873"/>
      <c r="N78" s="873"/>
      <c r="O78" s="873"/>
      <c r="P78" s="873"/>
      <c r="Q78" s="873"/>
      <c r="R78" s="873"/>
      <c r="S78" s="873"/>
      <c r="AA78" s="873"/>
      <c r="AB78" s="873"/>
      <c r="AC78" s="873"/>
      <c r="AD78" s="873"/>
      <c r="AE78" s="873"/>
      <c r="AF78" s="873"/>
      <c r="AG78" s="873"/>
      <c r="AH78" s="873"/>
      <c r="AI78" s="873"/>
      <c r="AJ78" s="873"/>
      <c r="AK78" s="873"/>
      <c r="AL78" s="873"/>
      <c r="AM78" s="873"/>
      <c r="AN78" s="873"/>
      <c r="AO78" s="873"/>
      <c r="AW78" s="873"/>
      <c r="AX78" s="873"/>
      <c r="AY78" s="873"/>
      <c r="AZ78" s="873"/>
      <c r="BA78" s="873"/>
      <c r="BB78" s="873"/>
      <c r="BC78" s="873"/>
      <c r="BD78" s="873"/>
      <c r="BE78" s="873"/>
      <c r="BF78" s="873"/>
      <c r="BG78" s="873"/>
      <c r="BH78" s="873"/>
      <c r="BI78" s="873"/>
      <c r="BJ78" s="873"/>
      <c r="BK78" s="873"/>
    </row>
    <row r="79" spans="1:64">
      <c r="A79" s="813" t="s">
        <v>1213</v>
      </c>
      <c r="C79" s="881" t="s">
        <v>218</v>
      </c>
      <c r="D79" t="s">
        <v>682</v>
      </c>
      <c r="E79" s="873"/>
      <c r="F79" s="873"/>
      <c r="G79" s="873"/>
      <c r="H79" s="873"/>
      <c r="I79" s="873"/>
      <c r="J79" s="873"/>
      <c r="K79" s="873"/>
      <c r="L79" s="873"/>
      <c r="M79" s="873"/>
      <c r="N79" s="873"/>
      <c r="O79" s="873"/>
      <c r="P79" s="873"/>
      <c r="Q79" s="873"/>
      <c r="R79" s="873"/>
      <c r="S79" s="873"/>
      <c r="W79" s="813" t="s">
        <v>1213</v>
      </c>
      <c r="Y79" s="881" t="s">
        <v>218</v>
      </c>
      <c r="Z79" t="s">
        <v>682</v>
      </c>
      <c r="AA79" s="873"/>
      <c r="AB79" s="873"/>
      <c r="AC79" s="873"/>
      <c r="AD79" s="873"/>
      <c r="AE79" s="873"/>
      <c r="AF79" s="873"/>
      <c r="AG79" s="873"/>
      <c r="AH79" s="873"/>
      <c r="AI79" s="873"/>
      <c r="AJ79" s="873"/>
      <c r="AK79" s="873"/>
      <c r="AL79" s="873"/>
      <c r="AM79" s="873"/>
      <c r="AN79" s="873"/>
      <c r="AO79" s="873"/>
      <c r="AS79" s="813" t="s">
        <v>1213</v>
      </c>
      <c r="AU79" s="881" t="s">
        <v>218</v>
      </c>
      <c r="AV79" t="s">
        <v>682</v>
      </c>
      <c r="AW79" s="873"/>
      <c r="AX79" s="873"/>
      <c r="AY79" s="873"/>
      <c r="AZ79" s="873"/>
      <c r="BA79" s="873"/>
      <c r="BB79" s="873"/>
      <c r="BC79" s="873"/>
      <c r="BD79" s="873"/>
      <c r="BE79" s="873"/>
      <c r="BF79" s="873"/>
      <c r="BG79" s="873"/>
      <c r="BH79" s="873"/>
      <c r="BI79" s="873"/>
      <c r="BJ79" s="873"/>
      <c r="BK79" s="873"/>
    </row>
    <row r="80" spans="1:64" ht="13.5" thickBot="1">
      <c r="A80" s="813" t="s">
        <v>1214</v>
      </c>
      <c r="B80" s="813"/>
      <c r="C80" s="813"/>
      <c r="D80" s="813"/>
      <c r="E80" s="882"/>
      <c r="F80" s="882"/>
      <c r="G80" s="873"/>
      <c r="H80" s="873"/>
      <c r="I80" s="873"/>
      <c r="J80" s="873"/>
      <c r="K80" s="873"/>
      <c r="L80" s="873"/>
      <c r="M80" s="873"/>
      <c r="N80" s="873"/>
      <c r="O80" s="873"/>
      <c r="P80" s="873"/>
      <c r="Q80" s="873"/>
      <c r="R80" s="873"/>
      <c r="S80" s="873"/>
      <c r="W80" s="813" t="s">
        <v>1214</v>
      </c>
      <c r="X80" s="813"/>
      <c r="Y80" s="813"/>
      <c r="Z80" s="813"/>
      <c r="AA80" s="882"/>
      <c r="AB80" s="882"/>
      <c r="AC80" s="873"/>
      <c r="AD80" s="873"/>
      <c r="AE80" s="873"/>
      <c r="AF80" s="873"/>
      <c r="AG80" s="873"/>
      <c r="AH80" s="873"/>
      <c r="AI80" s="873"/>
      <c r="AJ80" s="873"/>
      <c r="AK80" s="873"/>
      <c r="AL80" s="873"/>
      <c r="AM80" s="873"/>
      <c r="AN80" s="873"/>
      <c r="AO80" s="873"/>
      <c r="AS80" s="813" t="s">
        <v>1214</v>
      </c>
      <c r="AT80" s="813"/>
      <c r="AU80" s="813"/>
      <c r="AV80" s="813"/>
      <c r="AW80" s="882"/>
      <c r="AX80" s="882"/>
      <c r="AY80" s="873"/>
      <c r="AZ80" s="873"/>
      <c r="BA80" s="873"/>
      <c r="BB80" s="873"/>
      <c r="BC80" s="873"/>
      <c r="BD80" s="873"/>
      <c r="BE80" s="873"/>
      <c r="BF80" s="873"/>
      <c r="BG80" s="873"/>
      <c r="BH80" s="873"/>
      <c r="BI80" s="873"/>
      <c r="BJ80" s="873"/>
      <c r="BK80" s="873"/>
    </row>
    <row r="81" spans="1:65" ht="13.5" thickBot="1">
      <c r="B81" s="877"/>
      <c r="C81" s="878"/>
      <c r="D81" s="879" t="s">
        <v>137</v>
      </c>
      <c r="E81" s="879" t="str">
        <f t="shared" ref="E81:P81" si="71">+E13</f>
        <v>4月</v>
      </c>
      <c r="F81" s="879" t="str">
        <f t="shared" si="71"/>
        <v>5月</v>
      </c>
      <c r="G81" s="879" t="str">
        <f t="shared" si="71"/>
        <v>6月</v>
      </c>
      <c r="H81" s="879" t="str">
        <f t="shared" si="71"/>
        <v>7月</v>
      </c>
      <c r="I81" s="879" t="str">
        <f t="shared" si="71"/>
        <v>8月</v>
      </c>
      <c r="J81" s="879" t="str">
        <f t="shared" si="71"/>
        <v>9月</v>
      </c>
      <c r="K81" s="879" t="str">
        <f t="shared" si="71"/>
        <v>10月</v>
      </c>
      <c r="L81" s="879" t="str">
        <f t="shared" si="71"/>
        <v>11月</v>
      </c>
      <c r="M81" s="879" t="str">
        <f t="shared" si="71"/>
        <v>12月</v>
      </c>
      <c r="N81" s="879" t="str">
        <f t="shared" si="71"/>
        <v>1月</v>
      </c>
      <c r="O81" s="879" t="str">
        <f t="shared" si="71"/>
        <v>2月</v>
      </c>
      <c r="P81" s="879" t="str">
        <f t="shared" si="71"/>
        <v>3月</v>
      </c>
      <c r="Q81" s="880" t="s">
        <v>201</v>
      </c>
      <c r="R81" s="822"/>
      <c r="S81" s="822"/>
      <c r="T81" s="822"/>
      <c r="X81" s="877"/>
      <c r="Y81" s="878"/>
      <c r="Z81" s="879" t="s">
        <v>137</v>
      </c>
      <c r="AA81" s="879" t="str">
        <f t="shared" ref="AA81:AL81" si="72">+AA13</f>
        <v>4月</v>
      </c>
      <c r="AB81" s="879" t="str">
        <f t="shared" si="72"/>
        <v>5月</v>
      </c>
      <c r="AC81" s="879" t="str">
        <f t="shared" si="72"/>
        <v>6月</v>
      </c>
      <c r="AD81" s="879" t="str">
        <f t="shared" si="72"/>
        <v>7月</v>
      </c>
      <c r="AE81" s="879" t="str">
        <f t="shared" si="72"/>
        <v>8月</v>
      </c>
      <c r="AF81" s="879" t="str">
        <f t="shared" si="72"/>
        <v>9月</v>
      </c>
      <c r="AG81" s="879" t="str">
        <f t="shared" si="72"/>
        <v>10月</v>
      </c>
      <c r="AH81" s="879" t="str">
        <f t="shared" si="72"/>
        <v>11月</v>
      </c>
      <c r="AI81" s="879" t="str">
        <f t="shared" si="72"/>
        <v>12月</v>
      </c>
      <c r="AJ81" s="879" t="str">
        <f t="shared" si="72"/>
        <v>1月</v>
      </c>
      <c r="AK81" s="879" t="str">
        <f t="shared" si="72"/>
        <v>2月</v>
      </c>
      <c r="AL81" s="879" t="str">
        <f t="shared" si="72"/>
        <v>3月</v>
      </c>
      <c r="AM81" s="880" t="s">
        <v>201</v>
      </c>
      <c r="AN81" s="822"/>
      <c r="AO81" s="822"/>
      <c r="AP81" s="822"/>
      <c r="AT81" s="877"/>
      <c r="AU81" s="878"/>
      <c r="AV81" s="879" t="s">
        <v>137</v>
      </c>
      <c r="AW81" s="879" t="str">
        <f t="shared" ref="AW81:BH81" si="73">+AW13</f>
        <v>4月</v>
      </c>
      <c r="AX81" s="879" t="str">
        <f t="shared" si="73"/>
        <v>5月</v>
      </c>
      <c r="AY81" s="879" t="str">
        <f t="shared" si="73"/>
        <v>6月</v>
      </c>
      <c r="AZ81" s="879" t="str">
        <f t="shared" si="73"/>
        <v>7月</v>
      </c>
      <c r="BA81" s="879" t="str">
        <f t="shared" si="73"/>
        <v>8月</v>
      </c>
      <c r="BB81" s="879" t="str">
        <f t="shared" si="73"/>
        <v>9月</v>
      </c>
      <c r="BC81" s="879" t="str">
        <f t="shared" si="73"/>
        <v>10月</v>
      </c>
      <c r="BD81" s="879" t="str">
        <f t="shared" si="73"/>
        <v>11月</v>
      </c>
      <c r="BE81" s="879" t="str">
        <f t="shared" si="73"/>
        <v>12月</v>
      </c>
      <c r="BF81" s="879" t="str">
        <f t="shared" si="73"/>
        <v>1月</v>
      </c>
      <c r="BG81" s="879" t="str">
        <f t="shared" si="73"/>
        <v>2月</v>
      </c>
      <c r="BH81" s="879" t="str">
        <f t="shared" si="73"/>
        <v>3月</v>
      </c>
      <c r="BI81" s="880" t="s">
        <v>201</v>
      </c>
      <c r="BJ81" s="822"/>
      <c r="BK81" s="822"/>
      <c r="BL81" s="822"/>
    </row>
    <row r="82" spans="1:65">
      <c r="B82" s="3992" t="s">
        <v>1215</v>
      </c>
      <c r="C82" s="1364">
        <f>+C5</f>
        <v>2023</v>
      </c>
      <c r="D82" s="864" t="str">
        <f>+D79</f>
        <v>ｋｇ</v>
      </c>
      <c r="E82" s="824">
        <v>100</v>
      </c>
      <c r="F82" s="824">
        <v>100</v>
      </c>
      <c r="G82" s="824">
        <v>100</v>
      </c>
      <c r="H82" s="824">
        <v>100</v>
      </c>
      <c r="I82" s="824">
        <v>100</v>
      </c>
      <c r="J82" s="824">
        <v>100</v>
      </c>
      <c r="K82" s="824">
        <v>100</v>
      </c>
      <c r="L82" s="824">
        <v>100</v>
      </c>
      <c r="M82" s="824">
        <v>100</v>
      </c>
      <c r="N82" s="824">
        <v>100</v>
      </c>
      <c r="O82" s="824">
        <v>100</v>
      </c>
      <c r="P82" s="824">
        <v>100</v>
      </c>
      <c r="Q82" s="825">
        <f>SUM(E82:P82)</f>
        <v>1200</v>
      </c>
      <c r="R82" s="826"/>
      <c r="S82" s="826"/>
      <c r="T82" s="826"/>
      <c r="V82" s="835"/>
      <c r="X82" s="3992" t="s">
        <v>1215</v>
      </c>
      <c r="Y82" s="1364">
        <v>2016</v>
      </c>
      <c r="Z82" s="864" t="str">
        <f>+Z79</f>
        <v>ｋｇ</v>
      </c>
      <c r="AA82" s="824">
        <v>100</v>
      </c>
      <c r="AB82" s="824"/>
      <c r="AC82" s="824"/>
      <c r="AD82" s="824"/>
      <c r="AE82" s="824"/>
      <c r="AF82" s="824"/>
      <c r="AG82" s="824"/>
      <c r="AH82" s="824"/>
      <c r="AI82" s="824"/>
      <c r="AJ82" s="824"/>
      <c r="AK82" s="824"/>
      <c r="AL82" s="824"/>
      <c r="AM82" s="825">
        <f>SUM(AA82:AL82)</f>
        <v>100</v>
      </c>
      <c r="AN82" s="826"/>
      <c r="AO82" s="826"/>
      <c r="AP82" s="826"/>
      <c r="AT82" s="3992" t="s">
        <v>1215</v>
      </c>
      <c r="AU82" s="1364">
        <v>2016</v>
      </c>
      <c r="AV82" s="864" t="str">
        <f>+AV79</f>
        <v>ｋｇ</v>
      </c>
      <c r="AW82" s="824">
        <v>100</v>
      </c>
      <c r="AX82" s="824"/>
      <c r="AY82" s="824"/>
      <c r="AZ82" s="824"/>
      <c r="BA82" s="824"/>
      <c r="BB82" s="824"/>
      <c r="BC82" s="824"/>
      <c r="BD82" s="824"/>
      <c r="BE82" s="824"/>
      <c r="BF82" s="824"/>
      <c r="BG82" s="824"/>
      <c r="BH82" s="824"/>
      <c r="BI82" s="825">
        <f>SUM(AW82:BH82)</f>
        <v>100</v>
      </c>
      <c r="BJ82" s="826"/>
      <c r="BK82" s="826"/>
      <c r="BL82" s="826"/>
    </row>
    <row r="83" spans="1:65">
      <c r="B83" s="3982"/>
      <c r="C83" s="1365" t="s">
        <v>1628</v>
      </c>
      <c r="D83" s="860" t="s">
        <v>1193</v>
      </c>
      <c r="E83" s="827"/>
      <c r="F83" s="827"/>
      <c r="G83" s="827"/>
      <c r="H83" s="827"/>
      <c r="I83" s="827"/>
      <c r="J83" s="827"/>
      <c r="K83" s="827"/>
      <c r="L83" s="827"/>
      <c r="M83" s="827"/>
      <c r="N83" s="827"/>
      <c r="O83" s="827"/>
      <c r="P83" s="827"/>
      <c r="Q83" s="828">
        <f>SUM(E83:P83)</f>
        <v>0</v>
      </c>
      <c r="R83" s="826">
        <f>+Q83/Q82</f>
        <v>0</v>
      </c>
      <c r="S83" s="826" t="s">
        <v>2092</v>
      </c>
      <c r="T83" s="826"/>
      <c r="X83" s="3982"/>
      <c r="Y83" s="1365" t="s">
        <v>1628</v>
      </c>
      <c r="Z83" s="860" t="s">
        <v>1193</v>
      </c>
      <c r="AA83" s="827"/>
      <c r="AB83" s="827"/>
      <c r="AC83" s="827"/>
      <c r="AD83" s="827"/>
      <c r="AE83" s="827"/>
      <c r="AF83" s="827"/>
      <c r="AG83" s="827"/>
      <c r="AH83" s="827"/>
      <c r="AI83" s="827"/>
      <c r="AJ83" s="827"/>
      <c r="AK83" s="827"/>
      <c r="AL83" s="827"/>
      <c r="AM83" s="828">
        <f>SUM(AA83:AL83)</f>
        <v>0</v>
      </c>
      <c r="AN83" s="826"/>
      <c r="AO83" s="826"/>
      <c r="AP83" s="826"/>
      <c r="AT83" s="3982"/>
      <c r="AU83" s="1365" t="s">
        <v>1628</v>
      </c>
      <c r="AV83" s="860" t="s">
        <v>1193</v>
      </c>
      <c r="AW83" s="827"/>
      <c r="AX83" s="827"/>
      <c r="AY83" s="827"/>
      <c r="AZ83" s="827"/>
      <c r="BA83" s="827"/>
      <c r="BB83" s="827"/>
      <c r="BC83" s="827"/>
      <c r="BD83" s="827"/>
      <c r="BE83" s="827"/>
      <c r="BF83" s="827"/>
      <c r="BG83" s="827"/>
      <c r="BH83" s="827"/>
      <c r="BI83" s="828">
        <f>SUM(AW83:BH83)</f>
        <v>0</v>
      </c>
      <c r="BJ83" s="826"/>
      <c r="BK83" s="826"/>
      <c r="BL83" s="826"/>
    </row>
    <row r="84" spans="1:65">
      <c r="B84" s="3982"/>
      <c r="C84" s="3979" t="s">
        <v>1187</v>
      </c>
      <c r="D84" s="867" t="str">
        <f>+D79</f>
        <v>ｋｇ</v>
      </c>
      <c r="E84" s="830">
        <v>90</v>
      </c>
      <c r="F84" s="830">
        <v>90</v>
      </c>
      <c r="G84" s="830">
        <v>90</v>
      </c>
      <c r="H84" s="830">
        <v>90</v>
      </c>
      <c r="I84" s="830">
        <v>90</v>
      </c>
      <c r="J84" s="830">
        <v>90</v>
      </c>
      <c r="K84" s="830">
        <v>90</v>
      </c>
      <c r="L84" s="830">
        <v>90</v>
      </c>
      <c r="M84" s="830">
        <v>90</v>
      </c>
      <c r="N84" s="830">
        <v>90</v>
      </c>
      <c r="O84" s="830">
        <v>90</v>
      </c>
      <c r="P84" s="830">
        <v>90</v>
      </c>
      <c r="Q84" s="849">
        <f>SUM(E84:P84)</f>
        <v>1080</v>
      </c>
      <c r="R84" s="826"/>
      <c r="S84" s="826"/>
      <c r="T84" s="826"/>
      <c r="X84" s="3982"/>
      <c r="Y84" s="3979" t="s">
        <v>1187</v>
      </c>
      <c r="Z84" s="867" t="str">
        <f>+Z79</f>
        <v>ｋｇ</v>
      </c>
      <c r="AA84" s="830">
        <v>90</v>
      </c>
      <c r="AB84" s="830"/>
      <c r="AC84" s="830"/>
      <c r="AD84" s="830"/>
      <c r="AE84" s="830"/>
      <c r="AF84" s="830"/>
      <c r="AG84" s="830"/>
      <c r="AH84" s="830"/>
      <c r="AI84" s="830"/>
      <c r="AJ84" s="830"/>
      <c r="AK84" s="830"/>
      <c r="AL84" s="830"/>
      <c r="AM84" s="849">
        <f>SUM(AA84:AL84)</f>
        <v>90</v>
      </c>
      <c r="AN84" s="826"/>
      <c r="AO84" s="826"/>
      <c r="AP84" s="826"/>
      <c r="AT84" s="3982"/>
      <c r="AU84" s="3979" t="s">
        <v>1187</v>
      </c>
      <c r="AV84" s="867" t="str">
        <f>+AV79</f>
        <v>ｋｇ</v>
      </c>
      <c r="AW84" s="830">
        <v>90</v>
      </c>
      <c r="AX84" s="830"/>
      <c r="AY84" s="830"/>
      <c r="AZ84" s="830"/>
      <c r="BA84" s="830"/>
      <c r="BB84" s="830"/>
      <c r="BC84" s="830"/>
      <c r="BD84" s="830"/>
      <c r="BE84" s="830"/>
      <c r="BF84" s="830"/>
      <c r="BG84" s="830"/>
      <c r="BH84" s="830"/>
      <c r="BI84" s="849">
        <f>SUM(AW84:BH84)</f>
        <v>90</v>
      </c>
      <c r="BJ84" s="826"/>
      <c r="BK84" s="826"/>
      <c r="BL84" s="826"/>
    </row>
    <row r="85" spans="1:65" ht="13.5" thickBot="1">
      <c r="B85" s="3983"/>
      <c r="C85" s="3980"/>
      <c r="D85" s="854" t="s">
        <v>1193</v>
      </c>
      <c r="E85" s="832"/>
      <c r="F85" s="832"/>
      <c r="G85" s="832"/>
      <c r="H85" s="832"/>
      <c r="I85" s="832"/>
      <c r="J85" s="832"/>
      <c r="K85" s="832"/>
      <c r="L85" s="832"/>
      <c r="M85" s="832"/>
      <c r="N85" s="832"/>
      <c r="O85" s="832"/>
      <c r="P85" s="832"/>
      <c r="Q85" s="833">
        <f>SUM(E85:P85)</f>
        <v>0</v>
      </c>
      <c r="R85" s="826">
        <f>+Q85/Q84</f>
        <v>0</v>
      </c>
      <c r="S85" s="826" t="s">
        <v>2092</v>
      </c>
      <c r="T85" s="826"/>
      <c r="V85" s="815"/>
      <c r="X85" s="3983"/>
      <c r="Y85" s="3980"/>
      <c r="Z85" s="854" t="s">
        <v>1193</v>
      </c>
      <c r="AA85" s="832"/>
      <c r="AB85" s="832"/>
      <c r="AC85" s="832"/>
      <c r="AD85" s="832"/>
      <c r="AE85" s="832"/>
      <c r="AF85" s="832"/>
      <c r="AG85" s="832"/>
      <c r="AH85" s="832"/>
      <c r="AI85" s="832"/>
      <c r="AJ85" s="832"/>
      <c r="AK85" s="832"/>
      <c r="AL85" s="832"/>
      <c r="AM85" s="833">
        <f>SUM(AA85:AL85)</f>
        <v>0</v>
      </c>
      <c r="AN85" s="826"/>
      <c r="AO85" s="826"/>
      <c r="AP85" s="826"/>
      <c r="AT85" s="3983"/>
      <c r="AU85" s="3980"/>
      <c r="AV85" s="854" t="s">
        <v>1193</v>
      </c>
      <c r="AW85" s="832"/>
      <c r="AX85" s="832"/>
      <c r="AY85" s="832"/>
      <c r="AZ85" s="832"/>
      <c r="BA85" s="832"/>
      <c r="BB85" s="832"/>
      <c r="BC85" s="832"/>
      <c r="BD85" s="832"/>
      <c r="BE85" s="832"/>
      <c r="BF85" s="832"/>
      <c r="BG85" s="832"/>
      <c r="BH85" s="832"/>
      <c r="BI85" s="833">
        <f>SUM(AW85:BH85)</f>
        <v>0</v>
      </c>
      <c r="BJ85" s="826"/>
      <c r="BK85" s="826"/>
      <c r="BL85" s="826"/>
    </row>
    <row r="86" spans="1:65" ht="13.5" thickBot="1">
      <c r="A86" s="813" t="s">
        <v>1218</v>
      </c>
      <c r="B86" s="813"/>
      <c r="C86" s="813"/>
      <c r="D86" s="813"/>
      <c r="E86" s="813"/>
      <c r="F86" s="813"/>
      <c r="G86" s="813"/>
      <c r="W86" s="813" t="s">
        <v>1218</v>
      </c>
      <c r="X86" s="813"/>
      <c r="Y86" s="813"/>
      <c r="Z86" s="813"/>
      <c r="AA86" s="813"/>
      <c r="AB86" s="813"/>
      <c r="AC86" s="813"/>
      <c r="AS86" s="813" t="s">
        <v>1218</v>
      </c>
      <c r="AT86" s="813"/>
      <c r="AU86" s="813"/>
      <c r="AV86" s="813"/>
      <c r="AW86" s="813"/>
      <c r="AX86" s="813"/>
      <c r="AY86" s="813"/>
    </row>
    <row r="87" spans="1:65" ht="13.5" thickBot="1">
      <c r="B87" s="837"/>
      <c r="C87" s="818"/>
      <c r="D87" s="888" t="s">
        <v>137</v>
      </c>
      <c r="E87" s="838" t="str">
        <f t="shared" ref="E87:P87" si="74">+E13</f>
        <v>4月</v>
      </c>
      <c r="F87" s="838" t="str">
        <f t="shared" si="74"/>
        <v>5月</v>
      </c>
      <c r="G87" s="838" t="str">
        <f t="shared" si="74"/>
        <v>6月</v>
      </c>
      <c r="H87" s="838" t="str">
        <f t="shared" si="74"/>
        <v>7月</v>
      </c>
      <c r="I87" s="838" t="str">
        <f t="shared" si="74"/>
        <v>8月</v>
      </c>
      <c r="J87" s="838" t="str">
        <f t="shared" si="74"/>
        <v>9月</v>
      </c>
      <c r="K87" s="838" t="str">
        <f t="shared" si="74"/>
        <v>10月</v>
      </c>
      <c r="L87" s="838" t="str">
        <f t="shared" si="74"/>
        <v>11月</v>
      </c>
      <c r="M87" s="838" t="str">
        <f t="shared" si="74"/>
        <v>12月</v>
      </c>
      <c r="N87" s="838" t="str">
        <f t="shared" si="74"/>
        <v>1月</v>
      </c>
      <c r="O87" s="838" t="str">
        <f t="shared" si="74"/>
        <v>2月</v>
      </c>
      <c r="P87" s="838" t="str">
        <f t="shared" si="74"/>
        <v>3月</v>
      </c>
      <c r="Q87" s="821" t="s">
        <v>201</v>
      </c>
      <c r="R87" s="822"/>
      <c r="S87" s="822"/>
      <c r="T87" s="822"/>
      <c r="U87" s="822"/>
      <c r="X87" s="837"/>
      <c r="Y87" s="818"/>
      <c r="Z87" s="888" t="s">
        <v>137</v>
      </c>
      <c r="AA87" s="838" t="str">
        <f t="shared" ref="AA87:AL87" si="75">+AA13</f>
        <v>4月</v>
      </c>
      <c r="AB87" s="838" t="str">
        <f t="shared" si="75"/>
        <v>5月</v>
      </c>
      <c r="AC87" s="838" t="str">
        <f t="shared" si="75"/>
        <v>6月</v>
      </c>
      <c r="AD87" s="838" t="str">
        <f t="shared" si="75"/>
        <v>7月</v>
      </c>
      <c r="AE87" s="838" t="str">
        <f t="shared" si="75"/>
        <v>8月</v>
      </c>
      <c r="AF87" s="838" t="str">
        <f t="shared" si="75"/>
        <v>9月</v>
      </c>
      <c r="AG87" s="838" t="str">
        <f t="shared" si="75"/>
        <v>10月</v>
      </c>
      <c r="AH87" s="838" t="str">
        <f t="shared" si="75"/>
        <v>11月</v>
      </c>
      <c r="AI87" s="838" t="str">
        <f t="shared" si="75"/>
        <v>12月</v>
      </c>
      <c r="AJ87" s="838" t="str">
        <f t="shared" si="75"/>
        <v>1月</v>
      </c>
      <c r="AK87" s="838" t="str">
        <f t="shared" si="75"/>
        <v>2月</v>
      </c>
      <c r="AL87" s="838" t="str">
        <f t="shared" si="75"/>
        <v>3月</v>
      </c>
      <c r="AM87" s="821" t="s">
        <v>201</v>
      </c>
      <c r="AN87" s="822"/>
      <c r="AO87" s="822"/>
      <c r="AP87" s="822"/>
      <c r="AQ87" s="822"/>
      <c r="AT87" s="837"/>
      <c r="AU87" s="818"/>
      <c r="AV87" s="888" t="s">
        <v>137</v>
      </c>
      <c r="AW87" s="838" t="str">
        <f t="shared" ref="AW87:BH87" si="76">+AW13</f>
        <v>4月</v>
      </c>
      <c r="AX87" s="838" t="str">
        <f t="shared" si="76"/>
        <v>5月</v>
      </c>
      <c r="AY87" s="838" t="str">
        <f t="shared" si="76"/>
        <v>6月</v>
      </c>
      <c r="AZ87" s="838" t="str">
        <f t="shared" si="76"/>
        <v>7月</v>
      </c>
      <c r="BA87" s="838" t="str">
        <f t="shared" si="76"/>
        <v>8月</v>
      </c>
      <c r="BB87" s="838" t="str">
        <f t="shared" si="76"/>
        <v>9月</v>
      </c>
      <c r="BC87" s="838" t="str">
        <f t="shared" si="76"/>
        <v>10月</v>
      </c>
      <c r="BD87" s="838" t="str">
        <f t="shared" si="76"/>
        <v>11月</v>
      </c>
      <c r="BE87" s="838" t="str">
        <f t="shared" si="76"/>
        <v>12月</v>
      </c>
      <c r="BF87" s="838" t="str">
        <f t="shared" si="76"/>
        <v>1月</v>
      </c>
      <c r="BG87" s="838" t="str">
        <f t="shared" si="76"/>
        <v>2月</v>
      </c>
      <c r="BH87" s="838" t="str">
        <f t="shared" si="76"/>
        <v>3月</v>
      </c>
      <c r="BI87" s="821" t="s">
        <v>201</v>
      </c>
      <c r="BJ87" s="822"/>
      <c r="BK87" s="822"/>
      <c r="BL87" s="822"/>
      <c r="BM87" s="822"/>
    </row>
    <row r="88" spans="1:65">
      <c r="B88" s="889" t="s">
        <v>1219</v>
      </c>
      <c r="C88" s="1364">
        <f>+C5</f>
        <v>2023</v>
      </c>
      <c r="D88" s="911" t="str">
        <f>+D79</f>
        <v>ｋｇ</v>
      </c>
      <c r="E88" s="2104">
        <v>2000</v>
      </c>
      <c r="F88" s="2104">
        <v>2000</v>
      </c>
      <c r="G88" s="2104">
        <v>2000</v>
      </c>
      <c r="H88" s="2104">
        <v>2000</v>
      </c>
      <c r="I88" s="2104">
        <v>2000</v>
      </c>
      <c r="J88" s="2104">
        <v>2000</v>
      </c>
      <c r="K88" s="2104">
        <v>2000</v>
      </c>
      <c r="L88" s="2104">
        <v>2000</v>
      </c>
      <c r="M88" s="2104">
        <v>2000</v>
      </c>
      <c r="N88" s="2104">
        <v>2000</v>
      </c>
      <c r="O88" s="2104">
        <v>2000</v>
      </c>
      <c r="P88" s="2104">
        <v>2000</v>
      </c>
      <c r="Q88" s="890">
        <f>SUM(E88:P88)</f>
        <v>24000</v>
      </c>
      <c r="R88" s="839"/>
      <c r="S88" s="839"/>
      <c r="T88" s="839"/>
      <c r="U88" s="839"/>
      <c r="V88" s="891"/>
      <c r="X88" s="889" t="s">
        <v>1219</v>
      </c>
      <c r="Y88" s="1364">
        <v>2016</v>
      </c>
      <c r="Z88" s="911" t="str">
        <f>+Z79</f>
        <v>ｋｇ</v>
      </c>
      <c r="AA88" s="908">
        <v>2000</v>
      </c>
      <c r="AB88" s="908">
        <v>3000</v>
      </c>
      <c r="AC88" s="908">
        <f t="shared" ref="AC88:AL88" si="77">SUM(AC90:AC96)</f>
        <v>0</v>
      </c>
      <c r="AD88" s="908">
        <f t="shared" si="77"/>
        <v>0</v>
      </c>
      <c r="AE88" s="908">
        <f t="shared" si="77"/>
        <v>0</v>
      </c>
      <c r="AF88" s="908">
        <f t="shared" si="77"/>
        <v>0</v>
      </c>
      <c r="AG88" s="908">
        <f t="shared" si="77"/>
        <v>0</v>
      </c>
      <c r="AH88" s="908">
        <f t="shared" si="77"/>
        <v>0</v>
      </c>
      <c r="AI88" s="908">
        <f t="shared" si="77"/>
        <v>0</v>
      </c>
      <c r="AJ88" s="908">
        <f t="shared" si="77"/>
        <v>0</v>
      </c>
      <c r="AK88" s="908">
        <f t="shared" si="77"/>
        <v>0</v>
      </c>
      <c r="AL88" s="908">
        <f t="shared" si="77"/>
        <v>0</v>
      </c>
      <c r="AM88" s="890">
        <f>SUM(AA88:AL88)</f>
        <v>5000</v>
      </c>
      <c r="AN88" s="839"/>
      <c r="AO88" s="839"/>
      <c r="AP88" s="839"/>
      <c r="AQ88" s="839"/>
      <c r="AT88" s="889" t="s">
        <v>1219</v>
      </c>
      <c r="AU88" s="1364">
        <v>2016</v>
      </c>
      <c r="AV88" s="911" t="str">
        <f>+AV79</f>
        <v>ｋｇ</v>
      </c>
      <c r="AW88" s="908">
        <v>2000</v>
      </c>
      <c r="AX88" s="908">
        <v>3000</v>
      </c>
      <c r="AY88" s="908">
        <f t="shared" ref="AY88:BH88" si="78">SUM(AY90:AY96)</f>
        <v>0</v>
      </c>
      <c r="AZ88" s="908">
        <f t="shared" si="78"/>
        <v>0</v>
      </c>
      <c r="BA88" s="908">
        <f t="shared" si="78"/>
        <v>0</v>
      </c>
      <c r="BB88" s="908">
        <f t="shared" si="78"/>
        <v>0</v>
      </c>
      <c r="BC88" s="908">
        <f t="shared" si="78"/>
        <v>0</v>
      </c>
      <c r="BD88" s="908">
        <f t="shared" si="78"/>
        <v>0</v>
      </c>
      <c r="BE88" s="908">
        <f t="shared" si="78"/>
        <v>0</v>
      </c>
      <c r="BF88" s="908">
        <f t="shared" si="78"/>
        <v>0</v>
      </c>
      <c r="BG88" s="908">
        <f t="shared" si="78"/>
        <v>0</v>
      </c>
      <c r="BH88" s="908">
        <f t="shared" si="78"/>
        <v>0</v>
      </c>
      <c r="BI88" s="890">
        <f>SUM(AW88:BH88)</f>
        <v>5000</v>
      </c>
      <c r="BJ88" s="839"/>
      <c r="BK88" s="839"/>
      <c r="BL88" s="839"/>
      <c r="BM88" s="839"/>
    </row>
    <row r="89" spans="1:65">
      <c r="B89" s="892"/>
      <c r="C89" s="1365" t="s">
        <v>1628</v>
      </c>
      <c r="D89" s="804" t="s">
        <v>1193</v>
      </c>
      <c r="E89" s="2105">
        <v>2000</v>
      </c>
      <c r="F89" s="2105"/>
      <c r="G89" s="2105"/>
      <c r="H89" s="2105"/>
      <c r="I89" s="2105"/>
      <c r="J89" s="2105"/>
      <c r="K89" s="2105"/>
      <c r="L89" s="2105"/>
      <c r="M89" s="2105"/>
      <c r="N89" s="2105"/>
      <c r="O89" s="2105"/>
      <c r="P89" s="2105"/>
      <c r="Q89" s="805">
        <f t="shared" ref="Q89:Q96" si="79">SUM(E89:P89)</f>
        <v>2000</v>
      </c>
      <c r="R89" s="826">
        <f>+Q89/Q88</f>
        <v>8.3333333333333329E-2</v>
      </c>
      <c r="S89" s="826" t="s">
        <v>2092</v>
      </c>
      <c r="T89" s="893"/>
      <c r="U89" s="893"/>
      <c r="V89" s="891"/>
      <c r="X89" s="892"/>
      <c r="Y89" s="1365" t="s">
        <v>1628</v>
      </c>
      <c r="Z89" s="804" t="s">
        <v>1193</v>
      </c>
      <c r="AA89" s="1367">
        <v>-2000</v>
      </c>
      <c r="AB89" s="1367"/>
      <c r="AC89" s="1367"/>
      <c r="AD89" s="1367"/>
      <c r="AE89" s="1367"/>
      <c r="AF89" s="1367"/>
      <c r="AG89" s="1367"/>
      <c r="AH89" s="1367"/>
      <c r="AI89" s="1367"/>
      <c r="AJ89" s="1367"/>
      <c r="AK89" s="1367"/>
      <c r="AL89" s="1367"/>
      <c r="AM89" s="805">
        <f t="shared" ref="AM89:AM91" si="80">SUM(AA89:AL89)</f>
        <v>-2000</v>
      </c>
      <c r="AN89" s="893"/>
      <c r="AO89" s="893"/>
      <c r="AP89" s="893"/>
      <c r="AQ89" s="893"/>
      <c r="AT89" s="892"/>
      <c r="AU89" s="1365" t="s">
        <v>1628</v>
      </c>
      <c r="AV89" s="804" t="s">
        <v>1193</v>
      </c>
      <c r="AW89" s="1367">
        <v>-2000</v>
      </c>
      <c r="AX89" s="1367"/>
      <c r="AY89" s="1367"/>
      <c r="AZ89" s="1367"/>
      <c r="BA89" s="1367"/>
      <c r="BB89" s="1367"/>
      <c r="BC89" s="1367"/>
      <c r="BD89" s="1367"/>
      <c r="BE89" s="1367"/>
      <c r="BF89" s="1367"/>
      <c r="BG89" s="1367"/>
      <c r="BH89" s="1367"/>
      <c r="BI89" s="805">
        <f t="shared" ref="BI89:BI91" si="81">SUM(AW89:BH89)</f>
        <v>-2000</v>
      </c>
      <c r="BJ89" s="893"/>
      <c r="BK89" s="893"/>
      <c r="BL89" s="893"/>
      <c r="BM89" s="893"/>
    </row>
    <row r="90" spans="1:65">
      <c r="B90" s="3968" t="s">
        <v>1220</v>
      </c>
      <c r="C90" s="3970" t="s">
        <v>1187</v>
      </c>
      <c r="D90" s="803" t="str">
        <f>+D79</f>
        <v>ｋｇ</v>
      </c>
      <c r="E90" s="2106"/>
      <c r="F90" s="2106"/>
      <c r="G90" s="2106"/>
      <c r="H90" s="2106"/>
      <c r="I90" s="2106"/>
      <c r="J90" s="2106"/>
      <c r="K90" s="2106"/>
      <c r="L90" s="2106"/>
      <c r="M90" s="2106"/>
      <c r="N90" s="2106"/>
      <c r="O90" s="2106"/>
      <c r="P90" s="2106"/>
      <c r="Q90" s="899">
        <f t="shared" si="79"/>
        <v>0</v>
      </c>
      <c r="R90" s="839"/>
      <c r="S90" s="839"/>
      <c r="T90" s="839"/>
      <c r="U90" s="839"/>
      <c r="V90" s="815"/>
      <c r="X90" s="3968" t="s">
        <v>1220</v>
      </c>
      <c r="Y90" s="3970" t="s">
        <v>1187</v>
      </c>
      <c r="Z90" s="803" t="str">
        <f>+Z79</f>
        <v>ｋｇ</v>
      </c>
      <c r="AA90" s="41"/>
      <c r="AB90" s="41"/>
      <c r="AC90" s="41"/>
      <c r="AD90" s="41"/>
      <c r="AE90" s="41"/>
      <c r="AF90" s="41"/>
      <c r="AG90" s="41"/>
      <c r="AH90" s="41"/>
      <c r="AI90" s="41"/>
      <c r="AJ90" s="41"/>
      <c r="AK90" s="41"/>
      <c r="AL90" s="41"/>
      <c r="AM90" s="899">
        <f t="shared" si="80"/>
        <v>0</v>
      </c>
      <c r="AN90" s="839"/>
      <c r="AO90" s="839"/>
      <c r="AP90" s="839"/>
      <c r="AQ90" s="839"/>
      <c r="AT90" s="3968" t="s">
        <v>1220</v>
      </c>
      <c r="AU90" s="3970" t="s">
        <v>1187</v>
      </c>
      <c r="AV90" s="803" t="str">
        <f>+AV79</f>
        <v>ｋｇ</v>
      </c>
      <c r="AW90" s="41"/>
      <c r="AX90" s="41"/>
      <c r="AY90" s="41"/>
      <c r="AZ90" s="41"/>
      <c r="BA90" s="41"/>
      <c r="BB90" s="41"/>
      <c r="BC90" s="41"/>
      <c r="BD90" s="41"/>
      <c r="BE90" s="41"/>
      <c r="BF90" s="41"/>
      <c r="BG90" s="41"/>
      <c r="BH90" s="41"/>
      <c r="BI90" s="899">
        <f t="shared" si="81"/>
        <v>0</v>
      </c>
      <c r="BJ90" s="839"/>
      <c r="BK90" s="839"/>
      <c r="BL90" s="839"/>
      <c r="BM90" s="839"/>
    </row>
    <row r="91" spans="1:65">
      <c r="B91" s="3969"/>
      <c r="C91" s="3970"/>
      <c r="D91" s="804" t="s">
        <v>1193</v>
      </c>
      <c r="E91" s="2105"/>
      <c r="F91" s="2105"/>
      <c r="G91" s="2105"/>
      <c r="H91" s="2105"/>
      <c r="I91" s="2105"/>
      <c r="J91" s="2105"/>
      <c r="K91" s="2105"/>
      <c r="L91" s="2105"/>
      <c r="M91" s="2105"/>
      <c r="N91" s="2105"/>
      <c r="O91" s="2105"/>
      <c r="P91" s="2105"/>
      <c r="Q91" s="895">
        <f t="shared" si="79"/>
        <v>0</v>
      </c>
      <c r="R91" s="893"/>
      <c r="S91" s="893"/>
      <c r="T91" s="893"/>
      <c r="U91" s="893"/>
      <c r="V91" s="815"/>
      <c r="X91" s="3969"/>
      <c r="Y91" s="3970"/>
      <c r="Z91" s="804" t="s">
        <v>1193</v>
      </c>
      <c r="AA91" s="1367"/>
      <c r="AB91" s="1367"/>
      <c r="AC91" s="1367"/>
      <c r="AD91" s="1367"/>
      <c r="AE91" s="1367"/>
      <c r="AF91" s="1367"/>
      <c r="AG91" s="1367"/>
      <c r="AH91" s="1367"/>
      <c r="AI91" s="1367"/>
      <c r="AJ91" s="1367"/>
      <c r="AK91" s="1367"/>
      <c r="AL91" s="1367"/>
      <c r="AM91" s="895">
        <f t="shared" si="80"/>
        <v>0</v>
      </c>
      <c r="AN91" s="893"/>
      <c r="AO91" s="893"/>
      <c r="AP91" s="893"/>
      <c r="AQ91" s="893"/>
      <c r="AT91" s="3969"/>
      <c r="AU91" s="3970"/>
      <c r="AV91" s="804" t="s">
        <v>1193</v>
      </c>
      <c r="AW91" s="1367"/>
      <c r="AX91" s="1367"/>
      <c r="AY91" s="1367"/>
      <c r="AZ91" s="1367"/>
      <c r="BA91" s="1367"/>
      <c r="BB91" s="1367"/>
      <c r="BC91" s="1367"/>
      <c r="BD91" s="1367"/>
      <c r="BE91" s="1367"/>
      <c r="BF91" s="1367"/>
      <c r="BG91" s="1367"/>
      <c r="BH91" s="1367"/>
      <c r="BI91" s="895">
        <f t="shared" si="81"/>
        <v>0</v>
      </c>
      <c r="BJ91" s="893"/>
      <c r="BK91" s="893"/>
      <c r="BL91" s="893"/>
      <c r="BM91" s="893"/>
    </row>
    <row r="92" spans="1:65">
      <c r="B92" s="3968" t="s">
        <v>1221</v>
      </c>
      <c r="C92" s="3970"/>
      <c r="D92" s="803" t="str">
        <f>+D79</f>
        <v>ｋｇ</v>
      </c>
      <c r="E92" s="2106"/>
      <c r="F92" s="2106"/>
      <c r="G92" s="2106"/>
      <c r="H92" s="2106"/>
      <c r="I92" s="2106"/>
      <c r="J92" s="2106"/>
      <c r="K92" s="2106"/>
      <c r="L92" s="2106"/>
      <c r="M92" s="2106"/>
      <c r="N92" s="2106"/>
      <c r="O92" s="2106"/>
      <c r="P92" s="2106"/>
      <c r="Q92" s="806">
        <f>SUM(E92:P92)</f>
        <v>0</v>
      </c>
      <c r="R92" s="839"/>
      <c r="S92" s="839"/>
      <c r="T92" s="839"/>
      <c r="U92" s="839"/>
      <c r="V92" s="815"/>
      <c r="X92" s="3968" t="s">
        <v>1221</v>
      </c>
      <c r="Y92" s="3970"/>
      <c r="Z92" s="803" t="str">
        <f>+Z79</f>
        <v>ｋｇ</v>
      </c>
      <c r="AA92" s="41"/>
      <c r="AB92" s="41"/>
      <c r="AC92" s="41"/>
      <c r="AD92" s="41"/>
      <c r="AE92" s="41"/>
      <c r="AF92" s="41"/>
      <c r="AG92" s="41"/>
      <c r="AH92" s="41"/>
      <c r="AI92" s="41"/>
      <c r="AJ92" s="41"/>
      <c r="AK92" s="41"/>
      <c r="AL92" s="41"/>
      <c r="AM92" s="806">
        <f>SUM(AA92:AL92)</f>
        <v>0</v>
      </c>
      <c r="AN92" s="839"/>
      <c r="AO92" s="839"/>
      <c r="AP92" s="839"/>
      <c r="AQ92" s="839"/>
      <c r="AT92" s="3968" t="s">
        <v>1221</v>
      </c>
      <c r="AU92" s="3970"/>
      <c r="AV92" s="803" t="str">
        <f>+AV79</f>
        <v>ｋｇ</v>
      </c>
      <c r="AW92" s="41"/>
      <c r="AX92" s="41"/>
      <c r="AY92" s="41"/>
      <c r="AZ92" s="41"/>
      <c r="BA92" s="41"/>
      <c r="BB92" s="41"/>
      <c r="BC92" s="41"/>
      <c r="BD92" s="41"/>
      <c r="BE92" s="41"/>
      <c r="BF92" s="41"/>
      <c r="BG92" s="41"/>
      <c r="BH92" s="41"/>
      <c r="BI92" s="806">
        <f>SUM(AW92:BH92)</f>
        <v>0</v>
      </c>
      <c r="BJ92" s="839"/>
      <c r="BK92" s="839"/>
      <c r="BL92" s="839"/>
      <c r="BM92" s="839"/>
    </row>
    <row r="93" spans="1:65">
      <c r="B93" s="3969"/>
      <c r="C93" s="3970"/>
      <c r="D93" s="804" t="s">
        <v>1193</v>
      </c>
      <c r="E93" s="2105"/>
      <c r="F93" s="2105"/>
      <c r="G93" s="2105"/>
      <c r="H93" s="2105"/>
      <c r="I93" s="2105"/>
      <c r="J93" s="2105"/>
      <c r="K93" s="2105"/>
      <c r="L93" s="2105"/>
      <c r="M93" s="2105"/>
      <c r="N93" s="2105"/>
      <c r="O93" s="2105"/>
      <c r="P93" s="2105"/>
      <c r="Q93" s="895">
        <f>SUM(E93:P93)</f>
        <v>0</v>
      </c>
      <c r="R93" s="826" t="e">
        <f>+Q93/Q92</f>
        <v>#DIV/0!</v>
      </c>
      <c r="S93" s="826" t="s">
        <v>2092</v>
      </c>
      <c r="T93" s="893"/>
      <c r="U93" s="893"/>
      <c r="V93" s="815"/>
      <c r="X93" s="3969"/>
      <c r="Y93" s="3970"/>
      <c r="Z93" s="804" t="s">
        <v>1193</v>
      </c>
      <c r="AA93" s="1367"/>
      <c r="AB93" s="1367"/>
      <c r="AC93" s="1367"/>
      <c r="AD93" s="1367"/>
      <c r="AE93" s="1367"/>
      <c r="AF93" s="1367"/>
      <c r="AG93" s="1367"/>
      <c r="AH93" s="1367"/>
      <c r="AI93" s="1367"/>
      <c r="AJ93" s="1367"/>
      <c r="AK93" s="1367"/>
      <c r="AL93" s="1367"/>
      <c r="AM93" s="895">
        <f>SUM(AA93:AL93)</f>
        <v>0</v>
      </c>
      <c r="AN93" s="893"/>
      <c r="AO93" s="893"/>
      <c r="AP93" s="893"/>
      <c r="AQ93" s="893"/>
      <c r="AT93" s="3969"/>
      <c r="AU93" s="3970"/>
      <c r="AV93" s="804" t="s">
        <v>1193</v>
      </c>
      <c r="AW93" s="1367"/>
      <c r="AX93" s="1367"/>
      <c r="AY93" s="1367"/>
      <c r="AZ93" s="1367"/>
      <c r="BA93" s="1367"/>
      <c r="BB93" s="1367"/>
      <c r="BC93" s="1367"/>
      <c r="BD93" s="1367"/>
      <c r="BE93" s="1367"/>
      <c r="BF93" s="1367"/>
      <c r="BG93" s="1367"/>
      <c r="BH93" s="1367"/>
      <c r="BI93" s="895">
        <f>SUM(AW93:BH93)</f>
        <v>0</v>
      </c>
      <c r="BJ93" s="893"/>
      <c r="BK93" s="893"/>
      <c r="BL93" s="893"/>
      <c r="BM93" s="893"/>
    </row>
    <row r="94" spans="1:65">
      <c r="B94" s="896" t="s">
        <v>1222</v>
      </c>
      <c r="C94" s="3970"/>
      <c r="D94" s="803" t="str">
        <f>+D79</f>
        <v>ｋｇ</v>
      </c>
      <c r="E94" s="2106"/>
      <c r="F94" s="2106"/>
      <c r="G94" s="2106"/>
      <c r="H94" s="2106"/>
      <c r="I94" s="2106"/>
      <c r="J94" s="2106"/>
      <c r="K94" s="2106"/>
      <c r="L94" s="2106"/>
      <c r="M94" s="2106"/>
      <c r="N94" s="2106"/>
      <c r="O94" s="2106"/>
      <c r="P94" s="2106"/>
      <c r="Q94" s="806">
        <f t="shared" si="79"/>
        <v>0</v>
      </c>
      <c r="R94" s="839"/>
      <c r="S94" s="839"/>
      <c r="T94" s="839"/>
      <c r="U94" s="839"/>
      <c r="V94" s="815"/>
      <c r="X94" s="896" t="s">
        <v>1222</v>
      </c>
      <c r="Y94" s="3970"/>
      <c r="Z94" s="803" t="str">
        <f>+Z79</f>
        <v>ｋｇ</v>
      </c>
      <c r="AA94" s="41"/>
      <c r="AB94" s="41"/>
      <c r="AC94" s="41"/>
      <c r="AD94" s="41"/>
      <c r="AE94" s="41"/>
      <c r="AF94" s="41"/>
      <c r="AG94" s="41"/>
      <c r="AH94" s="41"/>
      <c r="AI94" s="41"/>
      <c r="AJ94" s="41"/>
      <c r="AK94" s="41"/>
      <c r="AL94" s="41"/>
      <c r="AM94" s="806">
        <f t="shared" ref="AM94:AM96" si="82">SUM(AA94:AL94)</f>
        <v>0</v>
      </c>
      <c r="AN94" s="839"/>
      <c r="AO94" s="839"/>
      <c r="AP94" s="839"/>
      <c r="AQ94" s="839"/>
      <c r="AT94" s="896" t="s">
        <v>1222</v>
      </c>
      <c r="AU94" s="3970"/>
      <c r="AV94" s="803" t="str">
        <f>+AV79</f>
        <v>ｋｇ</v>
      </c>
      <c r="AW94" s="41"/>
      <c r="AX94" s="41"/>
      <c r="AY94" s="41"/>
      <c r="AZ94" s="41"/>
      <c r="BA94" s="41"/>
      <c r="BB94" s="41"/>
      <c r="BC94" s="41"/>
      <c r="BD94" s="41"/>
      <c r="BE94" s="41"/>
      <c r="BF94" s="41"/>
      <c r="BG94" s="41"/>
      <c r="BH94" s="41"/>
      <c r="BI94" s="806">
        <f t="shared" ref="BI94:BI96" si="83">SUM(AW94:BH94)</f>
        <v>0</v>
      </c>
      <c r="BJ94" s="839"/>
      <c r="BK94" s="839"/>
      <c r="BL94" s="839"/>
      <c r="BM94" s="839"/>
    </row>
    <row r="95" spans="1:65">
      <c r="B95" s="892" t="s">
        <v>1223</v>
      </c>
      <c r="C95" s="3970"/>
      <c r="D95" s="808" t="str">
        <f>+D79</f>
        <v>ｋｇ</v>
      </c>
      <c r="E95" s="2107"/>
      <c r="F95" s="2107"/>
      <c r="G95" s="2107"/>
      <c r="H95" s="2107"/>
      <c r="I95" s="2107"/>
      <c r="J95" s="2107"/>
      <c r="K95" s="2107"/>
      <c r="L95" s="2107"/>
      <c r="M95" s="2107"/>
      <c r="N95" s="2107"/>
      <c r="O95" s="2107"/>
      <c r="P95" s="2107"/>
      <c r="Q95" s="894">
        <f t="shared" si="79"/>
        <v>0</v>
      </c>
      <c r="R95" s="839"/>
      <c r="S95" s="839"/>
      <c r="T95" s="839"/>
      <c r="U95" s="839"/>
      <c r="V95" s="815"/>
      <c r="X95" s="892" t="s">
        <v>1223</v>
      </c>
      <c r="Y95" s="3970"/>
      <c r="Z95" s="808" t="str">
        <f>+Z79</f>
        <v>ｋｇ</v>
      </c>
      <c r="AA95" s="42"/>
      <c r="AB95" s="42"/>
      <c r="AC95" s="42"/>
      <c r="AD95" s="42"/>
      <c r="AE95" s="42"/>
      <c r="AF95" s="42"/>
      <c r="AG95" s="42"/>
      <c r="AH95" s="42"/>
      <c r="AI95" s="42"/>
      <c r="AJ95" s="42"/>
      <c r="AK95" s="42"/>
      <c r="AL95" s="42"/>
      <c r="AM95" s="894">
        <f t="shared" si="82"/>
        <v>0</v>
      </c>
      <c r="AN95" s="839"/>
      <c r="AO95" s="839"/>
      <c r="AP95" s="839"/>
      <c r="AQ95" s="839"/>
      <c r="AT95" s="892" t="s">
        <v>1223</v>
      </c>
      <c r="AU95" s="3970"/>
      <c r="AV95" s="808" t="str">
        <f>+AV79</f>
        <v>ｋｇ</v>
      </c>
      <c r="AW95" s="42"/>
      <c r="AX95" s="42"/>
      <c r="AY95" s="42"/>
      <c r="AZ95" s="42"/>
      <c r="BA95" s="42"/>
      <c r="BB95" s="42"/>
      <c r="BC95" s="42"/>
      <c r="BD95" s="42"/>
      <c r="BE95" s="42"/>
      <c r="BF95" s="42"/>
      <c r="BG95" s="42"/>
      <c r="BH95" s="42"/>
      <c r="BI95" s="894">
        <f t="shared" si="83"/>
        <v>0</v>
      </c>
      <c r="BJ95" s="839"/>
      <c r="BK95" s="839"/>
      <c r="BL95" s="839"/>
      <c r="BM95" s="839"/>
    </row>
    <row r="96" spans="1:65" ht="13.5" thickBot="1">
      <c r="B96" s="897"/>
      <c r="C96" s="3971"/>
      <c r="D96" s="912" t="s">
        <v>1193</v>
      </c>
      <c r="E96" s="2108"/>
      <c r="F96" s="2108"/>
      <c r="G96" s="2108"/>
      <c r="H96" s="2108"/>
      <c r="I96" s="2108"/>
      <c r="J96" s="2108"/>
      <c r="K96" s="2108"/>
      <c r="L96" s="2108"/>
      <c r="M96" s="2108"/>
      <c r="N96" s="2108"/>
      <c r="O96" s="2108"/>
      <c r="P96" s="2108"/>
      <c r="Q96" s="910">
        <f t="shared" si="79"/>
        <v>0</v>
      </c>
      <c r="R96" s="893"/>
      <c r="S96" s="893"/>
      <c r="T96" s="893"/>
      <c r="U96" s="893"/>
      <c r="X96" s="897"/>
      <c r="Y96" s="3971"/>
      <c r="Z96" s="912" t="s">
        <v>1193</v>
      </c>
      <c r="AA96" s="909"/>
      <c r="AB96" s="909"/>
      <c r="AC96" s="909"/>
      <c r="AD96" s="909"/>
      <c r="AE96" s="909"/>
      <c r="AF96" s="909"/>
      <c r="AG96" s="909"/>
      <c r="AH96" s="909"/>
      <c r="AI96" s="909"/>
      <c r="AJ96" s="909"/>
      <c r="AK96" s="909"/>
      <c r="AL96" s="909"/>
      <c r="AM96" s="910">
        <f t="shared" si="82"/>
        <v>0</v>
      </c>
      <c r="AN96" s="893"/>
      <c r="AO96" s="893"/>
      <c r="AP96" s="893"/>
      <c r="AQ96" s="893"/>
      <c r="AT96" s="897"/>
      <c r="AU96" s="3971"/>
      <c r="AV96" s="912" t="s">
        <v>1193</v>
      </c>
      <c r="AW96" s="909"/>
      <c r="AX96" s="909"/>
      <c r="AY96" s="909"/>
      <c r="AZ96" s="909"/>
      <c r="BA96" s="909"/>
      <c r="BB96" s="909"/>
      <c r="BC96" s="909"/>
      <c r="BD96" s="909"/>
      <c r="BE96" s="909"/>
      <c r="BF96" s="909"/>
      <c r="BG96" s="909"/>
      <c r="BH96" s="909"/>
      <c r="BI96" s="910">
        <f t="shared" si="83"/>
        <v>0</v>
      </c>
      <c r="BJ96" s="893"/>
      <c r="BK96" s="893"/>
      <c r="BL96" s="893"/>
      <c r="BM96" s="893"/>
    </row>
    <row r="97" spans="2:65">
      <c r="B97" s="889" t="s">
        <v>1224</v>
      </c>
      <c r="C97" s="1364">
        <f>+C5</f>
        <v>2023</v>
      </c>
      <c r="D97" s="911" t="str">
        <f>+D79</f>
        <v>ｋｇ</v>
      </c>
      <c r="E97" s="2104"/>
      <c r="F97" s="2104"/>
      <c r="G97" s="2104"/>
      <c r="H97" s="2104"/>
      <c r="I97" s="2104"/>
      <c r="J97" s="2104"/>
      <c r="K97" s="2104"/>
      <c r="L97" s="2104"/>
      <c r="M97" s="2104"/>
      <c r="N97" s="2104"/>
      <c r="O97" s="2104"/>
      <c r="P97" s="2104"/>
      <c r="Q97" s="890">
        <f>SUM(E97:P97)</f>
        <v>0</v>
      </c>
      <c r="R97" s="839"/>
      <c r="S97" s="839"/>
      <c r="T97" s="839"/>
      <c r="U97" s="839"/>
      <c r="V97" s="881"/>
      <c r="X97" s="889" t="s">
        <v>1224</v>
      </c>
      <c r="Y97" s="1364">
        <v>2016</v>
      </c>
      <c r="Z97" s="911" t="str">
        <f>+Z79</f>
        <v>ｋｇ</v>
      </c>
      <c r="AA97" s="908"/>
      <c r="AB97" s="908"/>
      <c r="AC97" s="908"/>
      <c r="AD97" s="908"/>
      <c r="AE97" s="908"/>
      <c r="AF97" s="908"/>
      <c r="AG97" s="908"/>
      <c r="AH97" s="908"/>
      <c r="AI97" s="908"/>
      <c r="AJ97" s="908"/>
      <c r="AK97" s="908"/>
      <c r="AL97" s="908"/>
      <c r="AM97" s="890">
        <f>SUM(AA97:AL97)</f>
        <v>0</v>
      </c>
      <c r="AN97" s="839"/>
      <c r="AO97" s="839"/>
      <c r="AP97" s="839"/>
      <c r="AQ97" s="839"/>
      <c r="AT97" s="889" t="s">
        <v>1224</v>
      </c>
      <c r="AU97" s="1364">
        <v>2016</v>
      </c>
      <c r="AV97" s="911" t="str">
        <f>+AV79</f>
        <v>ｋｇ</v>
      </c>
      <c r="AW97" s="908"/>
      <c r="AX97" s="908"/>
      <c r="AY97" s="908"/>
      <c r="AZ97" s="908"/>
      <c r="BA97" s="908"/>
      <c r="BB97" s="908"/>
      <c r="BC97" s="908"/>
      <c r="BD97" s="908"/>
      <c r="BE97" s="908"/>
      <c r="BF97" s="908"/>
      <c r="BG97" s="908"/>
      <c r="BH97" s="908"/>
      <c r="BI97" s="890">
        <f>SUM(AW97:BH97)</f>
        <v>0</v>
      </c>
      <c r="BJ97" s="839"/>
      <c r="BK97" s="839"/>
      <c r="BL97" s="839"/>
      <c r="BM97" s="839"/>
    </row>
    <row r="98" spans="2:65">
      <c r="B98" s="892"/>
      <c r="C98" s="1365" t="s">
        <v>1628</v>
      </c>
      <c r="D98" s="804" t="s">
        <v>1193</v>
      </c>
      <c r="E98" s="2105"/>
      <c r="F98" s="2105"/>
      <c r="G98" s="2105"/>
      <c r="H98" s="2105"/>
      <c r="I98" s="2105"/>
      <c r="J98" s="2105"/>
      <c r="K98" s="2105"/>
      <c r="L98" s="2105"/>
      <c r="M98" s="2105"/>
      <c r="N98" s="2105"/>
      <c r="O98" s="2105"/>
      <c r="P98" s="2105"/>
      <c r="Q98" s="895">
        <f t="shared" ref="Q98:Q105" si="84">SUM(E98:P98)</f>
        <v>0</v>
      </c>
      <c r="R98" s="893"/>
      <c r="S98" s="893"/>
      <c r="T98" s="893"/>
      <c r="U98" s="893"/>
      <c r="V98" s="891"/>
      <c r="X98" s="892"/>
      <c r="Y98" s="1365" t="s">
        <v>1628</v>
      </c>
      <c r="Z98" s="804" t="s">
        <v>1193</v>
      </c>
      <c r="AA98" s="1367"/>
      <c r="AB98" s="1367"/>
      <c r="AC98" s="1367"/>
      <c r="AD98" s="1367"/>
      <c r="AE98" s="1367"/>
      <c r="AF98" s="1367"/>
      <c r="AG98" s="1367"/>
      <c r="AH98" s="1367"/>
      <c r="AI98" s="1367"/>
      <c r="AJ98" s="1367"/>
      <c r="AK98" s="1367"/>
      <c r="AL98" s="1367"/>
      <c r="AM98" s="895">
        <f t="shared" ref="AM98:AM105" si="85">SUM(AA98:AL98)</f>
        <v>0</v>
      </c>
      <c r="AN98" s="893"/>
      <c r="AO98" s="893"/>
      <c r="AP98" s="893"/>
      <c r="AQ98" s="893"/>
      <c r="AT98" s="892"/>
      <c r="AU98" s="1365" t="s">
        <v>1628</v>
      </c>
      <c r="AV98" s="804" t="s">
        <v>1193</v>
      </c>
      <c r="AW98" s="1367"/>
      <c r="AX98" s="1367"/>
      <c r="AY98" s="1367"/>
      <c r="AZ98" s="1367"/>
      <c r="BA98" s="1367"/>
      <c r="BB98" s="1367"/>
      <c r="BC98" s="1367"/>
      <c r="BD98" s="1367"/>
      <c r="BE98" s="1367"/>
      <c r="BF98" s="1367"/>
      <c r="BG98" s="1367"/>
      <c r="BH98" s="1367"/>
      <c r="BI98" s="895">
        <f t="shared" ref="BI98:BI105" si="86">SUM(AW98:BH98)</f>
        <v>0</v>
      </c>
      <c r="BJ98" s="893"/>
      <c r="BK98" s="893"/>
      <c r="BL98" s="893"/>
      <c r="BM98" s="893"/>
    </row>
    <row r="99" spans="2:65">
      <c r="B99" s="3968" t="s">
        <v>1220</v>
      </c>
      <c r="C99" s="3970" t="s">
        <v>1187</v>
      </c>
      <c r="D99" s="803" t="str">
        <f>+D79</f>
        <v>ｋｇ</v>
      </c>
      <c r="E99" s="2106"/>
      <c r="F99" s="2106"/>
      <c r="G99" s="2106"/>
      <c r="H99" s="2106"/>
      <c r="I99" s="2106"/>
      <c r="J99" s="2106"/>
      <c r="K99" s="2106"/>
      <c r="L99" s="2106"/>
      <c r="M99" s="2106"/>
      <c r="N99" s="2106"/>
      <c r="O99" s="2106"/>
      <c r="P99" s="2106"/>
      <c r="Q99" s="806">
        <f t="shared" si="84"/>
        <v>0</v>
      </c>
      <c r="R99" s="839"/>
      <c r="S99" s="839"/>
      <c r="T99" s="839"/>
      <c r="U99" s="839"/>
      <c r="V99" s="891"/>
      <c r="X99" s="3968" t="s">
        <v>1220</v>
      </c>
      <c r="Y99" s="3970" t="s">
        <v>1187</v>
      </c>
      <c r="Z99" s="803" t="str">
        <f>+Z79</f>
        <v>ｋｇ</v>
      </c>
      <c r="AA99" s="41"/>
      <c r="AB99" s="41"/>
      <c r="AC99" s="41"/>
      <c r="AD99" s="41"/>
      <c r="AE99" s="41"/>
      <c r="AF99" s="41"/>
      <c r="AG99" s="41"/>
      <c r="AH99" s="41"/>
      <c r="AI99" s="41"/>
      <c r="AJ99" s="41"/>
      <c r="AK99" s="41"/>
      <c r="AL99" s="41"/>
      <c r="AM99" s="806">
        <f t="shared" si="85"/>
        <v>0</v>
      </c>
      <c r="AN99" s="839"/>
      <c r="AO99" s="839"/>
      <c r="AP99" s="839"/>
      <c r="AQ99" s="839"/>
      <c r="AT99" s="3968" t="s">
        <v>1220</v>
      </c>
      <c r="AU99" s="3970" t="s">
        <v>1187</v>
      </c>
      <c r="AV99" s="803" t="str">
        <f>+AV79</f>
        <v>ｋｇ</v>
      </c>
      <c r="AW99" s="41"/>
      <c r="AX99" s="41"/>
      <c r="AY99" s="41"/>
      <c r="AZ99" s="41"/>
      <c r="BA99" s="41"/>
      <c r="BB99" s="41"/>
      <c r="BC99" s="41"/>
      <c r="BD99" s="41"/>
      <c r="BE99" s="41"/>
      <c r="BF99" s="41"/>
      <c r="BG99" s="41"/>
      <c r="BH99" s="41"/>
      <c r="BI99" s="806">
        <f t="shared" si="86"/>
        <v>0</v>
      </c>
      <c r="BJ99" s="839"/>
      <c r="BK99" s="839"/>
      <c r="BL99" s="839"/>
      <c r="BM99" s="839"/>
    </row>
    <row r="100" spans="2:65">
      <c r="B100" s="3969"/>
      <c r="C100" s="3970"/>
      <c r="D100" s="804" t="s">
        <v>1193</v>
      </c>
      <c r="E100" s="2105"/>
      <c r="F100" s="2105"/>
      <c r="G100" s="2105"/>
      <c r="H100" s="2105"/>
      <c r="I100" s="2105"/>
      <c r="J100" s="2105"/>
      <c r="K100" s="2105"/>
      <c r="L100" s="2105"/>
      <c r="M100" s="2105"/>
      <c r="N100" s="2105"/>
      <c r="O100" s="2105"/>
      <c r="P100" s="2105"/>
      <c r="Q100" s="805">
        <f t="shared" si="84"/>
        <v>0</v>
      </c>
      <c r="R100" s="893"/>
      <c r="S100" s="893"/>
      <c r="T100" s="893"/>
      <c r="U100" s="893"/>
      <c r="V100" s="891"/>
      <c r="X100" s="3969"/>
      <c r="Y100" s="3970"/>
      <c r="Z100" s="804" t="s">
        <v>1193</v>
      </c>
      <c r="AA100" s="1367"/>
      <c r="AB100" s="1367"/>
      <c r="AC100" s="1367"/>
      <c r="AD100" s="1367"/>
      <c r="AE100" s="1367"/>
      <c r="AF100" s="1367"/>
      <c r="AG100" s="1367"/>
      <c r="AH100" s="1367"/>
      <c r="AI100" s="1367"/>
      <c r="AJ100" s="1367"/>
      <c r="AK100" s="1367"/>
      <c r="AL100" s="1367"/>
      <c r="AM100" s="805">
        <f t="shared" si="85"/>
        <v>0</v>
      </c>
      <c r="AN100" s="893"/>
      <c r="AO100" s="893"/>
      <c r="AP100" s="893"/>
      <c r="AQ100" s="893"/>
      <c r="AT100" s="3969"/>
      <c r="AU100" s="3970"/>
      <c r="AV100" s="804" t="s">
        <v>1193</v>
      </c>
      <c r="AW100" s="1367"/>
      <c r="AX100" s="1367"/>
      <c r="AY100" s="1367"/>
      <c r="AZ100" s="1367"/>
      <c r="BA100" s="1367"/>
      <c r="BB100" s="1367"/>
      <c r="BC100" s="1367"/>
      <c r="BD100" s="1367"/>
      <c r="BE100" s="1367"/>
      <c r="BF100" s="1367"/>
      <c r="BG100" s="1367"/>
      <c r="BH100" s="1367"/>
      <c r="BI100" s="805">
        <f t="shared" si="86"/>
        <v>0</v>
      </c>
      <c r="BJ100" s="893"/>
      <c r="BK100" s="893"/>
      <c r="BL100" s="893"/>
      <c r="BM100" s="893"/>
    </row>
    <row r="101" spans="2:65">
      <c r="B101" s="3968" t="s">
        <v>1221</v>
      </c>
      <c r="C101" s="3970"/>
      <c r="D101" s="803" t="str">
        <f>+D79</f>
        <v>ｋｇ</v>
      </c>
      <c r="E101" s="2106"/>
      <c r="F101" s="2106"/>
      <c r="G101" s="2106"/>
      <c r="H101" s="2106"/>
      <c r="I101" s="2106"/>
      <c r="J101" s="2106"/>
      <c r="K101" s="2106"/>
      <c r="L101" s="2106"/>
      <c r="M101" s="2106"/>
      <c r="N101" s="2106"/>
      <c r="O101" s="2106"/>
      <c r="P101" s="2106"/>
      <c r="Q101" s="899">
        <f t="shared" si="84"/>
        <v>0</v>
      </c>
      <c r="R101" s="839"/>
      <c r="S101" s="839"/>
      <c r="T101" s="839"/>
      <c r="U101" s="839"/>
      <c r="V101" s="815"/>
      <c r="X101" s="3968" t="s">
        <v>1221</v>
      </c>
      <c r="Y101" s="3970"/>
      <c r="Z101" s="803" t="str">
        <f>+Z79</f>
        <v>ｋｇ</v>
      </c>
      <c r="AA101" s="41"/>
      <c r="AB101" s="41"/>
      <c r="AC101" s="41"/>
      <c r="AD101" s="41"/>
      <c r="AE101" s="41"/>
      <c r="AF101" s="41"/>
      <c r="AG101" s="41"/>
      <c r="AH101" s="41"/>
      <c r="AI101" s="41"/>
      <c r="AJ101" s="41"/>
      <c r="AK101" s="41"/>
      <c r="AL101" s="41"/>
      <c r="AM101" s="899">
        <f t="shared" si="85"/>
        <v>0</v>
      </c>
      <c r="AN101" s="839"/>
      <c r="AO101" s="839"/>
      <c r="AP101" s="839"/>
      <c r="AQ101" s="839"/>
      <c r="AT101" s="3968" t="s">
        <v>1221</v>
      </c>
      <c r="AU101" s="3970"/>
      <c r="AV101" s="803" t="str">
        <f>+AV79</f>
        <v>ｋｇ</v>
      </c>
      <c r="AW101" s="41"/>
      <c r="AX101" s="41"/>
      <c r="AY101" s="41"/>
      <c r="AZ101" s="41"/>
      <c r="BA101" s="41"/>
      <c r="BB101" s="41"/>
      <c r="BC101" s="41"/>
      <c r="BD101" s="41"/>
      <c r="BE101" s="41"/>
      <c r="BF101" s="41"/>
      <c r="BG101" s="41"/>
      <c r="BH101" s="41"/>
      <c r="BI101" s="899">
        <f t="shared" si="86"/>
        <v>0</v>
      </c>
      <c r="BJ101" s="839"/>
      <c r="BK101" s="839"/>
      <c r="BL101" s="839"/>
      <c r="BM101" s="839"/>
    </row>
    <row r="102" spans="2:65">
      <c r="B102" s="3969"/>
      <c r="C102" s="3970"/>
      <c r="D102" s="804" t="s">
        <v>1193</v>
      </c>
      <c r="E102" s="2105"/>
      <c r="F102" s="2105"/>
      <c r="G102" s="2105"/>
      <c r="H102" s="2105"/>
      <c r="I102" s="2105"/>
      <c r="J102" s="2105"/>
      <c r="K102" s="2105"/>
      <c r="L102" s="2105"/>
      <c r="M102" s="2105"/>
      <c r="N102" s="2105"/>
      <c r="O102" s="2105"/>
      <c r="P102" s="2105"/>
      <c r="Q102" s="895">
        <f t="shared" si="84"/>
        <v>0</v>
      </c>
      <c r="R102" s="893"/>
      <c r="S102" s="893"/>
      <c r="T102" s="893"/>
      <c r="U102" s="893"/>
      <c r="V102" s="815"/>
      <c r="X102" s="3969"/>
      <c r="Y102" s="3970"/>
      <c r="Z102" s="804" t="s">
        <v>1193</v>
      </c>
      <c r="AA102" s="1367"/>
      <c r="AB102" s="1367"/>
      <c r="AC102" s="1367"/>
      <c r="AD102" s="1367"/>
      <c r="AE102" s="1367"/>
      <c r="AF102" s="1367"/>
      <c r="AG102" s="1367"/>
      <c r="AH102" s="1367"/>
      <c r="AI102" s="1367"/>
      <c r="AJ102" s="1367"/>
      <c r="AK102" s="1367"/>
      <c r="AL102" s="1367"/>
      <c r="AM102" s="895">
        <f t="shared" si="85"/>
        <v>0</v>
      </c>
      <c r="AN102" s="893"/>
      <c r="AO102" s="893"/>
      <c r="AP102" s="893"/>
      <c r="AQ102" s="893"/>
      <c r="AT102" s="3969"/>
      <c r="AU102" s="3970"/>
      <c r="AV102" s="804" t="s">
        <v>1193</v>
      </c>
      <c r="AW102" s="1367"/>
      <c r="AX102" s="1367"/>
      <c r="AY102" s="1367"/>
      <c r="AZ102" s="1367"/>
      <c r="BA102" s="1367"/>
      <c r="BB102" s="1367"/>
      <c r="BC102" s="1367"/>
      <c r="BD102" s="1367"/>
      <c r="BE102" s="1367"/>
      <c r="BF102" s="1367"/>
      <c r="BG102" s="1367"/>
      <c r="BH102" s="1367"/>
      <c r="BI102" s="895">
        <f t="shared" si="86"/>
        <v>0</v>
      </c>
      <c r="BJ102" s="893"/>
      <c r="BK102" s="893"/>
      <c r="BL102" s="893"/>
      <c r="BM102" s="893"/>
    </row>
    <row r="103" spans="2:65">
      <c r="B103" s="896" t="s">
        <v>1222</v>
      </c>
      <c r="C103" s="3970"/>
      <c r="D103" s="803" t="str">
        <f>+D79</f>
        <v>ｋｇ</v>
      </c>
      <c r="E103" s="2106"/>
      <c r="F103" s="2106"/>
      <c r="G103" s="2106"/>
      <c r="H103" s="2106"/>
      <c r="I103" s="2106"/>
      <c r="J103" s="2106"/>
      <c r="K103" s="2106"/>
      <c r="L103" s="2106"/>
      <c r="M103" s="2106"/>
      <c r="N103" s="2106"/>
      <c r="O103" s="2106"/>
      <c r="P103" s="2106"/>
      <c r="Q103" s="806">
        <f t="shared" si="84"/>
        <v>0</v>
      </c>
      <c r="R103" s="839"/>
      <c r="S103" s="839"/>
      <c r="T103" s="839"/>
      <c r="U103" s="839"/>
      <c r="V103" s="891"/>
      <c r="X103" s="896" t="s">
        <v>1222</v>
      </c>
      <c r="Y103" s="3970"/>
      <c r="Z103" s="803" t="str">
        <f>+Z79</f>
        <v>ｋｇ</v>
      </c>
      <c r="AA103" s="41"/>
      <c r="AB103" s="41"/>
      <c r="AC103" s="41"/>
      <c r="AD103" s="41"/>
      <c r="AE103" s="41"/>
      <c r="AF103" s="41"/>
      <c r="AG103" s="41"/>
      <c r="AH103" s="41"/>
      <c r="AI103" s="41"/>
      <c r="AJ103" s="41"/>
      <c r="AK103" s="41"/>
      <c r="AL103" s="41"/>
      <c r="AM103" s="806">
        <f t="shared" si="85"/>
        <v>0</v>
      </c>
      <c r="AN103" s="839"/>
      <c r="AO103" s="839"/>
      <c r="AP103" s="839"/>
      <c r="AQ103" s="839"/>
      <c r="AT103" s="896" t="s">
        <v>1222</v>
      </c>
      <c r="AU103" s="3970"/>
      <c r="AV103" s="803" t="str">
        <f>+AV79</f>
        <v>ｋｇ</v>
      </c>
      <c r="AW103" s="41"/>
      <c r="AX103" s="41"/>
      <c r="AY103" s="41"/>
      <c r="AZ103" s="41"/>
      <c r="BA103" s="41"/>
      <c r="BB103" s="41"/>
      <c r="BC103" s="41"/>
      <c r="BD103" s="41"/>
      <c r="BE103" s="41"/>
      <c r="BF103" s="41"/>
      <c r="BG103" s="41"/>
      <c r="BH103" s="41"/>
      <c r="BI103" s="806">
        <f t="shared" si="86"/>
        <v>0</v>
      </c>
      <c r="BJ103" s="839"/>
      <c r="BK103" s="839"/>
      <c r="BL103" s="839"/>
      <c r="BM103" s="839"/>
    </row>
    <row r="104" spans="2:65">
      <c r="B104" s="892" t="s">
        <v>1223</v>
      </c>
      <c r="C104" s="3970"/>
      <c r="D104" s="808" t="str">
        <f>+D79</f>
        <v>ｋｇ</v>
      </c>
      <c r="E104" s="2107"/>
      <c r="F104" s="2107"/>
      <c r="G104" s="2107"/>
      <c r="H104" s="2107"/>
      <c r="I104" s="2107"/>
      <c r="J104" s="2107"/>
      <c r="K104" s="2107"/>
      <c r="L104" s="2107"/>
      <c r="M104" s="2107"/>
      <c r="N104" s="2107"/>
      <c r="O104" s="2107"/>
      <c r="P104" s="2107"/>
      <c r="Q104" s="894">
        <f t="shared" si="84"/>
        <v>0</v>
      </c>
      <c r="R104" s="839"/>
      <c r="S104" s="839"/>
      <c r="T104" s="839"/>
      <c r="U104" s="839"/>
      <c r="V104" s="891"/>
      <c r="X104" s="892" t="s">
        <v>1223</v>
      </c>
      <c r="Y104" s="3970"/>
      <c r="Z104" s="808" t="str">
        <f>+Z79</f>
        <v>ｋｇ</v>
      </c>
      <c r="AA104" s="42"/>
      <c r="AB104" s="42"/>
      <c r="AC104" s="42"/>
      <c r="AD104" s="42"/>
      <c r="AE104" s="42"/>
      <c r="AF104" s="42"/>
      <c r="AG104" s="42"/>
      <c r="AH104" s="42"/>
      <c r="AI104" s="42"/>
      <c r="AJ104" s="42"/>
      <c r="AK104" s="42"/>
      <c r="AL104" s="42"/>
      <c r="AM104" s="894">
        <f t="shared" si="85"/>
        <v>0</v>
      </c>
      <c r="AN104" s="839"/>
      <c r="AO104" s="839"/>
      <c r="AP104" s="839"/>
      <c r="AQ104" s="839"/>
      <c r="AT104" s="892" t="s">
        <v>1223</v>
      </c>
      <c r="AU104" s="3970"/>
      <c r="AV104" s="808" t="str">
        <f>+AV79</f>
        <v>ｋｇ</v>
      </c>
      <c r="AW104" s="42"/>
      <c r="AX104" s="42"/>
      <c r="AY104" s="42"/>
      <c r="AZ104" s="42"/>
      <c r="BA104" s="42"/>
      <c r="BB104" s="42"/>
      <c r="BC104" s="42"/>
      <c r="BD104" s="42"/>
      <c r="BE104" s="42"/>
      <c r="BF104" s="42"/>
      <c r="BG104" s="42"/>
      <c r="BH104" s="42"/>
      <c r="BI104" s="894">
        <f t="shared" si="86"/>
        <v>0</v>
      </c>
      <c r="BJ104" s="839"/>
      <c r="BK104" s="839"/>
      <c r="BL104" s="839"/>
      <c r="BM104" s="839"/>
    </row>
    <row r="105" spans="2:65" ht="13.5" thickBot="1">
      <c r="B105" s="897"/>
      <c r="C105" s="3971"/>
      <c r="D105" s="912" t="s">
        <v>1193</v>
      </c>
      <c r="E105" s="2108"/>
      <c r="F105" s="2108"/>
      <c r="G105" s="2108"/>
      <c r="H105" s="2108"/>
      <c r="I105" s="2108"/>
      <c r="J105" s="2108"/>
      <c r="K105" s="2108"/>
      <c r="L105" s="2108"/>
      <c r="M105" s="2108"/>
      <c r="N105" s="2108"/>
      <c r="O105" s="2108"/>
      <c r="P105" s="2108"/>
      <c r="Q105" s="898">
        <f t="shared" si="84"/>
        <v>0</v>
      </c>
      <c r="R105" s="893"/>
      <c r="S105" s="893"/>
      <c r="T105" s="893"/>
      <c r="U105" s="893"/>
      <c r="V105" s="891"/>
      <c r="X105" s="897"/>
      <c r="Y105" s="3971"/>
      <c r="Z105" s="912" t="s">
        <v>1193</v>
      </c>
      <c r="AA105" s="909"/>
      <c r="AB105" s="909"/>
      <c r="AC105" s="909"/>
      <c r="AD105" s="909"/>
      <c r="AE105" s="909"/>
      <c r="AF105" s="909"/>
      <c r="AG105" s="909"/>
      <c r="AH105" s="909"/>
      <c r="AI105" s="909"/>
      <c r="AJ105" s="909"/>
      <c r="AK105" s="909"/>
      <c r="AL105" s="909"/>
      <c r="AM105" s="898">
        <f t="shared" si="85"/>
        <v>0</v>
      </c>
      <c r="AN105" s="893"/>
      <c r="AO105" s="893"/>
      <c r="AP105" s="893"/>
      <c r="AQ105" s="893"/>
      <c r="AT105" s="897"/>
      <c r="AU105" s="3971"/>
      <c r="AV105" s="912" t="s">
        <v>1193</v>
      </c>
      <c r="AW105" s="909"/>
      <c r="AX105" s="909"/>
      <c r="AY105" s="909"/>
      <c r="AZ105" s="909"/>
      <c r="BA105" s="909"/>
      <c r="BB105" s="909"/>
      <c r="BC105" s="909"/>
      <c r="BD105" s="909"/>
      <c r="BE105" s="909"/>
      <c r="BF105" s="909"/>
      <c r="BG105" s="909"/>
      <c r="BH105" s="909"/>
      <c r="BI105" s="898">
        <f t="shared" si="86"/>
        <v>0</v>
      </c>
      <c r="BJ105" s="893"/>
      <c r="BK105" s="893"/>
      <c r="BL105" s="893"/>
      <c r="BM105" s="893"/>
    </row>
    <row r="106" spans="2:65">
      <c r="B106" s="889" t="s">
        <v>1224</v>
      </c>
      <c r="C106" s="1364">
        <f>+C5</f>
        <v>2023</v>
      </c>
      <c r="D106" s="911" t="str">
        <f>+D79</f>
        <v>ｋｇ</v>
      </c>
      <c r="E106" s="2104"/>
      <c r="F106" s="2104"/>
      <c r="G106" s="2104"/>
      <c r="H106" s="2104"/>
      <c r="I106" s="2104"/>
      <c r="J106" s="2104"/>
      <c r="K106" s="2104"/>
      <c r="L106" s="2104"/>
      <c r="M106" s="2104"/>
      <c r="N106" s="2104"/>
      <c r="O106" s="2104"/>
      <c r="P106" s="2104"/>
      <c r="Q106" s="890">
        <f>SUM(E106:P106)</f>
        <v>0</v>
      </c>
      <c r="R106" s="839"/>
      <c r="S106" s="839"/>
      <c r="T106" s="839"/>
      <c r="U106" s="839"/>
      <c r="V106" s="891"/>
      <c r="X106" s="889" t="s">
        <v>1224</v>
      </c>
      <c r="Y106" s="1364">
        <v>2016</v>
      </c>
      <c r="Z106" s="911" t="str">
        <f>+Z79</f>
        <v>ｋｇ</v>
      </c>
      <c r="AA106" s="908"/>
      <c r="AB106" s="908"/>
      <c r="AC106" s="908"/>
      <c r="AD106" s="908"/>
      <c r="AE106" s="908"/>
      <c r="AF106" s="908"/>
      <c r="AG106" s="908"/>
      <c r="AH106" s="908"/>
      <c r="AI106" s="908"/>
      <c r="AJ106" s="908"/>
      <c r="AK106" s="908"/>
      <c r="AL106" s="908"/>
      <c r="AM106" s="890">
        <f>SUM(AA106:AL106)</f>
        <v>0</v>
      </c>
      <c r="AN106" s="839"/>
      <c r="AO106" s="839"/>
      <c r="AP106" s="839"/>
      <c r="AQ106" s="839"/>
      <c r="AT106" s="889" t="s">
        <v>1224</v>
      </c>
      <c r="AU106" s="1364">
        <v>2016</v>
      </c>
      <c r="AV106" s="911" t="str">
        <f>+AV79</f>
        <v>ｋｇ</v>
      </c>
      <c r="AW106" s="908"/>
      <c r="AX106" s="908"/>
      <c r="AY106" s="908"/>
      <c r="AZ106" s="908"/>
      <c r="BA106" s="908"/>
      <c r="BB106" s="908"/>
      <c r="BC106" s="908"/>
      <c r="BD106" s="908"/>
      <c r="BE106" s="908"/>
      <c r="BF106" s="908"/>
      <c r="BG106" s="908"/>
      <c r="BH106" s="908"/>
      <c r="BI106" s="890">
        <f>SUM(AW106:BH106)</f>
        <v>0</v>
      </c>
      <c r="BJ106" s="839"/>
      <c r="BK106" s="839"/>
      <c r="BL106" s="839"/>
      <c r="BM106" s="839"/>
    </row>
    <row r="107" spans="2:65">
      <c r="B107" s="846"/>
      <c r="C107" s="1365" t="s">
        <v>1628</v>
      </c>
      <c r="D107" s="804" t="s">
        <v>1193</v>
      </c>
      <c r="E107" s="2105"/>
      <c r="F107" s="2105"/>
      <c r="G107" s="2105"/>
      <c r="H107" s="2105"/>
      <c r="I107" s="2105"/>
      <c r="J107" s="2105"/>
      <c r="K107" s="2105"/>
      <c r="L107" s="2105"/>
      <c r="M107" s="2105"/>
      <c r="N107" s="2105"/>
      <c r="O107" s="2105"/>
      <c r="P107" s="2105"/>
      <c r="Q107" s="895">
        <f t="shared" ref="Q107:Q114" si="87">SUM(E107:P107)</f>
        <v>0</v>
      </c>
      <c r="R107" s="893"/>
      <c r="S107" s="893"/>
      <c r="T107" s="893"/>
      <c r="U107" s="893"/>
      <c r="V107" s="891"/>
      <c r="X107" s="846"/>
      <c r="Y107" s="1365" t="s">
        <v>1628</v>
      </c>
      <c r="Z107" s="804" t="s">
        <v>1193</v>
      </c>
      <c r="AA107" s="1367"/>
      <c r="AB107" s="1367"/>
      <c r="AC107" s="1367"/>
      <c r="AD107" s="1367"/>
      <c r="AE107" s="1367"/>
      <c r="AF107" s="1367"/>
      <c r="AG107" s="1367"/>
      <c r="AH107" s="1367"/>
      <c r="AI107" s="1367"/>
      <c r="AJ107" s="1367"/>
      <c r="AK107" s="1367"/>
      <c r="AL107" s="1367"/>
      <c r="AM107" s="895">
        <f t="shared" ref="AM107:AM109" si="88">SUM(AA107:AL107)</f>
        <v>0</v>
      </c>
      <c r="AN107" s="893"/>
      <c r="AO107" s="893"/>
      <c r="AP107" s="893"/>
      <c r="AQ107" s="893"/>
      <c r="AT107" s="846"/>
      <c r="AU107" s="1365" t="s">
        <v>1628</v>
      </c>
      <c r="AV107" s="804" t="s">
        <v>1193</v>
      </c>
      <c r="AW107" s="1367"/>
      <c r="AX107" s="1367"/>
      <c r="AY107" s="1367"/>
      <c r="AZ107" s="1367"/>
      <c r="BA107" s="1367"/>
      <c r="BB107" s="1367"/>
      <c r="BC107" s="1367"/>
      <c r="BD107" s="1367"/>
      <c r="BE107" s="1367"/>
      <c r="BF107" s="1367"/>
      <c r="BG107" s="1367"/>
      <c r="BH107" s="1367"/>
      <c r="BI107" s="895">
        <f t="shared" ref="BI107:BI109" si="89">SUM(AW107:BH107)</f>
        <v>0</v>
      </c>
      <c r="BJ107" s="893"/>
      <c r="BK107" s="893"/>
      <c r="BL107" s="893"/>
      <c r="BM107" s="893"/>
    </row>
    <row r="108" spans="2:65">
      <c r="B108" s="3968" t="s">
        <v>1220</v>
      </c>
      <c r="C108" s="3970" t="s">
        <v>1187</v>
      </c>
      <c r="D108" s="803" t="str">
        <f>+D79</f>
        <v>ｋｇ</v>
      </c>
      <c r="E108" s="2106"/>
      <c r="F108" s="2106"/>
      <c r="G108" s="2106"/>
      <c r="H108" s="2106"/>
      <c r="I108" s="2106"/>
      <c r="J108" s="2106"/>
      <c r="K108" s="2106"/>
      <c r="L108" s="2106"/>
      <c r="M108" s="2106"/>
      <c r="N108" s="2106"/>
      <c r="O108" s="2106"/>
      <c r="P108" s="2106"/>
      <c r="Q108" s="806">
        <f t="shared" si="87"/>
        <v>0</v>
      </c>
      <c r="R108" s="839"/>
      <c r="S108" s="839"/>
      <c r="T108" s="839"/>
      <c r="U108" s="839"/>
      <c r="V108" s="891"/>
      <c r="X108" s="3968" t="s">
        <v>1220</v>
      </c>
      <c r="Y108" s="3970" t="s">
        <v>1187</v>
      </c>
      <c r="Z108" s="803" t="str">
        <f>+Z79</f>
        <v>ｋｇ</v>
      </c>
      <c r="AA108" s="41"/>
      <c r="AB108" s="41"/>
      <c r="AC108" s="41"/>
      <c r="AD108" s="41"/>
      <c r="AE108" s="41"/>
      <c r="AF108" s="41"/>
      <c r="AG108" s="41"/>
      <c r="AH108" s="41"/>
      <c r="AI108" s="41"/>
      <c r="AJ108" s="41"/>
      <c r="AK108" s="41"/>
      <c r="AL108" s="41"/>
      <c r="AM108" s="806">
        <f t="shared" si="88"/>
        <v>0</v>
      </c>
      <c r="AN108" s="839"/>
      <c r="AO108" s="839"/>
      <c r="AP108" s="839"/>
      <c r="AQ108" s="839"/>
      <c r="AT108" s="3968" t="s">
        <v>1220</v>
      </c>
      <c r="AU108" s="3970" t="s">
        <v>1187</v>
      </c>
      <c r="AV108" s="803" t="str">
        <f>+AV79</f>
        <v>ｋｇ</v>
      </c>
      <c r="AW108" s="41"/>
      <c r="AX108" s="41"/>
      <c r="AY108" s="41"/>
      <c r="AZ108" s="41"/>
      <c r="BA108" s="41"/>
      <c r="BB108" s="41"/>
      <c r="BC108" s="41"/>
      <c r="BD108" s="41"/>
      <c r="BE108" s="41"/>
      <c r="BF108" s="41"/>
      <c r="BG108" s="41"/>
      <c r="BH108" s="41"/>
      <c r="BI108" s="806">
        <f t="shared" si="89"/>
        <v>0</v>
      </c>
      <c r="BJ108" s="839"/>
      <c r="BK108" s="839"/>
      <c r="BL108" s="839"/>
      <c r="BM108" s="839"/>
    </row>
    <row r="109" spans="2:65">
      <c r="B109" s="3969"/>
      <c r="C109" s="3970"/>
      <c r="D109" s="804" t="s">
        <v>1193</v>
      </c>
      <c r="E109" s="2105"/>
      <c r="F109" s="2105"/>
      <c r="G109" s="2105"/>
      <c r="H109" s="2105"/>
      <c r="I109" s="2105"/>
      <c r="J109" s="2105"/>
      <c r="K109" s="2105"/>
      <c r="L109" s="2105"/>
      <c r="M109" s="2105"/>
      <c r="N109" s="2105"/>
      <c r="O109" s="2105"/>
      <c r="P109" s="2105"/>
      <c r="Q109" s="805">
        <f t="shared" si="87"/>
        <v>0</v>
      </c>
      <c r="R109" s="893"/>
      <c r="S109" s="893"/>
      <c r="T109" s="893"/>
      <c r="U109" s="893"/>
      <c r="V109" s="891"/>
      <c r="X109" s="3969"/>
      <c r="Y109" s="3970"/>
      <c r="Z109" s="804" t="s">
        <v>1193</v>
      </c>
      <c r="AA109" s="1367"/>
      <c r="AB109" s="1367"/>
      <c r="AC109" s="1367"/>
      <c r="AD109" s="1367"/>
      <c r="AE109" s="1367"/>
      <c r="AF109" s="1367"/>
      <c r="AG109" s="1367"/>
      <c r="AH109" s="1367"/>
      <c r="AI109" s="1367"/>
      <c r="AJ109" s="1367"/>
      <c r="AK109" s="1367"/>
      <c r="AL109" s="1367"/>
      <c r="AM109" s="805">
        <f t="shared" si="88"/>
        <v>0</v>
      </c>
      <c r="AN109" s="893"/>
      <c r="AO109" s="893"/>
      <c r="AP109" s="893"/>
      <c r="AQ109" s="893"/>
      <c r="AT109" s="3969"/>
      <c r="AU109" s="3970"/>
      <c r="AV109" s="804" t="s">
        <v>1193</v>
      </c>
      <c r="AW109" s="1367"/>
      <c r="AX109" s="1367"/>
      <c r="AY109" s="1367"/>
      <c r="AZ109" s="1367"/>
      <c r="BA109" s="1367"/>
      <c r="BB109" s="1367"/>
      <c r="BC109" s="1367"/>
      <c r="BD109" s="1367"/>
      <c r="BE109" s="1367"/>
      <c r="BF109" s="1367"/>
      <c r="BG109" s="1367"/>
      <c r="BH109" s="1367"/>
      <c r="BI109" s="805">
        <f t="shared" si="89"/>
        <v>0</v>
      </c>
      <c r="BJ109" s="893"/>
      <c r="BK109" s="893"/>
      <c r="BL109" s="893"/>
      <c r="BM109" s="893"/>
    </row>
    <row r="110" spans="2:65">
      <c r="B110" s="3967" t="s">
        <v>1221</v>
      </c>
      <c r="C110" s="3970"/>
      <c r="D110" s="803" t="str">
        <f>+D79</f>
        <v>ｋｇ</v>
      </c>
      <c r="E110" s="2106"/>
      <c r="F110" s="2106"/>
      <c r="G110" s="2106"/>
      <c r="H110" s="2106"/>
      <c r="I110" s="2106"/>
      <c r="J110" s="2106"/>
      <c r="K110" s="2106"/>
      <c r="L110" s="2106"/>
      <c r="M110" s="2106"/>
      <c r="N110" s="2106"/>
      <c r="O110" s="2106"/>
      <c r="P110" s="2106"/>
      <c r="Q110" s="899">
        <f>SUM(E110:P110)</f>
        <v>0</v>
      </c>
      <c r="R110" s="839"/>
      <c r="S110" s="839"/>
      <c r="T110" s="839"/>
      <c r="U110" s="839"/>
      <c r="V110" s="891"/>
      <c r="X110" s="3967" t="s">
        <v>1221</v>
      </c>
      <c r="Y110" s="3970"/>
      <c r="Z110" s="803" t="str">
        <f>+Z79</f>
        <v>ｋｇ</v>
      </c>
      <c r="AA110" s="41"/>
      <c r="AB110" s="41"/>
      <c r="AC110" s="41"/>
      <c r="AD110" s="41"/>
      <c r="AE110" s="41"/>
      <c r="AF110" s="41"/>
      <c r="AG110" s="41"/>
      <c r="AH110" s="41"/>
      <c r="AI110" s="41"/>
      <c r="AJ110" s="41"/>
      <c r="AK110" s="41"/>
      <c r="AL110" s="41"/>
      <c r="AM110" s="899">
        <f>SUM(AA110:AL110)</f>
        <v>0</v>
      </c>
      <c r="AN110" s="839"/>
      <c r="AO110" s="839"/>
      <c r="AP110" s="839"/>
      <c r="AQ110" s="839"/>
      <c r="AT110" s="3967" t="s">
        <v>1221</v>
      </c>
      <c r="AU110" s="3970"/>
      <c r="AV110" s="803" t="str">
        <f>+AV79</f>
        <v>ｋｇ</v>
      </c>
      <c r="AW110" s="41"/>
      <c r="AX110" s="41"/>
      <c r="AY110" s="41"/>
      <c r="AZ110" s="41"/>
      <c r="BA110" s="41"/>
      <c r="BB110" s="41"/>
      <c r="BC110" s="41"/>
      <c r="BD110" s="41"/>
      <c r="BE110" s="41"/>
      <c r="BF110" s="41"/>
      <c r="BG110" s="41"/>
      <c r="BH110" s="41"/>
      <c r="BI110" s="899">
        <f>SUM(AW110:BH110)</f>
        <v>0</v>
      </c>
      <c r="BJ110" s="839"/>
      <c r="BK110" s="839"/>
      <c r="BL110" s="839"/>
      <c r="BM110" s="839"/>
    </row>
    <row r="111" spans="2:65">
      <c r="B111" s="3967"/>
      <c r="C111" s="3970"/>
      <c r="D111" s="804" t="s">
        <v>1193</v>
      </c>
      <c r="E111" s="2105"/>
      <c r="F111" s="2105"/>
      <c r="G111" s="2105"/>
      <c r="H111" s="2105"/>
      <c r="I111" s="2105"/>
      <c r="J111" s="2105"/>
      <c r="K111" s="2105"/>
      <c r="L111" s="2105"/>
      <c r="M111" s="2105"/>
      <c r="N111" s="2105"/>
      <c r="O111" s="2105"/>
      <c r="P111" s="2105"/>
      <c r="Q111" s="895">
        <f>SUM(E111:P111)</f>
        <v>0</v>
      </c>
      <c r="R111" s="893"/>
      <c r="S111" s="893"/>
      <c r="T111" s="893"/>
      <c r="U111" s="893"/>
      <c r="V111" s="891"/>
      <c r="X111" s="3967"/>
      <c r="Y111" s="3970"/>
      <c r="Z111" s="804" t="s">
        <v>1193</v>
      </c>
      <c r="AA111" s="1367"/>
      <c r="AB111" s="1367"/>
      <c r="AC111" s="1367"/>
      <c r="AD111" s="1367"/>
      <c r="AE111" s="1367"/>
      <c r="AF111" s="1367"/>
      <c r="AG111" s="1367"/>
      <c r="AH111" s="1367"/>
      <c r="AI111" s="1367"/>
      <c r="AJ111" s="1367"/>
      <c r="AK111" s="1367"/>
      <c r="AL111" s="1367"/>
      <c r="AM111" s="895">
        <f>SUM(AA111:AL111)</f>
        <v>0</v>
      </c>
      <c r="AN111" s="893"/>
      <c r="AO111" s="893"/>
      <c r="AP111" s="893"/>
      <c r="AQ111" s="893"/>
      <c r="AT111" s="3967"/>
      <c r="AU111" s="3970"/>
      <c r="AV111" s="804" t="s">
        <v>1193</v>
      </c>
      <c r="AW111" s="1367"/>
      <c r="AX111" s="1367"/>
      <c r="AY111" s="1367"/>
      <c r="AZ111" s="1367"/>
      <c r="BA111" s="1367"/>
      <c r="BB111" s="1367"/>
      <c r="BC111" s="1367"/>
      <c r="BD111" s="1367"/>
      <c r="BE111" s="1367"/>
      <c r="BF111" s="1367"/>
      <c r="BG111" s="1367"/>
      <c r="BH111" s="1367"/>
      <c r="BI111" s="895">
        <f>SUM(AW111:BH111)</f>
        <v>0</v>
      </c>
      <c r="BJ111" s="893"/>
      <c r="BK111" s="893"/>
      <c r="BL111" s="893"/>
      <c r="BM111" s="893"/>
    </row>
    <row r="112" spans="2:65">
      <c r="B112" s="896" t="s">
        <v>1222</v>
      </c>
      <c r="C112" s="3970"/>
      <c r="D112" s="803" t="str">
        <f>+D79</f>
        <v>ｋｇ</v>
      </c>
      <c r="E112" s="2106"/>
      <c r="F112" s="2106"/>
      <c r="G112" s="2106"/>
      <c r="H112" s="2106"/>
      <c r="I112" s="2106"/>
      <c r="J112" s="2106"/>
      <c r="K112" s="2106"/>
      <c r="L112" s="2106"/>
      <c r="M112" s="2106"/>
      <c r="N112" s="2106"/>
      <c r="O112" s="2106"/>
      <c r="P112" s="2106"/>
      <c r="Q112" s="806">
        <f t="shared" si="87"/>
        <v>0</v>
      </c>
      <c r="R112" s="839"/>
      <c r="S112" s="839"/>
      <c r="T112" s="839"/>
      <c r="U112" s="839"/>
      <c r="V112" s="891"/>
      <c r="X112" s="896" t="s">
        <v>1222</v>
      </c>
      <c r="Y112" s="3970"/>
      <c r="Z112" s="803" t="str">
        <f>+Z79</f>
        <v>ｋｇ</v>
      </c>
      <c r="AA112" s="41"/>
      <c r="AB112" s="41"/>
      <c r="AC112" s="41"/>
      <c r="AD112" s="41"/>
      <c r="AE112" s="41"/>
      <c r="AF112" s="41"/>
      <c r="AG112" s="41"/>
      <c r="AH112" s="41"/>
      <c r="AI112" s="41"/>
      <c r="AJ112" s="41"/>
      <c r="AK112" s="41"/>
      <c r="AL112" s="41"/>
      <c r="AM112" s="806">
        <f t="shared" ref="AM112:AM114" si="90">SUM(AA112:AL112)</f>
        <v>0</v>
      </c>
      <c r="AN112" s="839"/>
      <c r="AO112" s="839"/>
      <c r="AP112" s="839"/>
      <c r="AQ112" s="839"/>
      <c r="AT112" s="896" t="s">
        <v>1222</v>
      </c>
      <c r="AU112" s="3970"/>
      <c r="AV112" s="803" t="str">
        <f>+AV79</f>
        <v>ｋｇ</v>
      </c>
      <c r="AW112" s="41"/>
      <c r="AX112" s="41"/>
      <c r="AY112" s="41"/>
      <c r="AZ112" s="41"/>
      <c r="BA112" s="41"/>
      <c r="BB112" s="41"/>
      <c r="BC112" s="41"/>
      <c r="BD112" s="41"/>
      <c r="BE112" s="41"/>
      <c r="BF112" s="41"/>
      <c r="BG112" s="41"/>
      <c r="BH112" s="41"/>
      <c r="BI112" s="806">
        <f t="shared" ref="BI112:BI114" si="91">SUM(AW112:BH112)</f>
        <v>0</v>
      </c>
      <c r="BJ112" s="839"/>
      <c r="BK112" s="839"/>
      <c r="BL112" s="839"/>
      <c r="BM112" s="839"/>
    </row>
    <row r="113" spans="2:65">
      <c r="B113" s="892" t="s">
        <v>1223</v>
      </c>
      <c r="C113" s="3970"/>
      <c r="D113" s="808" t="str">
        <f>+D79</f>
        <v>ｋｇ</v>
      </c>
      <c r="E113" s="2107"/>
      <c r="F113" s="2107"/>
      <c r="G113" s="2107"/>
      <c r="H113" s="2107"/>
      <c r="I113" s="2107"/>
      <c r="J113" s="2107"/>
      <c r="K113" s="2107"/>
      <c r="L113" s="2107"/>
      <c r="M113" s="2107"/>
      <c r="N113" s="2107"/>
      <c r="O113" s="2107"/>
      <c r="P113" s="2107"/>
      <c r="Q113" s="894">
        <f t="shared" si="87"/>
        <v>0</v>
      </c>
      <c r="R113" s="839"/>
      <c r="S113" s="839"/>
      <c r="T113" s="839"/>
      <c r="U113" s="839"/>
      <c r="V113" s="891"/>
      <c r="X113" s="892" t="s">
        <v>1223</v>
      </c>
      <c r="Y113" s="3970"/>
      <c r="Z113" s="808" t="str">
        <f>+Z79</f>
        <v>ｋｇ</v>
      </c>
      <c r="AA113" s="42"/>
      <c r="AB113" s="42"/>
      <c r="AC113" s="42"/>
      <c r="AD113" s="42"/>
      <c r="AE113" s="42"/>
      <c r="AF113" s="42"/>
      <c r="AG113" s="42"/>
      <c r="AH113" s="42"/>
      <c r="AI113" s="42"/>
      <c r="AJ113" s="42"/>
      <c r="AK113" s="42"/>
      <c r="AL113" s="42"/>
      <c r="AM113" s="894">
        <f t="shared" si="90"/>
        <v>0</v>
      </c>
      <c r="AN113" s="839"/>
      <c r="AO113" s="839"/>
      <c r="AP113" s="839"/>
      <c r="AQ113" s="839"/>
      <c r="AT113" s="892" t="s">
        <v>1223</v>
      </c>
      <c r="AU113" s="3970"/>
      <c r="AV113" s="808" t="str">
        <f>+AV79</f>
        <v>ｋｇ</v>
      </c>
      <c r="AW113" s="42"/>
      <c r="AX113" s="42"/>
      <c r="AY113" s="42"/>
      <c r="AZ113" s="42"/>
      <c r="BA113" s="42"/>
      <c r="BB113" s="42"/>
      <c r="BC113" s="42"/>
      <c r="BD113" s="42"/>
      <c r="BE113" s="42"/>
      <c r="BF113" s="42"/>
      <c r="BG113" s="42"/>
      <c r="BH113" s="42"/>
      <c r="BI113" s="894">
        <f t="shared" si="91"/>
        <v>0</v>
      </c>
      <c r="BJ113" s="839"/>
      <c r="BK113" s="839"/>
      <c r="BL113" s="839"/>
      <c r="BM113" s="839"/>
    </row>
    <row r="114" spans="2:65" ht="13.5" thickBot="1">
      <c r="B114" s="897"/>
      <c r="C114" s="3971"/>
      <c r="D114" s="912" t="s">
        <v>1193</v>
      </c>
      <c r="E114" s="2108"/>
      <c r="F114" s="2108"/>
      <c r="G114" s="2108"/>
      <c r="H114" s="2108"/>
      <c r="I114" s="2108"/>
      <c r="J114" s="2108"/>
      <c r="K114" s="2108"/>
      <c r="L114" s="2108"/>
      <c r="M114" s="2108"/>
      <c r="N114" s="2108"/>
      <c r="O114" s="2108"/>
      <c r="P114" s="2108"/>
      <c r="Q114" s="910">
        <f t="shared" si="87"/>
        <v>0</v>
      </c>
      <c r="R114" s="893"/>
      <c r="S114" s="893"/>
      <c r="T114" s="893"/>
      <c r="U114" s="893"/>
      <c r="V114" s="891"/>
      <c r="X114" s="897"/>
      <c r="Y114" s="3971"/>
      <c r="Z114" s="912" t="s">
        <v>1193</v>
      </c>
      <c r="AA114" s="909"/>
      <c r="AB114" s="909"/>
      <c r="AC114" s="909"/>
      <c r="AD114" s="909"/>
      <c r="AE114" s="909"/>
      <c r="AF114" s="909"/>
      <c r="AG114" s="909"/>
      <c r="AH114" s="909"/>
      <c r="AI114" s="909"/>
      <c r="AJ114" s="909"/>
      <c r="AK114" s="909"/>
      <c r="AL114" s="909"/>
      <c r="AM114" s="910">
        <f t="shared" si="90"/>
        <v>0</v>
      </c>
      <c r="AN114" s="893"/>
      <c r="AO114" s="893"/>
      <c r="AP114" s="893"/>
      <c r="AQ114" s="893"/>
      <c r="AT114" s="897"/>
      <c r="AU114" s="3971"/>
      <c r="AV114" s="912" t="s">
        <v>1193</v>
      </c>
      <c r="AW114" s="909"/>
      <c r="AX114" s="909"/>
      <c r="AY114" s="909"/>
      <c r="AZ114" s="909"/>
      <c r="BA114" s="909"/>
      <c r="BB114" s="909"/>
      <c r="BC114" s="909"/>
      <c r="BD114" s="909"/>
      <c r="BE114" s="909"/>
      <c r="BF114" s="909"/>
      <c r="BG114" s="909"/>
      <c r="BH114" s="909"/>
      <c r="BI114" s="910">
        <f t="shared" si="91"/>
        <v>0</v>
      </c>
      <c r="BJ114" s="893"/>
      <c r="BK114" s="893"/>
      <c r="BL114" s="893"/>
      <c r="BM114" s="893"/>
    </row>
    <row r="115" spans="2:65">
      <c r="B115" s="889" t="s">
        <v>1224</v>
      </c>
      <c r="C115" s="1364">
        <f>+C5</f>
        <v>2023</v>
      </c>
      <c r="D115" s="911" t="str">
        <f>+D79</f>
        <v>ｋｇ</v>
      </c>
      <c r="E115" s="2104"/>
      <c r="F115" s="2104"/>
      <c r="G115" s="2104"/>
      <c r="H115" s="2104"/>
      <c r="I115" s="2104"/>
      <c r="J115" s="2104"/>
      <c r="K115" s="2104"/>
      <c r="L115" s="2104"/>
      <c r="M115" s="2104"/>
      <c r="N115" s="2104"/>
      <c r="O115" s="2104"/>
      <c r="P115" s="2104"/>
      <c r="Q115" s="890">
        <f>SUM(E115:P115)</f>
        <v>0</v>
      </c>
      <c r="R115" s="839"/>
      <c r="S115" s="839"/>
      <c r="T115" s="839"/>
      <c r="U115" s="839"/>
      <c r="V115" s="891"/>
      <c r="X115" s="889" t="s">
        <v>1224</v>
      </c>
      <c r="Y115" s="1364">
        <v>2016</v>
      </c>
      <c r="Z115" s="911" t="str">
        <f>+Z79</f>
        <v>ｋｇ</v>
      </c>
      <c r="AA115" s="908"/>
      <c r="AB115" s="908"/>
      <c r="AC115" s="908"/>
      <c r="AD115" s="908"/>
      <c r="AE115" s="908"/>
      <c r="AF115" s="908"/>
      <c r="AG115" s="908"/>
      <c r="AH115" s="908"/>
      <c r="AI115" s="908"/>
      <c r="AJ115" s="908"/>
      <c r="AK115" s="908"/>
      <c r="AL115" s="908"/>
      <c r="AM115" s="890">
        <f>SUM(AA115:AL115)</f>
        <v>0</v>
      </c>
      <c r="AN115" s="839"/>
      <c r="AO115" s="839"/>
      <c r="AP115" s="839"/>
      <c r="AQ115" s="839"/>
      <c r="AT115" s="889" t="s">
        <v>1224</v>
      </c>
      <c r="AU115" s="1364">
        <v>2016</v>
      </c>
      <c r="AV115" s="911" t="str">
        <f>+AV79</f>
        <v>ｋｇ</v>
      </c>
      <c r="AW115" s="908"/>
      <c r="AX115" s="908"/>
      <c r="AY115" s="908"/>
      <c r="AZ115" s="908"/>
      <c r="BA115" s="908"/>
      <c r="BB115" s="908"/>
      <c r="BC115" s="908"/>
      <c r="BD115" s="908"/>
      <c r="BE115" s="908"/>
      <c r="BF115" s="908"/>
      <c r="BG115" s="908"/>
      <c r="BH115" s="908"/>
      <c r="BI115" s="890">
        <f>SUM(AW115:BH115)</f>
        <v>0</v>
      </c>
      <c r="BJ115" s="839"/>
      <c r="BK115" s="839"/>
      <c r="BL115" s="839"/>
      <c r="BM115" s="839"/>
    </row>
    <row r="116" spans="2:65">
      <c r="B116" s="846"/>
      <c r="C116" s="1365" t="s">
        <v>1628</v>
      </c>
      <c r="D116" s="804" t="s">
        <v>1193</v>
      </c>
      <c r="E116" s="2105"/>
      <c r="F116" s="2105"/>
      <c r="G116" s="2105"/>
      <c r="H116" s="2105"/>
      <c r="I116" s="2105"/>
      <c r="J116" s="2105"/>
      <c r="K116" s="2105"/>
      <c r="L116" s="2105"/>
      <c r="M116" s="2105"/>
      <c r="N116" s="2105"/>
      <c r="O116" s="2105"/>
      <c r="P116" s="2105"/>
      <c r="Q116" s="895">
        <f t="shared" ref="Q116:Q123" si="92">SUM(E116:P116)</f>
        <v>0</v>
      </c>
      <c r="R116" s="893"/>
      <c r="S116" s="893"/>
      <c r="T116" s="893"/>
      <c r="U116" s="893"/>
      <c r="V116" s="891"/>
      <c r="X116" s="846"/>
      <c r="Y116" s="1365" t="s">
        <v>1628</v>
      </c>
      <c r="Z116" s="804" t="s">
        <v>1193</v>
      </c>
      <c r="AA116" s="1367"/>
      <c r="AB116" s="1367"/>
      <c r="AC116" s="1367"/>
      <c r="AD116" s="1367"/>
      <c r="AE116" s="1367"/>
      <c r="AF116" s="1367"/>
      <c r="AG116" s="1367"/>
      <c r="AH116" s="1367"/>
      <c r="AI116" s="1367"/>
      <c r="AJ116" s="1367"/>
      <c r="AK116" s="1367"/>
      <c r="AL116" s="1367"/>
      <c r="AM116" s="895">
        <f t="shared" ref="AM116:AM118" si="93">SUM(AA116:AL116)</f>
        <v>0</v>
      </c>
      <c r="AN116" s="893"/>
      <c r="AO116" s="893"/>
      <c r="AP116" s="893"/>
      <c r="AQ116" s="893"/>
      <c r="AT116" s="846"/>
      <c r="AU116" s="1365" t="s">
        <v>1628</v>
      </c>
      <c r="AV116" s="804" t="s">
        <v>1193</v>
      </c>
      <c r="AW116" s="1367"/>
      <c r="AX116" s="1367"/>
      <c r="AY116" s="1367"/>
      <c r="AZ116" s="1367"/>
      <c r="BA116" s="1367"/>
      <c r="BB116" s="1367"/>
      <c r="BC116" s="1367"/>
      <c r="BD116" s="1367"/>
      <c r="BE116" s="1367"/>
      <c r="BF116" s="1367"/>
      <c r="BG116" s="1367"/>
      <c r="BH116" s="1367"/>
      <c r="BI116" s="895">
        <f t="shared" ref="BI116:BI118" si="94">SUM(AW116:BH116)</f>
        <v>0</v>
      </c>
      <c r="BJ116" s="893"/>
      <c r="BK116" s="893"/>
      <c r="BL116" s="893"/>
      <c r="BM116" s="893"/>
    </row>
    <row r="117" spans="2:65">
      <c r="B117" s="3968" t="s">
        <v>1220</v>
      </c>
      <c r="C117" s="3970" t="s">
        <v>1187</v>
      </c>
      <c r="D117" s="803" t="str">
        <f>+D79</f>
        <v>ｋｇ</v>
      </c>
      <c r="E117" s="2106"/>
      <c r="F117" s="2106"/>
      <c r="G117" s="2106"/>
      <c r="H117" s="2106"/>
      <c r="I117" s="2106"/>
      <c r="J117" s="2106"/>
      <c r="K117" s="2106"/>
      <c r="L117" s="2106"/>
      <c r="M117" s="2106"/>
      <c r="N117" s="2106"/>
      <c r="O117" s="2106"/>
      <c r="P117" s="2106"/>
      <c r="Q117" s="806">
        <f t="shared" si="92"/>
        <v>0</v>
      </c>
      <c r="R117" s="839"/>
      <c r="S117" s="839"/>
      <c r="T117" s="839"/>
      <c r="U117" s="839"/>
      <c r="V117" s="891"/>
      <c r="X117" s="3968" t="s">
        <v>1220</v>
      </c>
      <c r="Y117" s="3970" t="s">
        <v>1187</v>
      </c>
      <c r="Z117" s="803" t="str">
        <f>+Z79</f>
        <v>ｋｇ</v>
      </c>
      <c r="AA117" s="41"/>
      <c r="AB117" s="41"/>
      <c r="AC117" s="41"/>
      <c r="AD117" s="41"/>
      <c r="AE117" s="41"/>
      <c r="AF117" s="41"/>
      <c r="AG117" s="41"/>
      <c r="AH117" s="41"/>
      <c r="AI117" s="41"/>
      <c r="AJ117" s="41"/>
      <c r="AK117" s="41"/>
      <c r="AL117" s="41"/>
      <c r="AM117" s="806">
        <f t="shared" si="93"/>
        <v>0</v>
      </c>
      <c r="AN117" s="839"/>
      <c r="AO117" s="839"/>
      <c r="AP117" s="839"/>
      <c r="AQ117" s="839"/>
      <c r="AT117" s="3968" t="s">
        <v>1220</v>
      </c>
      <c r="AU117" s="3970" t="s">
        <v>1187</v>
      </c>
      <c r="AV117" s="803" t="str">
        <f>+AV79</f>
        <v>ｋｇ</v>
      </c>
      <c r="AW117" s="41"/>
      <c r="AX117" s="41"/>
      <c r="AY117" s="41"/>
      <c r="AZ117" s="41"/>
      <c r="BA117" s="41"/>
      <c r="BB117" s="41"/>
      <c r="BC117" s="41"/>
      <c r="BD117" s="41"/>
      <c r="BE117" s="41"/>
      <c r="BF117" s="41"/>
      <c r="BG117" s="41"/>
      <c r="BH117" s="41"/>
      <c r="BI117" s="806">
        <f t="shared" si="94"/>
        <v>0</v>
      </c>
      <c r="BJ117" s="839"/>
      <c r="BK117" s="839"/>
      <c r="BL117" s="839"/>
      <c r="BM117" s="839"/>
    </row>
    <row r="118" spans="2:65">
      <c r="B118" s="3969"/>
      <c r="C118" s="3970"/>
      <c r="D118" s="804" t="s">
        <v>1193</v>
      </c>
      <c r="E118" s="2105"/>
      <c r="F118" s="2105"/>
      <c r="G118" s="2105"/>
      <c r="H118" s="2105"/>
      <c r="I118" s="2105"/>
      <c r="J118" s="2105"/>
      <c r="K118" s="2105"/>
      <c r="L118" s="2105"/>
      <c r="M118" s="2105"/>
      <c r="N118" s="2105"/>
      <c r="O118" s="2105"/>
      <c r="P118" s="2105"/>
      <c r="Q118" s="805">
        <f t="shared" si="92"/>
        <v>0</v>
      </c>
      <c r="R118" s="893"/>
      <c r="S118" s="893"/>
      <c r="T118" s="893"/>
      <c r="U118" s="893"/>
      <c r="V118" s="891"/>
      <c r="X118" s="3969"/>
      <c r="Y118" s="3970"/>
      <c r="Z118" s="804" t="s">
        <v>1193</v>
      </c>
      <c r="AA118" s="1367"/>
      <c r="AB118" s="1367"/>
      <c r="AC118" s="1367"/>
      <c r="AD118" s="1367"/>
      <c r="AE118" s="1367"/>
      <c r="AF118" s="1367"/>
      <c r="AG118" s="1367"/>
      <c r="AH118" s="1367"/>
      <c r="AI118" s="1367"/>
      <c r="AJ118" s="1367"/>
      <c r="AK118" s="1367"/>
      <c r="AL118" s="1367"/>
      <c r="AM118" s="805">
        <f t="shared" si="93"/>
        <v>0</v>
      </c>
      <c r="AN118" s="893"/>
      <c r="AO118" s="893"/>
      <c r="AP118" s="893"/>
      <c r="AQ118" s="893"/>
      <c r="AT118" s="3969"/>
      <c r="AU118" s="3970"/>
      <c r="AV118" s="804" t="s">
        <v>1193</v>
      </c>
      <c r="AW118" s="1367"/>
      <c r="AX118" s="1367"/>
      <c r="AY118" s="1367"/>
      <c r="AZ118" s="1367"/>
      <c r="BA118" s="1367"/>
      <c r="BB118" s="1367"/>
      <c r="BC118" s="1367"/>
      <c r="BD118" s="1367"/>
      <c r="BE118" s="1367"/>
      <c r="BF118" s="1367"/>
      <c r="BG118" s="1367"/>
      <c r="BH118" s="1367"/>
      <c r="BI118" s="805">
        <f t="shared" si="94"/>
        <v>0</v>
      </c>
      <c r="BJ118" s="893"/>
      <c r="BK118" s="893"/>
      <c r="BL118" s="893"/>
      <c r="BM118" s="893"/>
    </row>
    <row r="119" spans="2:65">
      <c r="B119" s="3968" t="s">
        <v>1221</v>
      </c>
      <c r="C119" s="3970"/>
      <c r="D119" s="803" t="str">
        <f>+D79</f>
        <v>ｋｇ</v>
      </c>
      <c r="E119" s="2106"/>
      <c r="F119" s="2106"/>
      <c r="G119" s="2106"/>
      <c r="H119" s="2106"/>
      <c r="I119" s="2106"/>
      <c r="J119" s="2106"/>
      <c r="K119" s="2106"/>
      <c r="L119" s="2106"/>
      <c r="M119" s="2106"/>
      <c r="N119" s="2106"/>
      <c r="O119" s="2106"/>
      <c r="P119" s="2106"/>
      <c r="Q119" s="899">
        <f>SUM(E119:P119)</f>
        <v>0</v>
      </c>
      <c r="R119" s="839"/>
      <c r="S119" s="839"/>
      <c r="T119" s="839"/>
      <c r="U119" s="839"/>
      <c r="V119" s="891"/>
      <c r="X119" s="3968" t="s">
        <v>1221</v>
      </c>
      <c r="Y119" s="3970"/>
      <c r="Z119" s="803" t="str">
        <f>+Z79</f>
        <v>ｋｇ</v>
      </c>
      <c r="AA119" s="41"/>
      <c r="AB119" s="41"/>
      <c r="AC119" s="41"/>
      <c r="AD119" s="41"/>
      <c r="AE119" s="41"/>
      <c r="AF119" s="41"/>
      <c r="AG119" s="41"/>
      <c r="AH119" s="41"/>
      <c r="AI119" s="41"/>
      <c r="AJ119" s="41"/>
      <c r="AK119" s="41"/>
      <c r="AL119" s="41"/>
      <c r="AM119" s="899">
        <f>SUM(AA119:AL119)</f>
        <v>0</v>
      </c>
      <c r="AN119" s="839"/>
      <c r="AO119" s="839"/>
      <c r="AP119" s="839"/>
      <c r="AQ119" s="839"/>
      <c r="AT119" s="3968" t="s">
        <v>1221</v>
      </c>
      <c r="AU119" s="3970"/>
      <c r="AV119" s="803" t="str">
        <f>+AV79</f>
        <v>ｋｇ</v>
      </c>
      <c r="AW119" s="41"/>
      <c r="AX119" s="41"/>
      <c r="AY119" s="41"/>
      <c r="AZ119" s="41"/>
      <c r="BA119" s="41"/>
      <c r="BB119" s="41"/>
      <c r="BC119" s="41"/>
      <c r="BD119" s="41"/>
      <c r="BE119" s="41"/>
      <c r="BF119" s="41"/>
      <c r="BG119" s="41"/>
      <c r="BH119" s="41"/>
      <c r="BI119" s="899">
        <f>SUM(AW119:BH119)</f>
        <v>0</v>
      </c>
      <c r="BJ119" s="839"/>
      <c r="BK119" s="839"/>
      <c r="BL119" s="839"/>
      <c r="BM119" s="839"/>
    </row>
    <row r="120" spans="2:65">
      <c r="B120" s="3969"/>
      <c r="C120" s="3970"/>
      <c r="D120" s="804" t="s">
        <v>1193</v>
      </c>
      <c r="E120" s="2105"/>
      <c r="F120" s="2105"/>
      <c r="G120" s="2105"/>
      <c r="H120" s="2105"/>
      <c r="I120" s="2105"/>
      <c r="J120" s="2105"/>
      <c r="K120" s="2105"/>
      <c r="L120" s="2105"/>
      <c r="M120" s="2105"/>
      <c r="N120" s="2105"/>
      <c r="O120" s="2105"/>
      <c r="P120" s="2105"/>
      <c r="Q120" s="895">
        <f>SUM(E120:P120)</f>
        <v>0</v>
      </c>
      <c r="R120" s="893"/>
      <c r="S120" s="893"/>
      <c r="T120" s="893"/>
      <c r="U120" s="893"/>
      <c r="V120" s="891"/>
      <c r="X120" s="3969"/>
      <c r="Y120" s="3970"/>
      <c r="Z120" s="804" t="s">
        <v>1193</v>
      </c>
      <c r="AA120" s="1367"/>
      <c r="AB120" s="1367"/>
      <c r="AC120" s="1367"/>
      <c r="AD120" s="1367"/>
      <c r="AE120" s="1367"/>
      <c r="AF120" s="1367"/>
      <c r="AG120" s="1367"/>
      <c r="AH120" s="1367"/>
      <c r="AI120" s="1367"/>
      <c r="AJ120" s="1367"/>
      <c r="AK120" s="1367"/>
      <c r="AL120" s="1367"/>
      <c r="AM120" s="895">
        <f>SUM(AA120:AL120)</f>
        <v>0</v>
      </c>
      <c r="AN120" s="893"/>
      <c r="AO120" s="893"/>
      <c r="AP120" s="893"/>
      <c r="AQ120" s="893"/>
      <c r="AT120" s="3969"/>
      <c r="AU120" s="3970"/>
      <c r="AV120" s="804" t="s">
        <v>1193</v>
      </c>
      <c r="AW120" s="1367"/>
      <c r="AX120" s="1367"/>
      <c r="AY120" s="1367"/>
      <c r="AZ120" s="1367"/>
      <c r="BA120" s="1367"/>
      <c r="BB120" s="1367"/>
      <c r="BC120" s="1367"/>
      <c r="BD120" s="1367"/>
      <c r="BE120" s="1367"/>
      <c r="BF120" s="1367"/>
      <c r="BG120" s="1367"/>
      <c r="BH120" s="1367"/>
      <c r="BI120" s="895">
        <f>SUM(AW120:BH120)</f>
        <v>0</v>
      </c>
      <c r="BJ120" s="893"/>
      <c r="BK120" s="893"/>
      <c r="BL120" s="893"/>
      <c r="BM120" s="893"/>
    </row>
    <row r="121" spans="2:65">
      <c r="B121" s="896" t="s">
        <v>1222</v>
      </c>
      <c r="C121" s="3970"/>
      <c r="D121" s="803" t="str">
        <f>+D79</f>
        <v>ｋｇ</v>
      </c>
      <c r="E121" s="2106"/>
      <c r="F121" s="2106"/>
      <c r="G121" s="2106"/>
      <c r="H121" s="2106"/>
      <c r="I121" s="2106"/>
      <c r="J121" s="2106"/>
      <c r="K121" s="2106"/>
      <c r="L121" s="2106"/>
      <c r="M121" s="2106"/>
      <c r="N121" s="2106"/>
      <c r="O121" s="2106"/>
      <c r="P121" s="2106"/>
      <c r="Q121" s="806">
        <f t="shared" si="92"/>
        <v>0</v>
      </c>
      <c r="R121" s="839"/>
      <c r="S121" s="839"/>
      <c r="T121" s="839"/>
      <c r="U121" s="839"/>
      <c r="V121" s="891"/>
      <c r="X121" s="896" t="s">
        <v>1222</v>
      </c>
      <c r="Y121" s="3970"/>
      <c r="Z121" s="803" t="str">
        <f>+Z79</f>
        <v>ｋｇ</v>
      </c>
      <c r="AA121" s="41"/>
      <c r="AB121" s="41"/>
      <c r="AC121" s="41"/>
      <c r="AD121" s="41"/>
      <c r="AE121" s="41"/>
      <c r="AF121" s="41"/>
      <c r="AG121" s="41"/>
      <c r="AH121" s="41"/>
      <c r="AI121" s="41"/>
      <c r="AJ121" s="41"/>
      <c r="AK121" s="41"/>
      <c r="AL121" s="41"/>
      <c r="AM121" s="806">
        <f t="shared" ref="AM121:AM123" si="95">SUM(AA121:AL121)</f>
        <v>0</v>
      </c>
      <c r="AN121" s="839"/>
      <c r="AO121" s="839"/>
      <c r="AP121" s="839"/>
      <c r="AQ121" s="839"/>
      <c r="AT121" s="896" t="s">
        <v>1222</v>
      </c>
      <c r="AU121" s="3970"/>
      <c r="AV121" s="803" t="str">
        <f>+AV79</f>
        <v>ｋｇ</v>
      </c>
      <c r="AW121" s="41"/>
      <c r="AX121" s="41"/>
      <c r="AY121" s="41"/>
      <c r="AZ121" s="41"/>
      <c r="BA121" s="41"/>
      <c r="BB121" s="41"/>
      <c r="BC121" s="41"/>
      <c r="BD121" s="41"/>
      <c r="BE121" s="41"/>
      <c r="BF121" s="41"/>
      <c r="BG121" s="41"/>
      <c r="BH121" s="41"/>
      <c r="BI121" s="806">
        <f t="shared" ref="BI121:BI123" si="96">SUM(AW121:BH121)</f>
        <v>0</v>
      </c>
      <c r="BJ121" s="839"/>
      <c r="BK121" s="839"/>
      <c r="BL121" s="839"/>
      <c r="BM121" s="839"/>
    </row>
    <row r="122" spans="2:65">
      <c r="B122" s="892" t="s">
        <v>1223</v>
      </c>
      <c r="C122" s="3970"/>
      <c r="D122" s="808" t="str">
        <f>+D79</f>
        <v>ｋｇ</v>
      </c>
      <c r="E122" s="2107"/>
      <c r="F122" s="2107"/>
      <c r="G122" s="2107"/>
      <c r="H122" s="2107"/>
      <c r="I122" s="2107"/>
      <c r="J122" s="2107"/>
      <c r="K122" s="2107"/>
      <c r="L122" s="2107"/>
      <c r="M122" s="2107"/>
      <c r="N122" s="2107"/>
      <c r="O122" s="2107"/>
      <c r="P122" s="2107"/>
      <c r="Q122" s="894">
        <f t="shared" si="92"/>
        <v>0</v>
      </c>
      <c r="R122" s="839"/>
      <c r="S122" s="839"/>
      <c r="T122" s="839"/>
      <c r="U122" s="839"/>
      <c r="V122" s="891"/>
      <c r="X122" s="892" t="s">
        <v>1223</v>
      </c>
      <c r="Y122" s="3970"/>
      <c r="Z122" s="808" t="str">
        <f>+Z79</f>
        <v>ｋｇ</v>
      </c>
      <c r="AA122" s="42"/>
      <c r="AB122" s="42"/>
      <c r="AC122" s="42"/>
      <c r="AD122" s="42"/>
      <c r="AE122" s="42"/>
      <c r="AF122" s="42"/>
      <c r="AG122" s="42"/>
      <c r="AH122" s="42"/>
      <c r="AI122" s="42"/>
      <c r="AJ122" s="42"/>
      <c r="AK122" s="42"/>
      <c r="AL122" s="42"/>
      <c r="AM122" s="894">
        <f t="shared" si="95"/>
        <v>0</v>
      </c>
      <c r="AN122" s="839"/>
      <c r="AO122" s="839"/>
      <c r="AP122" s="839"/>
      <c r="AQ122" s="839"/>
      <c r="AT122" s="892" t="s">
        <v>1223</v>
      </c>
      <c r="AU122" s="3970"/>
      <c r="AV122" s="808" t="str">
        <f>+AV79</f>
        <v>ｋｇ</v>
      </c>
      <c r="AW122" s="42"/>
      <c r="AX122" s="42"/>
      <c r="AY122" s="42"/>
      <c r="AZ122" s="42"/>
      <c r="BA122" s="42"/>
      <c r="BB122" s="42"/>
      <c r="BC122" s="42"/>
      <c r="BD122" s="42"/>
      <c r="BE122" s="42"/>
      <c r="BF122" s="42"/>
      <c r="BG122" s="42"/>
      <c r="BH122" s="42"/>
      <c r="BI122" s="894">
        <f t="shared" si="96"/>
        <v>0</v>
      </c>
      <c r="BJ122" s="839"/>
      <c r="BK122" s="839"/>
      <c r="BL122" s="839"/>
      <c r="BM122" s="839"/>
    </row>
    <row r="123" spans="2:65" ht="13.5" thickBot="1">
      <c r="B123" s="897"/>
      <c r="C123" s="3971"/>
      <c r="D123" s="912" t="s">
        <v>1193</v>
      </c>
      <c r="E123" s="2108"/>
      <c r="F123" s="2108"/>
      <c r="G123" s="2108"/>
      <c r="H123" s="2108"/>
      <c r="I123" s="2108"/>
      <c r="J123" s="2108"/>
      <c r="K123" s="2108"/>
      <c r="L123" s="2108"/>
      <c r="M123" s="2108"/>
      <c r="N123" s="2108"/>
      <c r="O123" s="2108"/>
      <c r="P123" s="2108"/>
      <c r="Q123" s="898">
        <f t="shared" si="92"/>
        <v>0</v>
      </c>
      <c r="R123" s="893"/>
      <c r="S123" s="893"/>
      <c r="T123" s="893"/>
      <c r="U123" s="893"/>
      <c r="V123" s="891"/>
      <c r="X123" s="897"/>
      <c r="Y123" s="3971"/>
      <c r="Z123" s="912" t="s">
        <v>1193</v>
      </c>
      <c r="AA123" s="909"/>
      <c r="AB123" s="909"/>
      <c r="AC123" s="909"/>
      <c r="AD123" s="909"/>
      <c r="AE123" s="909"/>
      <c r="AF123" s="909"/>
      <c r="AG123" s="909"/>
      <c r="AH123" s="909"/>
      <c r="AI123" s="909"/>
      <c r="AJ123" s="909"/>
      <c r="AK123" s="909"/>
      <c r="AL123" s="909"/>
      <c r="AM123" s="898">
        <f t="shared" si="95"/>
        <v>0</v>
      </c>
      <c r="AN123" s="893"/>
      <c r="AO123" s="893"/>
      <c r="AP123" s="893"/>
      <c r="AQ123" s="893"/>
      <c r="AT123" s="897"/>
      <c r="AU123" s="3971"/>
      <c r="AV123" s="912" t="s">
        <v>1193</v>
      </c>
      <c r="AW123" s="909"/>
      <c r="AX123" s="909"/>
      <c r="AY123" s="909"/>
      <c r="AZ123" s="909"/>
      <c r="BA123" s="909"/>
      <c r="BB123" s="909"/>
      <c r="BC123" s="909"/>
      <c r="BD123" s="909"/>
      <c r="BE123" s="909"/>
      <c r="BF123" s="909"/>
      <c r="BG123" s="909"/>
      <c r="BH123" s="909"/>
      <c r="BI123" s="898">
        <f t="shared" si="96"/>
        <v>0</v>
      </c>
      <c r="BJ123" s="893"/>
      <c r="BK123" s="893"/>
      <c r="BL123" s="893"/>
      <c r="BM123" s="893"/>
    </row>
    <row r="124" spans="2:65">
      <c r="B124" s="889" t="s">
        <v>1224</v>
      </c>
      <c r="C124" s="1364">
        <f>+C5</f>
        <v>2023</v>
      </c>
      <c r="D124" s="911" t="str">
        <f>+D79</f>
        <v>ｋｇ</v>
      </c>
      <c r="E124" s="2104"/>
      <c r="F124" s="2104"/>
      <c r="G124" s="2104"/>
      <c r="H124" s="2104"/>
      <c r="I124" s="2104"/>
      <c r="J124" s="2104"/>
      <c r="K124" s="2104"/>
      <c r="L124" s="2104"/>
      <c r="M124" s="2104"/>
      <c r="N124" s="2104"/>
      <c r="O124" s="2104"/>
      <c r="P124" s="2104"/>
      <c r="Q124" s="890">
        <f>SUM(E124:P124)</f>
        <v>0</v>
      </c>
      <c r="R124" s="839"/>
      <c r="S124" s="839"/>
      <c r="T124" s="839"/>
      <c r="U124" s="839"/>
      <c r="V124" s="891"/>
      <c r="X124" s="889" t="s">
        <v>1224</v>
      </c>
      <c r="Y124" s="1364">
        <v>2016</v>
      </c>
      <c r="Z124" s="911" t="str">
        <f>+Z79</f>
        <v>ｋｇ</v>
      </c>
      <c r="AA124" s="908"/>
      <c r="AB124" s="908"/>
      <c r="AC124" s="908"/>
      <c r="AD124" s="908"/>
      <c r="AE124" s="908"/>
      <c r="AF124" s="908"/>
      <c r="AG124" s="908"/>
      <c r="AH124" s="908"/>
      <c r="AI124" s="908"/>
      <c r="AJ124" s="908"/>
      <c r="AK124" s="908"/>
      <c r="AL124" s="908"/>
      <c r="AM124" s="890">
        <f>SUM(AA124:AL124)</f>
        <v>0</v>
      </c>
      <c r="AN124" s="839"/>
      <c r="AO124" s="839"/>
      <c r="AP124" s="839"/>
      <c r="AQ124" s="839"/>
      <c r="AT124" s="889" t="s">
        <v>1224</v>
      </c>
      <c r="AU124" s="1364">
        <v>2016</v>
      </c>
      <c r="AV124" s="911" t="str">
        <f>+AV79</f>
        <v>ｋｇ</v>
      </c>
      <c r="AW124" s="908"/>
      <c r="AX124" s="908"/>
      <c r="AY124" s="908"/>
      <c r="AZ124" s="908"/>
      <c r="BA124" s="908"/>
      <c r="BB124" s="908"/>
      <c r="BC124" s="908"/>
      <c r="BD124" s="908"/>
      <c r="BE124" s="908"/>
      <c r="BF124" s="908"/>
      <c r="BG124" s="908"/>
      <c r="BH124" s="908"/>
      <c r="BI124" s="890">
        <f>SUM(AW124:BH124)</f>
        <v>0</v>
      </c>
      <c r="BJ124" s="839"/>
      <c r="BK124" s="839"/>
      <c r="BL124" s="839"/>
      <c r="BM124" s="839"/>
    </row>
    <row r="125" spans="2:65">
      <c r="B125" s="846"/>
      <c r="C125" s="1365" t="s">
        <v>1628</v>
      </c>
      <c r="D125" s="804" t="s">
        <v>1193</v>
      </c>
      <c r="E125" s="2105"/>
      <c r="F125" s="2105"/>
      <c r="G125" s="2105"/>
      <c r="H125" s="2105"/>
      <c r="I125" s="2105"/>
      <c r="J125" s="2105"/>
      <c r="K125" s="2105"/>
      <c r="L125" s="2105"/>
      <c r="M125" s="2105"/>
      <c r="N125" s="2105"/>
      <c r="O125" s="2105"/>
      <c r="P125" s="2105"/>
      <c r="Q125" s="895">
        <f t="shared" ref="Q125:Q132" si="97">SUM(E125:P125)</f>
        <v>0</v>
      </c>
      <c r="R125" s="893"/>
      <c r="S125" s="893"/>
      <c r="T125" s="893"/>
      <c r="U125" s="893"/>
      <c r="V125" s="891"/>
      <c r="X125" s="846"/>
      <c r="Y125" s="1365" t="s">
        <v>1628</v>
      </c>
      <c r="Z125" s="804" t="s">
        <v>1193</v>
      </c>
      <c r="AA125" s="1367"/>
      <c r="AB125" s="1367"/>
      <c r="AC125" s="1367"/>
      <c r="AD125" s="1367"/>
      <c r="AE125" s="1367"/>
      <c r="AF125" s="1367"/>
      <c r="AG125" s="1367"/>
      <c r="AH125" s="1367"/>
      <c r="AI125" s="1367"/>
      <c r="AJ125" s="1367"/>
      <c r="AK125" s="1367"/>
      <c r="AL125" s="1367"/>
      <c r="AM125" s="895">
        <f t="shared" ref="AM125:AM127" si="98">SUM(AA125:AL125)</f>
        <v>0</v>
      </c>
      <c r="AN125" s="893"/>
      <c r="AO125" s="893"/>
      <c r="AP125" s="893"/>
      <c r="AQ125" s="893"/>
      <c r="AT125" s="846"/>
      <c r="AU125" s="1365" t="s">
        <v>1628</v>
      </c>
      <c r="AV125" s="804" t="s">
        <v>1193</v>
      </c>
      <c r="AW125" s="1367"/>
      <c r="AX125" s="1367"/>
      <c r="AY125" s="1367"/>
      <c r="AZ125" s="1367"/>
      <c r="BA125" s="1367"/>
      <c r="BB125" s="1367"/>
      <c r="BC125" s="1367"/>
      <c r="BD125" s="1367"/>
      <c r="BE125" s="1367"/>
      <c r="BF125" s="1367"/>
      <c r="BG125" s="1367"/>
      <c r="BH125" s="1367"/>
      <c r="BI125" s="895">
        <f t="shared" ref="BI125:BI127" si="99">SUM(AW125:BH125)</f>
        <v>0</v>
      </c>
      <c r="BJ125" s="893"/>
      <c r="BK125" s="893"/>
      <c r="BL125" s="893"/>
      <c r="BM125" s="893"/>
    </row>
    <row r="126" spans="2:65">
      <c r="B126" s="3967" t="s">
        <v>1220</v>
      </c>
      <c r="C126" s="3970" t="s">
        <v>1187</v>
      </c>
      <c r="D126" s="803" t="str">
        <f>+D79</f>
        <v>ｋｇ</v>
      </c>
      <c r="E126" s="2106"/>
      <c r="F126" s="2106"/>
      <c r="G126" s="2106"/>
      <c r="H126" s="2106"/>
      <c r="I126" s="2106"/>
      <c r="J126" s="2106"/>
      <c r="K126" s="2106"/>
      <c r="L126" s="2106"/>
      <c r="M126" s="2106"/>
      <c r="N126" s="2106"/>
      <c r="O126" s="2106"/>
      <c r="P126" s="2106"/>
      <c r="Q126" s="806">
        <f t="shared" si="97"/>
        <v>0</v>
      </c>
      <c r="R126" s="839"/>
      <c r="S126" s="839"/>
      <c r="T126" s="839"/>
      <c r="U126" s="839"/>
      <c r="V126" s="891"/>
      <c r="X126" s="3967" t="s">
        <v>1220</v>
      </c>
      <c r="Y126" s="3970" t="s">
        <v>1187</v>
      </c>
      <c r="Z126" s="803" t="str">
        <f>+Z79</f>
        <v>ｋｇ</v>
      </c>
      <c r="AA126" s="41"/>
      <c r="AB126" s="41"/>
      <c r="AC126" s="41"/>
      <c r="AD126" s="41"/>
      <c r="AE126" s="41"/>
      <c r="AF126" s="41"/>
      <c r="AG126" s="41"/>
      <c r="AH126" s="41"/>
      <c r="AI126" s="41"/>
      <c r="AJ126" s="41"/>
      <c r="AK126" s="41"/>
      <c r="AL126" s="41"/>
      <c r="AM126" s="806">
        <f t="shared" si="98"/>
        <v>0</v>
      </c>
      <c r="AN126" s="839"/>
      <c r="AO126" s="839"/>
      <c r="AP126" s="839"/>
      <c r="AQ126" s="839"/>
      <c r="AT126" s="3967" t="s">
        <v>1220</v>
      </c>
      <c r="AU126" s="3970" t="s">
        <v>1187</v>
      </c>
      <c r="AV126" s="803" t="str">
        <f>+AV79</f>
        <v>ｋｇ</v>
      </c>
      <c r="AW126" s="41"/>
      <c r="AX126" s="41"/>
      <c r="AY126" s="41"/>
      <c r="AZ126" s="41"/>
      <c r="BA126" s="41"/>
      <c r="BB126" s="41"/>
      <c r="BC126" s="41"/>
      <c r="BD126" s="41"/>
      <c r="BE126" s="41"/>
      <c r="BF126" s="41"/>
      <c r="BG126" s="41"/>
      <c r="BH126" s="41"/>
      <c r="BI126" s="806">
        <f t="shared" si="99"/>
        <v>0</v>
      </c>
      <c r="BJ126" s="839"/>
      <c r="BK126" s="839"/>
      <c r="BL126" s="839"/>
      <c r="BM126" s="839"/>
    </row>
    <row r="127" spans="2:65">
      <c r="B127" s="3967"/>
      <c r="C127" s="3970"/>
      <c r="D127" s="804" t="s">
        <v>1193</v>
      </c>
      <c r="E127" s="2105"/>
      <c r="F127" s="2105"/>
      <c r="G127" s="2105"/>
      <c r="H127" s="2105"/>
      <c r="I127" s="2105"/>
      <c r="J127" s="2105"/>
      <c r="K127" s="2105"/>
      <c r="L127" s="2105"/>
      <c r="M127" s="2105"/>
      <c r="N127" s="2105"/>
      <c r="O127" s="2105"/>
      <c r="P127" s="2105"/>
      <c r="Q127" s="805">
        <f t="shared" si="97"/>
        <v>0</v>
      </c>
      <c r="R127" s="893"/>
      <c r="S127" s="893"/>
      <c r="T127" s="893"/>
      <c r="U127" s="893"/>
      <c r="V127" s="891"/>
      <c r="X127" s="3967"/>
      <c r="Y127" s="3970"/>
      <c r="Z127" s="804" t="s">
        <v>1193</v>
      </c>
      <c r="AA127" s="1367"/>
      <c r="AB127" s="1367"/>
      <c r="AC127" s="1367"/>
      <c r="AD127" s="1367"/>
      <c r="AE127" s="1367"/>
      <c r="AF127" s="1367"/>
      <c r="AG127" s="1367"/>
      <c r="AH127" s="1367"/>
      <c r="AI127" s="1367"/>
      <c r="AJ127" s="1367"/>
      <c r="AK127" s="1367"/>
      <c r="AL127" s="1367"/>
      <c r="AM127" s="805">
        <f t="shared" si="98"/>
        <v>0</v>
      </c>
      <c r="AN127" s="893"/>
      <c r="AO127" s="893"/>
      <c r="AP127" s="893"/>
      <c r="AQ127" s="893"/>
      <c r="AT127" s="3967"/>
      <c r="AU127" s="3970"/>
      <c r="AV127" s="804" t="s">
        <v>1193</v>
      </c>
      <c r="AW127" s="1367"/>
      <c r="AX127" s="1367"/>
      <c r="AY127" s="1367"/>
      <c r="AZ127" s="1367"/>
      <c r="BA127" s="1367"/>
      <c r="BB127" s="1367"/>
      <c r="BC127" s="1367"/>
      <c r="BD127" s="1367"/>
      <c r="BE127" s="1367"/>
      <c r="BF127" s="1367"/>
      <c r="BG127" s="1367"/>
      <c r="BH127" s="1367"/>
      <c r="BI127" s="805">
        <f t="shared" si="99"/>
        <v>0</v>
      </c>
      <c r="BJ127" s="893"/>
      <c r="BK127" s="893"/>
      <c r="BL127" s="893"/>
      <c r="BM127" s="893"/>
    </row>
    <row r="128" spans="2:65">
      <c r="B128" s="3968" t="s">
        <v>1221</v>
      </c>
      <c r="C128" s="3970"/>
      <c r="D128" s="803" t="str">
        <f>+D79</f>
        <v>ｋｇ</v>
      </c>
      <c r="E128" s="2106"/>
      <c r="F128" s="2106"/>
      <c r="G128" s="2106"/>
      <c r="H128" s="2106"/>
      <c r="I128" s="2106"/>
      <c r="J128" s="2106"/>
      <c r="K128" s="2106"/>
      <c r="L128" s="2106"/>
      <c r="M128" s="2106"/>
      <c r="N128" s="2106"/>
      <c r="O128" s="2106"/>
      <c r="P128" s="2106"/>
      <c r="Q128" s="899">
        <f>SUM(E128:P128)</f>
        <v>0</v>
      </c>
      <c r="R128" s="839"/>
      <c r="S128" s="839"/>
      <c r="T128" s="839"/>
      <c r="U128" s="839"/>
      <c r="V128" s="891"/>
      <c r="X128" s="3968" t="s">
        <v>1221</v>
      </c>
      <c r="Y128" s="3970"/>
      <c r="Z128" s="803" t="str">
        <f>+Z79</f>
        <v>ｋｇ</v>
      </c>
      <c r="AA128" s="41"/>
      <c r="AB128" s="41"/>
      <c r="AC128" s="41"/>
      <c r="AD128" s="41"/>
      <c r="AE128" s="41"/>
      <c r="AF128" s="41"/>
      <c r="AG128" s="41"/>
      <c r="AH128" s="41"/>
      <c r="AI128" s="41"/>
      <c r="AJ128" s="41"/>
      <c r="AK128" s="41"/>
      <c r="AL128" s="41"/>
      <c r="AM128" s="899">
        <f>SUM(AA128:AL128)</f>
        <v>0</v>
      </c>
      <c r="AN128" s="839"/>
      <c r="AO128" s="839"/>
      <c r="AP128" s="839"/>
      <c r="AQ128" s="839"/>
      <c r="AT128" s="3968" t="s">
        <v>1221</v>
      </c>
      <c r="AU128" s="3970"/>
      <c r="AV128" s="803" t="str">
        <f>+AV79</f>
        <v>ｋｇ</v>
      </c>
      <c r="AW128" s="41"/>
      <c r="AX128" s="41"/>
      <c r="AY128" s="41"/>
      <c r="AZ128" s="41"/>
      <c r="BA128" s="41"/>
      <c r="BB128" s="41"/>
      <c r="BC128" s="41"/>
      <c r="BD128" s="41"/>
      <c r="BE128" s="41"/>
      <c r="BF128" s="41"/>
      <c r="BG128" s="41"/>
      <c r="BH128" s="41"/>
      <c r="BI128" s="899">
        <f>SUM(AW128:BH128)</f>
        <v>0</v>
      </c>
      <c r="BJ128" s="839"/>
      <c r="BK128" s="839"/>
      <c r="BL128" s="839"/>
      <c r="BM128" s="839"/>
    </row>
    <row r="129" spans="1:65">
      <c r="B129" s="3969"/>
      <c r="C129" s="3970"/>
      <c r="D129" s="804" t="s">
        <v>1193</v>
      </c>
      <c r="E129" s="2105"/>
      <c r="F129" s="2105"/>
      <c r="G129" s="2105"/>
      <c r="H129" s="2105"/>
      <c r="I129" s="2105"/>
      <c r="J129" s="2105"/>
      <c r="K129" s="2105"/>
      <c r="L129" s="2105"/>
      <c r="M129" s="2105"/>
      <c r="N129" s="2105"/>
      <c r="O129" s="2105"/>
      <c r="P129" s="2105"/>
      <c r="Q129" s="895">
        <f>SUM(E129:P129)</f>
        <v>0</v>
      </c>
      <c r="R129" s="893"/>
      <c r="S129" s="893"/>
      <c r="T129" s="893"/>
      <c r="U129" s="893"/>
      <c r="V129" s="891"/>
      <c r="X129" s="3969"/>
      <c r="Y129" s="3970"/>
      <c r="Z129" s="804" t="s">
        <v>1193</v>
      </c>
      <c r="AA129" s="1367"/>
      <c r="AB129" s="1367"/>
      <c r="AC129" s="1367"/>
      <c r="AD129" s="1367"/>
      <c r="AE129" s="1367"/>
      <c r="AF129" s="1367"/>
      <c r="AG129" s="1367"/>
      <c r="AH129" s="1367"/>
      <c r="AI129" s="1367"/>
      <c r="AJ129" s="1367"/>
      <c r="AK129" s="1367"/>
      <c r="AL129" s="1367"/>
      <c r="AM129" s="895">
        <f>SUM(AA129:AL129)</f>
        <v>0</v>
      </c>
      <c r="AN129" s="893"/>
      <c r="AO129" s="893"/>
      <c r="AP129" s="893"/>
      <c r="AQ129" s="893"/>
      <c r="AT129" s="3969"/>
      <c r="AU129" s="3970"/>
      <c r="AV129" s="804" t="s">
        <v>1193</v>
      </c>
      <c r="AW129" s="1367"/>
      <c r="AX129" s="1367"/>
      <c r="AY129" s="1367"/>
      <c r="AZ129" s="1367"/>
      <c r="BA129" s="1367"/>
      <c r="BB129" s="1367"/>
      <c r="BC129" s="1367"/>
      <c r="BD129" s="1367"/>
      <c r="BE129" s="1367"/>
      <c r="BF129" s="1367"/>
      <c r="BG129" s="1367"/>
      <c r="BH129" s="1367"/>
      <c r="BI129" s="895">
        <f>SUM(AW129:BH129)</f>
        <v>0</v>
      </c>
      <c r="BJ129" s="893"/>
      <c r="BK129" s="893"/>
      <c r="BL129" s="893"/>
      <c r="BM129" s="893"/>
    </row>
    <row r="130" spans="1:65">
      <c r="B130" s="892" t="s">
        <v>1222</v>
      </c>
      <c r="C130" s="3970"/>
      <c r="D130" s="803" t="str">
        <f>+D79</f>
        <v>ｋｇ</v>
      </c>
      <c r="E130" s="2106"/>
      <c r="F130" s="2106"/>
      <c r="G130" s="2106"/>
      <c r="H130" s="2106"/>
      <c r="I130" s="2106"/>
      <c r="J130" s="2106"/>
      <c r="K130" s="2106"/>
      <c r="L130" s="2106"/>
      <c r="M130" s="2106"/>
      <c r="N130" s="2106"/>
      <c r="O130" s="2106"/>
      <c r="P130" s="2106"/>
      <c r="Q130" s="806">
        <f t="shared" si="97"/>
        <v>0</v>
      </c>
      <c r="R130" s="839"/>
      <c r="S130" s="839"/>
      <c r="T130" s="839"/>
      <c r="U130" s="839"/>
      <c r="V130" s="891"/>
      <c r="X130" s="892" t="s">
        <v>1222</v>
      </c>
      <c r="Y130" s="3970"/>
      <c r="Z130" s="803" t="str">
        <f>+Z79</f>
        <v>ｋｇ</v>
      </c>
      <c r="AA130" s="41"/>
      <c r="AB130" s="41"/>
      <c r="AC130" s="41"/>
      <c r="AD130" s="41"/>
      <c r="AE130" s="41"/>
      <c r="AF130" s="41"/>
      <c r="AG130" s="41"/>
      <c r="AH130" s="41"/>
      <c r="AI130" s="41"/>
      <c r="AJ130" s="41"/>
      <c r="AK130" s="41"/>
      <c r="AL130" s="41"/>
      <c r="AM130" s="806">
        <f t="shared" ref="AM130:AM132" si="100">SUM(AA130:AL130)</f>
        <v>0</v>
      </c>
      <c r="AN130" s="839"/>
      <c r="AO130" s="839"/>
      <c r="AP130" s="839"/>
      <c r="AQ130" s="839"/>
      <c r="AT130" s="892" t="s">
        <v>1222</v>
      </c>
      <c r="AU130" s="3970"/>
      <c r="AV130" s="803" t="str">
        <f>+AV79</f>
        <v>ｋｇ</v>
      </c>
      <c r="AW130" s="41"/>
      <c r="AX130" s="41"/>
      <c r="AY130" s="41"/>
      <c r="AZ130" s="41"/>
      <c r="BA130" s="41"/>
      <c r="BB130" s="41"/>
      <c r="BC130" s="41"/>
      <c r="BD130" s="41"/>
      <c r="BE130" s="41"/>
      <c r="BF130" s="41"/>
      <c r="BG130" s="41"/>
      <c r="BH130" s="41"/>
      <c r="BI130" s="806">
        <f t="shared" ref="BI130:BI132" si="101">SUM(AW130:BH130)</f>
        <v>0</v>
      </c>
      <c r="BJ130" s="839"/>
      <c r="BK130" s="839"/>
      <c r="BL130" s="839"/>
      <c r="BM130" s="839"/>
    </row>
    <row r="131" spans="1:65">
      <c r="B131" s="892" t="s">
        <v>1223</v>
      </c>
      <c r="C131" s="3970"/>
      <c r="D131" s="808" t="s">
        <v>1225</v>
      </c>
      <c r="E131" s="2107"/>
      <c r="F131" s="2107"/>
      <c r="G131" s="2107"/>
      <c r="H131" s="2107"/>
      <c r="I131" s="2107"/>
      <c r="J131" s="2107"/>
      <c r="K131" s="2107"/>
      <c r="L131" s="2107"/>
      <c r="M131" s="2107"/>
      <c r="N131" s="2107"/>
      <c r="O131" s="2107"/>
      <c r="P131" s="2107"/>
      <c r="Q131" s="894">
        <f t="shared" si="97"/>
        <v>0</v>
      </c>
      <c r="R131" s="839"/>
      <c r="S131" s="839"/>
      <c r="T131" s="839"/>
      <c r="U131" s="839"/>
      <c r="V131" s="891"/>
      <c r="X131" s="892" t="s">
        <v>1223</v>
      </c>
      <c r="Y131" s="3970"/>
      <c r="Z131" s="808" t="s">
        <v>703</v>
      </c>
      <c r="AA131" s="42"/>
      <c r="AB131" s="42"/>
      <c r="AC131" s="42"/>
      <c r="AD131" s="42"/>
      <c r="AE131" s="42"/>
      <c r="AF131" s="42"/>
      <c r="AG131" s="42"/>
      <c r="AH131" s="42"/>
      <c r="AI131" s="42"/>
      <c r="AJ131" s="42"/>
      <c r="AK131" s="42"/>
      <c r="AL131" s="42"/>
      <c r="AM131" s="894">
        <f t="shared" si="100"/>
        <v>0</v>
      </c>
      <c r="AN131" s="839"/>
      <c r="AO131" s="839"/>
      <c r="AP131" s="839"/>
      <c r="AQ131" s="839"/>
      <c r="AT131" s="892" t="s">
        <v>1223</v>
      </c>
      <c r="AU131" s="3970"/>
      <c r="AV131" s="808" t="s">
        <v>703</v>
      </c>
      <c r="AW131" s="42"/>
      <c r="AX131" s="42"/>
      <c r="AY131" s="42"/>
      <c r="AZ131" s="42"/>
      <c r="BA131" s="42"/>
      <c r="BB131" s="42"/>
      <c r="BC131" s="42"/>
      <c r="BD131" s="42"/>
      <c r="BE131" s="42"/>
      <c r="BF131" s="42"/>
      <c r="BG131" s="42"/>
      <c r="BH131" s="42"/>
      <c r="BI131" s="894">
        <f t="shared" si="101"/>
        <v>0</v>
      </c>
      <c r="BJ131" s="839"/>
      <c r="BK131" s="839"/>
      <c r="BL131" s="839"/>
      <c r="BM131" s="839"/>
    </row>
    <row r="132" spans="1:65" ht="13.5" thickBot="1">
      <c r="B132" s="897"/>
      <c r="C132" s="3971"/>
      <c r="D132" s="912" t="s">
        <v>1193</v>
      </c>
      <c r="E132" s="2108"/>
      <c r="F132" s="2108"/>
      <c r="G132" s="2108"/>
      <c r="H132" s="2108"/>
      <c r="I132" s="2108"/>
      <c r="J132" s="2108"/>
      <c r="K132" s="2108"/>
      <c r="L132" s="2108"/>
      <c r="M132" s="2108"/>
      <c r="N132" s="2108"/>
      <c r="O132" s="2108"/>
      <c r="P132" s="2108"/>
      <c r="Q132" s="898">
        <f t="shared" si="97"/>
        <v>0</v>
      </c>
      <c r="R132" s="893"/>
      <c r="S132" s="893"/>
      <c r="T132" s="893"/>
      <c r="U132" s="893"/>
      <c r="V132" s="891"/>
      <c r="X132" s="897"/>
      <c r="Y132" s="3971"/>
      <c r="Z132" s="912" t="s">
        <v>1193</v>
      </c>
      <c r="AA132" s="909"/>
      <c r="AB132" s="909"/>
      <c r="AC132" s="909"/>
      <c r="AD132" s="909"/>
      <c r="AE132" s="909"/>
      <c r="AF132" s="909"/>
      <c r="AG132" s="909"/>
      <c r="AH132" s="909"/>
      <c r="AI132" s="909"/>
      <c r="AJ132" s="909"/>
      <c r="AK132" s="909"/>
      <c r="AL132" s="909"/>
      <c r="AM132" s="898">
        <f t="shared" si="100"/>
        <v>0</v>
      </c>
      <c r="AN132" s="893"/>
      <c r="AO132" s="893"/>
      <c r="AP132" s="893"/>
      <c r="AQ132" s="893"/>
      <c r="AT132" s="897"/>
      <c r="AU132" s="3971"/>
      <c r="AV132" s="912" t="s">
        <v>1193</v>
      </c>
      <c r="AW132" s="909"/>
      <c r="AX132" s="909"/>
      <c r="AY132" s="909"/>
      <c r="AZ132" s="909"/>
      <c r="BA132" s="909"/>
      <c r="BB132" s="909"/>
      <c r="BC132" s="909"/>
      <c r="BD132" s="909"/>
      <c r="BE132" s="909"/>
      <c r="BF132" s="909"/>
      <c r="BG132" s="909"/>
      <c r="BH132" s="909"/>
      <c r="BI132" s="898">
        <f t="shared" si="101"/>
        <v>0</v>
      </c>
      <c r="BJ132" s="893"/>
      <c r="BK132" s="893"/>
      <c r="BL132" s="893"/>
      <c r="BM132" s="893"/>
    </row>
    <row r="134" spans="1:65">
      <c r="A134" s="813" t="s">
        <v>2090</v>
      </c>
      <c r="B134" s="813"/>
      <c r="C134" s="813"/>
      <c r="D134" s="900" t="s">
        <v>1227</v>
      </c>
      <c r="E134" s="900"/>
      <c r="F134" s="900"/>
      <c r="G134" s="901" t="s">
        <v>1228</v>
      </c>
      <c r="K134" s="3978" t="s">
        <v>2632</v>
      </c>
      <c r="L134" s="3978"/>
      <c r="M134" s="3978"/>
      <c r="N134" s="3978"/>
      <c r="O134" s="3978"/>
      <c r="P134" s="3978"/>
      <c r="W134" s="813" t="s">
        <v>1226</v>
      </c>
      <c r="X134" s="813"/>
      <c r="Y134" s="813"/>
      <c r="Z134" s="900" t="s">
        <v>1227</v>
      </c>
      <c r="AA134" s="900"/>
      <c r="AB134" s="900"/>
      <c r="AC134" s="901" t="s">
        <v>1228</v>
      </c>
      <c r="AG134" s="3978" t="s">
        <v>1229</v>
      </c>
      <c r="AH134" s="3978"/>
      <c r="AI134" s="3978"/>
      <c r="AJ134" s="3978"/>
      <c r="AK134" s="3978"/>
      <c r="AL134" s="3978"/>
      <c r="AS134" s="813" t="s">
        <v>1226</v>
      </c>
      <c r="AT134" s="813"/>
      <c r="AU134" s="813"/>
      <c r="AV134" s="900" t="s">
        <v>1227</v>
      </c>
      <c r="AW134" s="900"/>
      <c r="AX134" s="900"/>
      <c r="AY134" s="901" t="s">
        <v>1228</v>
      </c>
      <c r="BC134" s="3978" t="s">
        <v>1229</v>
      </c>
      <c r="BD134" s="3978"/>
      <c r="BE134" s="3978"/>
      <c r="BF134" s="3978"/>
      <c r="BG134" s="3978"/>
      <c r="BH134" s="3978"/>
    </row>
    <row r="135" spans="1:65">
      <c r="B135" s="881" t="s">
        <v>1230</v>
      </c>
      <c r="C135" s="3976" t="s">
        <v>1231</v>
      </c>
      <c r="D135" s="3976"/>
      <c r="E135" s="3976"/>
      <c r="F135" s="3976"/>
      <c r="G135" s="3977" t="s">
        <v>1232</v>
      </c>
      <c r="H135" s="3977"/>
      <c r="I135" s="3977"/>
      <c r="J135" s="3976" t="s">
        <v>1233</v>
      </c>
      <c r="K135" s="3976"/>
      <c r="L135" s="3976"/>
      <c r="M135" s="40" t="s">
        <v>1234</v>
      </c>
      <c r="N135" s="902">
        <v>0.7</v>
      </c>
      <c r="P135" s="881" t="s">
        <v>3336</v>
      </c>
      <c r="Q135" s="903">
        <v>0.86</v>
      </c>
      <c r="R135" s="904"/>
      <c r="S135" s="904"/>
      <c r="T135" s="904"/>
      <c r="V135" s="852"/>
      <c r="X135" s="881" t="s">
        <v>1230</v>
      </c>
      <c r="Y135" s="3976" t="s">
        <v>1231</v>
      </c>
      <c r="Z135" s="3976"/>
      <c r="AA135" s="3976"/>
      <c r="AB135" s="3976"/>
      <c r="AC135" s="3977" t="s">
        <v>1232</v>
      </c>
      <c r="AD135" s="3977"/>
      <c r="AE135" s="3977"/>
      <c r="AF135" s="3976" t="s">
        <v>1233</v>
      </c>
      <c r="AG135" s="3976"/>
      <c r="AH135" s="3976"/>
      <c r="AI135" s="40" t="s">
        <v>1234</v>
      </c>
      <c r="AJ135" s="902">
        <v>0.7</v>
      </c>
      <c r="AL135" s="881" t="s">
        <v>1235</v>
      </c>
      <c r="AM135" s="903">
        <v>0.86</v>
      </c>
      <c r="AN135" s="904"/>
      <c r="AO135" s="904"/>
      <c r="AP135" s="904"/>
      <c r="AT135" s="881" t="s">
        <v>1230</v>
      </c>
      <c r="AU135" s="3976" t="s">
        <v>1231</v>
      </c>
      <c r="AV135" s="3976"/>
      <c r="AW135" s="3976"/>
      <c r="AX135" s="3976"/>
      <c r="AY135" s="3977" t="s">
        <v>1232</v>
      </c>
      <c r="AZ135" s="3977"/>
      <c r="BA135" s="3977"/>
      <c r="BB135" s="3976" t="s">
        <v>1233</v>
      </c>
      <c r="BC135" s="3976"/>
      <c r="BD135" s="3976"/>
      <c r="BE135" s="40" t="s">
        <v>1234</v>
      </c>
      <c r="BF135" s="902">
        <v>0.7</v>
      </c>
      <c r="BH135" s="881" t="s">
        <v>1235</v>
      </c>
      <c r="BI135" s="903">
        <v>0.86</v>
      </c>
      <c r="BJ135" s="904"/>
      <c r="BK135" s="904"/>
      <c r="BL135" s="904"/>
    </row>
    <row r="136" spans="1:65">
      <c r="B136" s="881"/>
      <c r="C136" s="2876"/>
      <c r="D136" s="2875"/>
      <c r="E136" s="2875"/>
      <c r="F136" s="2875"/>
      <c r="G136" s="2874"/>
      <c r="H136" s="2874"/>
      <c r="I136" s="2874"/>
      <c r="J136" s="2876" t="s">
        <v>3317</v>
      </c>
      <c r="K136" s="2875"/>
      <c r="L136" s="2875"/>
      <c r="M136" s="40"/>
      <c r="N136" s="902">
        <v>0.2</v>
      </c>
      <c r="P136" s="881"/>
      <c r="Q136" s="903"/>
      <c r="R136" s="904"/>
      <c r="S136" s="904"/>
      <c r="T136" s="904"/>
      <c r="V136" s="852"/>
      <c r="X136" s="881"/>
      <c r="Y136" s="2875"/>
      <c r="Z136" s="2875"/>
      <c r="AA136" s="2875"/>
      <c r="AB136" s="2875"/>
      <c r="AC136" s="2874"/>
      <c r="AD136" s="2874"/>
      <c r="AE136" s="2874"/>
      <c r="AF136" s="2875"/>
      <c r="AG136" s="2875"/>
      <c r="AH136" s="2875"/>
      <c r="AI136" s="40"/>
      <c r="AJ136" s="902"/>
      <c r="AL136" s="881"/>
      <c r="AM136" s="903"/>
      <c r="AN136" s="904"/>
      <c r="AO136" s="904"/>
      <c r="AP136" s="904"/>
      <c r="AT136" s="881"/>
      <c r="AU136" s="2875"/>
      <c r="AV136" s="2875"/>
      <c r="AW136" s="2875"/>
      <c r="AX136" s="2875"/>
      <c r="AY136" s="2874"/>
      <c r="AZ136" s="2874"/>
      <c r="BA136" s="2874"/>
      <c r="BB136" s="2875"/>
      <c r="BC136" s="2875"/>
      <c r="BD136" s="2875"/>
      <c r="BE136" s="40"/>
      <c r="BF136" s="902"/>
      <c r="BH136" s="881"/>
      <c r="BI136" s="903"/>
      <c r="BJ136" s="904"/>
      <c r="BK136" s="904"/>
      <c r="BL136" s="904"/>
    </row>
    <row r="137" spans="1:65">
      <c r="B137" s="3965"/>
      <c r="C137" s="3966"/>
      <c r="D137" s="887"/>
      <c r="E137" s="883" t="str">
        <f>+E13</f>
        <v>4月</v>
      </c>
      <c r="F137" s="883" t="str">
        <f t="shared" ref="F137:P137" si="102">+F13</f>
        <v>5月</v>
      </c>
      <c r="G137" s="883" t="str">
        <f t="shared" si="102"/>
        <v>6月</v>
      </c>
      <c r="H137" s="883" t="str">
        <f t="shared" si="102"/>
        <v>7月</v>
      </c>
      <c r="I137" s="883" t="str">
        <f t="shared" si="102"/>
        <v>8月</v>
      </c>
      <c r="J137" s="883" t="str">
        <f t="shared" si="102"/>
        <v>9月</v>
      </c>
      <c r="K137" s="883" t="str">
        <f t="shared" si="102"/>
        <v>10月</v>
      </c>
      <c r="L137" s="883" t="str">
        <f t="shared" si="102"/>
        <v>11月</v>
      </c>
      <c r="M137" s="883" t="str">
        <f t="shared" si="102"/>
        <v>12月</v>
      </c>
      <c r="N137" s="883" t="str">
        <f t="shared" si="102"/>
        <v>1月</v>
      </c>
      <c r="O137" s="883" t="str">
        <f t="shared" si="102"/>
        <v>2月</v>
      </c>
      <c r="P137" s="883" t="str">
        <f t="shared" si="102"/>
        <v>3月</v>
      </c>
      <c r="Q137" s="905" t="s">
        <v>201</v>
      </c>
      <c r="R137" s="884" t="s">
        <v>1276</v>
      </c>
      <c r="S137"/>
      <c r="T137"/>
      <c r="U137"/>
      <c r="V137" s="852"/>
      <c r="X137" s="3965"/>
      <c r="Y137" s="3966"/>
      <c r="Z137" s="887"/>
      <c r="AA137" s="883" t="str">
        <f>+AA13</f>
        <v>4月</v>
      </c>
      <c r="AB137" s="883" t="str">
        <f t="shared" ref="AB137:AL137" si="103">+AB13</f>
        <v>5月</v>
      </c>
      <c r="AC137" s="883" t="str">
        <f t="shared" si="103"/>
        <v>6月</v>
      </c>
      <c r="AD137" s="883" t="str">
        <f t="shared" si="103"/>
        <v>7月</v>
      </c>
      <c r="AE137" s="883" t="str">
        <f t="shared" si="103"/>
        <v>8月</v>
      </c>
      <c r="AF137" s="883" t="str">
        <f t="shared" si="103"/>
        <v>9月</v>
      </c>
      <c r="AG137" s="883" t="str">
        <f t="shared" si="103"/>
        <v>10月</v>
      </c>
      <c r="AH137" s="883" t="str">
        <f t="shared" si="103"/>
        <v>11月</v>
      </c>
      <c r="AI137" s="883" t="str">
        <f t="shared" si="103"/>
        <v>12月</v>
      </c>
      <c r="AJ137" s="883" t="str">
        <f t="shared" si="103"/>
        <v>1月</v>
      </c>
      <c r="AK137" s="883" t="str">
        <f t="shared" si="103"/>
        <v>2月</v>
      </c>
      <c r="AL137" s="883" t="str">
        <f t="shared" si="103"/>
        <v>3月</v>
      </c>
      <c r="AM137" s="905" t="s">
        <v>201</v>
      </c>
      <c r="AN137" s="884" t="s">
        <v>1276</v>
      </c>
      <c r="AO137"/>
      <c r="AP137"/>
      <c r="AQ137"/>
      <c r="AT137" s="3965"/>
      <c r="AU137" s="3966"/>
      <c r="AV137" s="887"/>
      <c r="AW137" s="883" t="str">
        <f>+AW13</f>
        <v>4月</v>
      </c>
      <c r="AX137" s="883" t="str">
        <f t="shared" ref="AX137:BH137" si="104">+AX13</f>
        <v>5月</v>
      </c>
      <c r="AY137" s="883" t="str">
        <f t="shared" si="104"/>
        <v>6月</v>
      </c>
      <c r="AZ137" s="883" t="str">
        <f t="shared" si="104"/>
        <v>7月</v>
      </c>
      <c r="BA137" s="883" t="str">
        <f t="shared" si="104"/>
        <v>8月</v>
      </c>
      <c r="BB137" s="883" t="str">
        <f t="shared" si="104"/>
        <v>9月</v>
      </c>
      <c r="BC137" s="883" t="str">
        <f t="shared" si="104"/>
        <v>10月</v>
      </c>
      <c r="BD137" s="883" t="str">
        <f t="shared" si="104"/>
        <v>11月</v>
      </c>
      <c r="BE137" s="883" t="str">
        <f t="shared" si="104"/>
        <v>12月</v>
      </c>
      <c r="BF137" s="883" t="str">
        <f t="shared" si="104"/>
        <v>1月</v>
      </c>
      <c r="BG137" s="883" t="str">
        <f t="shared" si="104"/>
        <v>2月</v>
      </c>
      <c r="BH137" s="883" t="str">
        <f t="shared" si="104"/>
        <v>3月</v>
      </c>
      <c r="BI137" s="905" t="s">
        <v>201</v>
      </c>
      <c r="BJ137" s="884" t="s">
        <v>1276</v>
      </c>
      <c r="BK137"/>
      <c r="BL137"/>
      <c r="BM137"/>
    </row>
    <row r="138" spans="1:65">
      <c r="B138" s="3972" t="str">
        <f>+C135&amp;"購入量"</f>
        <v>洗浄剤購入量</v>
      </c>
      <c r="C138" s="3973"/>
      <c r="D138" s="887" t="s">
        <v>1225</v>
      </c>
      <c r="E138" s="2109">
        <v>100</v>
      </c>
      <c r="F138" s="2109">
        <v>100</v>
      </c>
      <c r="G138" s="2109">
        <v>100</v>
      </c>
      <c r="H138" s="2109"/>
      <c r="I138" s="2109"/>
      <c r="J138" s="2109"/>
      <c r="K138" s="2109"/>
      <c r="L138" s="2109"/>
      <c r="M138" s="2109"/>
      <c r="N138" s="2109"/>
      <c r="O138" s="2109"/>
      <c r="P138" s="2109"/>
      <c r="Q138" s="885">
        <f>SUM(E138:P138)</f>
        <v>300</v>
      </c>
      <c r="R138" s="886">
        <f>+IF(Q138=0,"",AVERAGE(E138:P138)*2/Q135)</f>
        <v>232.55813953488374</v>
      </c>
      <c r="S138"/>
      <c r="T138"/>
      <c r="U138"/>
      <c r="V138" s="852"/>
      <c r="X138" s="3972" t="str">
        <f>+Y135&amp;"購入量"</f>
        <v>洗浄剤購入量</v>
      </c>
      <c r="Y138" s="3973"/>
      <c r="Z138" s="887" t="s">
        <v>703</v>
      </c>
      <c r="AA138" s="906">
        <v>100</v>
      </c>
      <c r="AB138" s="906">
        <v>100</v>
      </c>
      <c r="AC138" s="906">
        <v>100</v>
      </c>
      <c r="AD138" s="906"/>
      <c r="AE138" s="906"/>
      <c r="AF138" s="906"/>
      <c r="AG138" s="906"/>
      <c r="AH138" s="906"/>
      <c r="AI138" s="906"/>
      <c r="AJ138" s="906"/>
      <c r="AK138" s="906"/>
      <c r="AL138" s="906"/>
      <c r="AM138" s="885">
        <f>SUM(AA138:AL138)</f>
        <v>300</v>
      </c>
      <c r="AN138" s="886">
        <f>+IF(AM138=0,"",AM138/AM135)</f>
        <v>348.83720930232556</v>
      </c>
      <c r="AO138"/>
      <c r="AP138"/>
      <c r="AQ138"/>
      <c r="AT138" s="3972" t="str">
        <f>+AU135&amp;"購入量"</f>
        <v>洗浄剤購入量</v>
      </c>
      <c r="AU138" s="3973"/>
      <c r="AV138" s="887" t="s">
        <v>703</v>
      </c>
      <c r="AW138" s="906">
        <v>100</v>
      </c>
      <c r="AX138" s="906">
        <v>100</v>
      </c>
      <c r="AY138" s="906">
        <v>100</v>
      </c>
      <c r="AZ138" s="906"/>
      <c r="BA138" s="906"/>
      <c r="BB138" s="906"/>
      <c r="BC138" s="906"/>
      <c r="BD138" s="906"/>
      <c r="BE138" s="906"/>
      <c r="BF138" s="906"/>
      <c r="BG138" s="906"/>
      <c r="BH138" s="906"/>
      <c r="BI138" s="885">
        <f>SUM(AW138:BH138)</f>
        <v>300</v>
      </c>
      <c r="BJ138" s="886">
        <f>+IF(BI138=0,"",BI138/BI135)</f>
        <v>348.83720930232556</v>
      </c>
      <c r="BK138"/>
      <c r="BL138"/>
      <c r="BM138"/>
    </row>
    <row r="139" spans="1:65">
      <c r="B139" s="3972" t="str">
        <f>+J135&amp;"含有量"</f>
        <v>トルエン含有量</v>
      </c>
      <c r="C139" s="3973"/>
      <c r="D139" s="883" t="s">
        <v>1225</v>
      </c>
      <c r="E139" s="906">
        <f>+E138*N135</f>
        <v>70</v>
      </c>
      <c r="F139" s="906">
        <f>+F138*N135</f>
        <v>70</v>
      </c>
      <c r="G139" s="906">
        <f>+G138*N135</f>
        <v>70</v>
      </c>
      <c r="H139" s="906">
        <f>+H138*N135</f>
        <v>0</v>
      </c>
      <c r="I139" s="906">
        <f>+I138*N135</f>
        <v>0</v>
      </c>
      <c r="J139" s="906">
        <f>+J138*N135</f>
        <v>0</v>
      </c>
      <c r="K139" s="906">
        <f>+K138*N135</f>
        <v>0</v>
      </c>
      <c r="L139" s="906">
        <f>+L138*N135</f>
        <v>0</v>
      </c>
      <c r="M139" s="906">
        <f>+M138*N135</f>
        <v>0</v>
      </c>
      <c r="N139" s="906">
        <f>+N138*N135</f>
        <v>0</v>
      </c>
      <c r="O139" s="906">
        <f>+O138*N135</f>
        <v>0</v>
      </c>
      <c r="P139" s="906">
        <f>+P138*N135</f>
        <v>0</v>
      </c>
      <c r="Q139" s="885">
        <f>SUM(E139:P139)</f>
        <v>210</v>
      </c>
      <c r="R139" s="887" t="s">
        <v>702</v>
      </c>
      <c r="X139" s="3972" t="str">
        <f>+AF135&amp;"含有量"</f>
        <v>トルエン含有量</v>
      </c>
      <c r="Y139" s="3973"/>
      <c r="Z139" s="883" t="s">
        <v>703</v>
      </c>
      <c r="AA139" s="906">
        <f>+AA138*AJ135</f>
        <v>70</v>
      </c>
      <c r="AB139" s="906">
        <f>+AB138*AJ135</f>
        <v>70</v>
      </c>
      <c r="AC139" s="906">
        <f>+AC138*AJ135</f>
        <v>70</v>
      </c>
      <c r="AD139" s="906">
        <f>+AD138*AJ135</f>
        <v>0</v>
      </c>
      <c r="AE139" s="906">
        <f>+AE138*AJ135</f>
        <v>0</v>
      </c>
      <c r="AF139" s="906">
        <f>+AF138*AJ135</f>
        <v>0</v>
      </c>
      <c r="AG139" s="906">
        <f>+AG138*AJ135</f>
        <v>0</v>
      </c>
      <c r="AH139" s="906">
        <f>+AH138*AJ135</f>
        <v>0</v>
      </c>
      <c r="AI139" s="906">
        <f>+AI138*AJ135</f>
        <v>0</v>
      </c>
      <c r="AJ139" s="906">
        <f>+AJ138*AJ135</f>
        <v>0</v>
      </c>
      <c r="AK139" s="906">
        <f>+AK138*AJ135</f>
        <v>0</v>
      </c>
      <c r="AL139" s="906">
        <f>+AL138*AJ135</f>
        <v>0</v>
      </c>
      <c r="AM139" s="885">
        <f>SUM(AA139:AL139)</f>
        <v>210</v>
      </c>
      <c r="AN139" s="887" t="s">
        <v>702</v>
      </c>
      <c r="AT139" s="3972" t="str">
        <f>+BB135&amp;"含有量"</f>
        <v>トルエン含有量</v>
      </c>
      <c r="AU139" s="3973"/>
      <c r="AV139" s="883" t="s">
        <v>703</v>
      </c>
      <c r="AW139" s="906">
        <f>+AW138*BF135</f>
        <v>70</v>
      </c>
      <c r="AX139" s="906">
        <f>+AX138*BF135</f>
        <v>70</v>
      </c>
      <c r="AY139" s="906">
        <f>+AY138*BF135</f>
        <v>70</v>
      </c>
      <c r="AZ139" s="906">
        <f>+AZ138*BF135</f>
        <v>0</v>
      </c>
      <c r="BA139" s="906">
        <f>+BA138*BF135</f>
        <v>0</v>
      </c>
      <c r="BB139" s="906">
        <f>+BB138*BF135</f>
        <v>0</v>
      </c>
      <c r="BC139" s="906">
        <f>+BC138*BF135</f>
        <v>0</v>
      </c>
      <c r="BD139" s="906">
        <f>+BD138*BF135</f>
        <v>0</v>
      </c>
      <c r="BE139" s="906">
        <f>+BE138*BF135</f>
        <v>0</v>
      </c>
      <c r="BF139" s="906">
        <f>+BF138*BF135</f>
        <v>0</v>
      </c>
      <c r="BG139" s="906">
        <f>+BG138*BF135</f>
        <v>0</v>
      </c>
      <c r="BH139" s="906">
        <f>+BH138*BF135</f>
        <v>0</v>
      </c>
      <c r="BI139" s="885">
        <f>SUM(AW139:BH139)</f>
        <v>210</v>
      </c>
      <c r="BJ139" s="887" t="s">
        <v>702</v>
      </c>
    </row>
    <row r="140" spans="1:65">
      <c r="B140" s="3972" t="str">
        <f>+J136&amp;"含有量"</f>
        <v>キシレン含有量</v>
      </c>
      <c r="C140" s="3973"/>
      <c r="D140" s="883" t="s">
        <v>703</v>
      </c>
      <c r="E140" s="906">
        <f>+E138*N136</f>
        <v>20</v>
      </c>
      <c r="F140" s="906">
        <f>+F138*N136</f>
        <v>20</v>
      </c>
      <c r="G140" s="906">
        <f>+G138*N136</f>
        <v>20</v>
      </c>
      <c r="H140" s="906">
        <f>+H138*N136</f>
        <v>0</v>
      </c>
      <c r="I140" s="906">
        <f>+I138*N136</f>
        <v>0</v>
      </c>
      <c r="J140" s="906">
        <f>+J138*N136</f>
        <v>0</v>
      </c>
      <c r="K140" s="906">
        <f>+K138*N136</f>
        <v>0</v>
      </c>
      <c r="L140" s="906">
        <f>+L138*N136</f>
        <v>0</v>
      </c>
      <c r="M140" s="906">
        <f>+M138*N136</f>
        <v>0</v>
      </c>
      <c r="N140" s="906">
        <f>+N138*N136</f>
        <v>0</v>
      </c>
      <c r="O140" s="906">
        <f>+O138*N136</f>
        <v>0</v>
      </c>
      <c r="P140" s="906">
        <f>+P138*N136</f>
        <v>0</v>
      </c>
      <c r="Q140" s="885">
        <f>SUM(E140:P140)</f>
        <v>60</v>
      </c>
      <c r="R140" s="887" t="s">
        <v>702</v>
      </c>
      <c r="X140" s="881"/>
      <c r="Y140" s="881"/>
      <c r="Z140" s="835"/>
      <c r="AA140" s="875"/>
      <c r="AB140" s="875"/>
      <c r="AC140" s="875"/>
      <c r="AD140" s="875"/>
      <c r="AE140" s="875"/>
      <c r="AF140" s="875"/>
      <c r="AG140" s="875"/>
      <c r="AH140" s="875"/>
      <c r="AI140" s="875"/>
      <c r="AJ140" s="875"/>
      <c r="AK140" s="875"/>
      <c r="AL140" s="875"/>
      <c r="AM140" s="839"/>
      <c r="AT140" s="881"/>
      <c r="AU140" s="881"/>
      <c r="AV140" s="835"/>
      <c r="AW140" s="875"/>
      <c r="AX140" s="875"/>
      <c r="AY140" s="875"/>
      <c r="AZ140" s="875"/>
      <c r="BA140" s="875"/>
      <c r="BB140" s="875"/>
      <c r="BC140" s="875"/>
      <c r="BD140" s="875"/>
      <c r="BE140" s="875"/>
      <c r="BF140" s="875"/>
      <c r="BG140" s="875"/>
      <c r="BH140" s="875"/>
      <c r="BI140" s="839"/>
    </row>
    <row r="141" spans="1:65">
      <c r="B141" s="881"/>
      <c r="C141" s="881"/>
      <c r="D141" s="835"/>
      <c r="E141" s="875"/>
      <c r="F141" s="875"/>
      <c r="G141" s="875"/>
      <c r="H141" s="875"/>
      <c r="I141" s="875"/>
      <c r="J141" s="875"/>
      <c r="K141" s="875"/>
      <c r="L141" s="875"/>
      <c r="M141" s="875"/>
      <c r="N141" s="875"/>
      <c r="O141" s="875"/>
      <c r="P141" s="875"/>
      <c r="Q141" s="839"/>
      <c r="X141" s="881"/>
      <c r="Y141" s="881"/>
      <c r="Z141" s="835"/>
      <c r="AA141" s="875"/>
      <c r="AB141" s="875"/>
      <c r="AC141" s="875"/>
      <c r="AD141" s="875"/>
      <c r="AE141" s="875"/>
      <c r="AF141" s="875"/>
      <c r="AG141" s="875"/>
      <c r="AH141" s="875"/>
      <c r="AI141" s="875"/>
      <c r="AJ141" s="875"/>
      <c r="AK141" s="875"/>
      <c r="AL141" s="875"/>
      <c r="AM141" s="839"/>
      <c r="AT141" s="881"/>
      <c r="AU141" s="881"/>
      <c r="AV141" s="835"/>
      <c r="AW141" s="875"/>
      <c r="AX141" s="875"/>
      <c r="AY141" s="875"/>
      <c r="AZ141" s="875"/>
      <c r="BA141" s="875"/>
      <c r="BB141" s="875"/>
      <c r="BC141" s="875"/>
      <c r="BD141" s="875"/>
      <c r="BE141" s="875"/>
      <c r="BF141" s="875"/>
      <c r="BG141" s="875"/>
      <c r="BH141" s="875"/>
      <c r="BI141" s="839"/>
    </row>
    <row r="142" spans="1:65">
      <c r="B142" s="881" t="s">
        <v>1230</v>
      </c>
      <c r="C142" s="3976" t="s">
        <v>1236</v>
      </c>
      <c r="D142" s="3976"/>
      <c r="E142" s="3976"/>
      <c r="F142" s="3976"/>
      <c r="G142" s="3977" t="s">
        <v>1232</v>
      </c>
      <c r="H142" s="3977"/>
      <c r="I142" s="3977"/>
      <c r="J142" s="3976"/>
      <c r="K142" s="3976"/>
      <c r="L142" s="3976"/>
      <c r="M142" s="40" t="s">
        <v>1234</v>
      </c>
      <c r="N142" s="902"/>
      <c r="P142" s="881" t="s">
        <v>1235</v>
      </c>
      <c r="Q142" s="903" t="s">
        <v>1236</v>
      </c>
      <c r="X142" s="881" t="s">
        <v>1230</v>
      </c>
      <c r="Y142" s="3976" t="s">
        <v>752</v>
      </c>
      <c r="Z142" s="3976"/>
      <c r="AA142" s="3976"/>
      <c r="AB142" s="3976"/>
      <c r="AC142" s="3977" t="s">
        <v>1232</v>
      </c>
      <c r="AD142" s="3977"/>
      <c r="AE142" s="3977"/>
      <c r="AF142" s="3976"/>
      <c r="AG142" s="3976"/>
      <c r="AH142" s="3976"/>
      <c r="AI142" s="40" t="s">
        <v>1234</v>
      </c>
      <c r="AJ142" s="902"/>
      <c r="AL142" s="881" t="s">
        <v>1235</v>
      </c>
      <c r="AM142" s="903" t="s">
        <v>752</v>
      </c>
      <c r="AT142" s="881" t="s">
        <v>1230</v>
      </c>
      <c r="AU142" s="3976" t="s">
        <v>752</v>
      </c>
      <c r="AV142" s="3976"/>
      <c r="AW142" s="3976"/>
      <c r="AX142" s="3976"/>
      <c r="AY142" s="3977" t="s">
        <v>1232</v>
      </c>
      <c r="AZ142" s="3977"/>
      <c r="BA142" s="3977"/>
      <c r="BB142" s="3976"/>
      <c r="BC142" s="3976"/>
      <c r="BD142" s="3976"/>
      <c r="BE142" s="40" t="s">
        <v>1234</v>
      </c>
      <c r="BF142" s="902"/>
      <c r="BH142" s="881" t="s">
        <v>1235</v>
      </c>
      <c r="BI142" s="903" t="s">
        <v>752</v>
      </c>
    </row>
    <row r="143" spans="1:65">
      <c r="B143" s="3965"/>
      <c r="C143" s="3966"/>
      <c r="D143" s="887"/>
      <c r="E143" s="883" t="str">
        <f>+E13</f>
        <v>4月</v>
      </c>
      <c r="F143" s="883" t="str">
        <f t="shared" ref="F143:P143" si="105">+F13</f>
        <v>5月</v>
      </c>
      <c r="G143" s="883" t="str">
        <f t="shared" si="105"/>
        <v>6月</v>
      </c>
      <c r="H143" s="883" t="str">
        <f t="shared" si="105"/>
        <v>7月</v>
      </c>
      <c r="I143" s="883" t="str">
        <f t="shared" si="105"/>
        <v>8月</v>
      </c>
      <c r="J143" s="883" t="str">
        <f t="shared" si="105"/>
        <v>9月</v>
      </c>
      <c r="K143" s="883" t="str">
        <f t="shared" si="105"/>
        <v>10月</v>
      </c>
      <c r="L143" s="883" t="str">
        <f t="shared" si="105"/>
        <v>11月</v>
      </c>
      <c r="M143" s="883" t="str">
        <f t="shared" si="105"/>
        <v>12月</v>
      </c>
      <c r="N143" s="883" t="str">
        <f t="shared" si="105"/>
        <v>1月</v>
      </c>
      <c r="O143" s="883" t="str">
        <f t="shared" si="105"/>
        <v>2月</v>
      </c>
      <c r="P143" s="883" t="str">
        <f t="shared" si="105"/>
        <v>3月</v>
      </c>
      <c r="Q143" s="905" t="s">
        <v>201</v>
      </c>
      <c r="R143" s="884" t="s">
        <v>1276</v>
      </c>
      <c r="X143" s="3965"/>
      <c r="Y143" s="3966"/>
      <c r="Z143" s="887"/>
      <c r="AA143" s="883" t="str">
        <f>+AA13</f>
        <v>4月</v>
      </c>
      <c r="AB143" s="883" t="str">
        <f t="shared" ref="AB143:AL143" si="106">+AB13</f>
        <v>5月</v>
      </c>
      <c r="AC143" s="883" t="str">
        <f t="shared" si="106"/>
        <v>6月</v>
      </c>
      <c r="AD143" s="883" t="str">
        <f t="shared" si="106"/>
        <v>7月</v>
      </c>
      <c r="AE143" s="883" t="str">
        <f t="shared" si="106"/>
        <v>8月</v>
      </c>
      <c r="AF143" s="883" t="str">
        <f t="shared" si="106"/>
        <v>9月</v>
      </c>
      <c r="AG143" s="883" t="str">
        <f t="shared" si="106"/>
        <v>10月</v>
      </c>
      <c r="AH143" s="883" t="str">
        <f t="shared" si="106"/>
        <v>11月</v>
      </c>
      <c r="AI143" s="883" t="str">
        <f t="shared" si="106"/>
        <v>12月</v>
      </c>
      <c r="AJ143" s="883" t="str">
        <f t="shared" si="106"/>
        <v>1月</v>
      </c>
      <c r="AK143" s="883" t="str">
        <f t="shared" si="106"/>
        <v>2月</v>
      </c>
      <c r="AL143" s="883" t="str">
        <f t="shared" si="106"/>
        <v>3月</v>
      </c>
      <c r="AM143" s="905" t="s">
        <v>201</v>
      </c>
      <c r="AN143" s="884" t="s">
        <v>1276</v>
      </c>
      <c r="AT143" s="3965"/>
      <c r="AU143" s="3966"/>
      <c r="AV143" s="887"/>
      <c r="AW143" s="883" t="str">
        <f>+AW13</f>
        <v>4月</v>
      </c>
      <c r="AX143" s="883" t="str">
        <f t="shared" ref="AX143:BH143" si="107">+AX13</f>
        <v>5月</v>
      </c>
      <c r="AY143" s="883" t="str">
        <f t="shared" si="107"/>
        <v>6月</v>
      </c>
      <c r="AZ143" s="883" t="str">
        <f t="shared" si="107"/>
        <v>7月</v>
      </c>
      <c r="BA143" s="883" t="str">
        <f t="shared" si="107"/>
        <v>8月</v>
      </c>
      <c r="BB143" s="883" t="str">
        <f t="shared" si="107"/>
        <v>9月</v>
      </c>
      <c r="BC143" s="883" t="str">
        <f t="shared" si="107"/>
        <v>10月</v>
      </c>
      <c r="BD143" s="883" t="str">
        <f t="shared" si="107"/>
        <v>11月</v>
      </c>
      <c r="BE143" s="883" t="str">
        <f t="shared" si="107"/>
        <v>12月</v>
      </c>
      <c r="BF143" s="883" t="str">
        <f t="shared" si="107"/>
        <v>1月</v>
      </c>
      <c r="BG143" s="883" t="str">
        <f t="shared" si="107"/>
        <v>2月</v>
      </c>
      <c r="BH143" s="883" t="str">
        <f t="shared" si="107"/>
        <v>3月</v>
      </c>
      <c r="BI143" s="905" t="s">
        <v>201</v>
      </c>
      <c r="BJ143" s="884" t="s">
        <v>1276</v>
      </c>
    </row>
    <row r="144" spans="1:65">
      <c r="B144" s="3972" t="str">
        <f>+C142&amp;"購入量"</f>
        <v>　購入量</v>
      </c>
      <c r="C144" s="3973"/>
      <c r="D144" s="887" t="s">
        <v>1225</v>
      </c>
      <c r="E144" s="2109"/>
      <c r="F144" s="2109"/>
      <c r="G144" s="2109"/>
      <c r="H144" s="2109"/>
      <c r="I144" s="2109"/>
      <c r="J144" s="2109"/>
      <c r="K144" s="2109"/>
      <c r="L144" s="2109"/>
      <c r="M144" s="2109"/>
      <c r="N144" s="2109"/>
      <c r="O144" s="2109"/>
      <c r="P144" s="2109"/>
      <c r="Q144" s="885">
        <f>SUM(E144:P144)</f>
        <v>0</v>
      </c>
      <c r="R144" s="886" t="str">
        <f>+IF(Q144=0,"",AVERAGE(E144:P144)*2/Q142)</f>
        <v/>
      </c>
      <c r="X144" s="3972" t="str">
        <f>+Y142&amp;"購入量"</f>
        <v>　購入量</v>
      </c>
      <c r="Y144" s="3973"/>
      <c r="Z144" s="887" t="s">
        <v>703</v>
      </c>
      <c r="AA144" s="906"/>
      <c r="AB144" s="906"/>
      <c r="AC144" s="906"/>
      <c r="AD144" s="906"/>
      <c r="AE144" s="906"/>
      <c r="AF144" s="906"/>
      <c r="AG144" s="906"/>
      <c r="AH144" s="906"/>
      <c r="AI144" s="906"/>
      <c r="AJ144" s="906"/>
      <c r="AK144" s="906"/>
      <c r="AL144" s="906"/>
      <c r="AM144" s="885">
        <f>SUM(AA144:AL144)</f>
        <v>0</v>
      </c>
      <c r="AN144" s="886" t="str">
        <f>+IF(AM144=0,"",AM144/AM142)</f>
        <v/>
      </c>
      <c r="AT144" s="3972" t="str">
        <f>+AU142&amp;"購入量"</f>
        <v>　購入量</v>
      </c>
      <c r="AU144" s="3973"/>
      <c r="AV144" s="887" t="s">
        <v>703</v>
      </c>
      <c r="AW144" s="906"/>
      <c r="AX144" s="906"/>
      <c r="AY144" s="906"/>
      <c r="AZ144" s="906"/>
      <c r="BA144" s="906"/>
      <c r="BB144" s="906"/>
      <c r="BC144" s="906"/>
      <c r="BD144" s="906"/>
      <c r="BE144" s="906"/>
      <c r="BF144" s="906"/>
      <c r="BG144" s="906"/>
      <c r="BH144" s="906"/>
      <c r="BI144" s="885">
        <f>SUM(AW144:BH144)</f>
        <v>0</v>
      </c>
      <c r="BJ144" s="886" t="str">
        <f>+IF(BI144=0,"",BI144/BI142)</f>
        <v/>
      </c>
    </row>
    <row r="145" spans="2:63">
      <c r="B145" s="3972" t="str">
        <f>+J142&amp;"含有量"</f>
        <v>含有量</v>
      </c>
      <c r="C145" s="3973"/>
      <c r="D145" s="883" t="s">
        <v>1225</v>
      </c>
      <c r="E145" s="906">
        <f>+E144*N142</f>
        <v>0</v>
      </c>
      <c r="F145" s="906">
        <f>+F144*N142</f>
        <v>0</v>
      </c>
      <c r="G145" s="906">
        <f>+G144*N142</f>
        <v>0</v>
      </c>
      <c r="H145" s="906">
        <f>+H144*N142</f>
        <v>0</v>
      </c>
      <c r="I145" s="906">
        <f>+I144*N142</f>
        <v>0</v>
      </c>
      <c r="J145" s="906">
        <f>+J144*N142</f>
        <v>0</v>
      </c>
      <c r="K145" s="906">
        <f>+K144*N142</f>
        <v>0</v>
      </c>
      <c r="L145" s="906">
        <f>+L144*N142</f>
        <v>0</v>
      </c>
      <c r="M145" s="906">
        <f>+M144*N142</f>
        <v>0</v>
      </c>
      <c r="N145" s="906">
        <f>+N144*N142</f>
        <v>0</v>
      </c>
      <c r="O145" s="906">
        <f>+O144*N142</f>
        <v>0</v>
      </c>
      <c r="P145" s="906">
        <f>+P144*N142</f>
        <v>0</v>
      </c>
      <c r="Q145" s="885">
        <f>SUM(E145:P145)</f>
        <v>0</v>
      </c>
      <c r="R145" s="887" t="s">
        <v>702</v>
      </c>
      <c r="X145" s="3972" t="str">
        <f>+AF142&amp;"含有量"</f>
        <v>含有量</v>
      </c>
      <c r="Y145" s="3973"/>
      <c r="Z145" s="883" t="s">
        <v>703</v>
      </c>
      <c r="AA145" s="906">
        <f>+AA144*AJ142</f>
        <v>0</v>
      </c>
      <c r="AB145" s="906">
        <f>+AB144*AJ142</f>
        <v>0</v>
      </c>
      <c r="AC145" s="906">
        <f>+AC144*AJ142</f>
        <v>0</v>
      </c>
      <c r="AD145" s="906">
        <f>+AD144*AJ142</f>
        <v>0</v>
      </c>
      <c r="AE145" s="906">
        <f>+AE144*AJ142</f>
        <v>0</v>
      </c>
      <c r="AF145" s="906">
        <f>+AF144*AJ142</f>
        <v>0</v>
      </c>
      <c r="AG145" s="906">
        <f>+AG144*AJ142</f>
        <v>0</v>
      </c>
      <c r="AH145" s="906">
        <f>+AH144*AJ142</f>
        <v>0</v>
      </c>
      <c r="AI145" s="906">
        <f>+AI144*AJ142</f>
        <v>0</v>
      </c>
      <c r="AJ145" s="906">
        <f>+AJ144*AJ142</f>
        <v>0</v>
      </c>
      <c r="AK145" s="906">
        <f>+AK144*AJ142</f>
        <v>0</v>
      </c>
      <c r="AL145" s="906">
        <f>+AL144*AJ142</f>
        <v>0</v>
      </c>
      <c r="AM145" s="885">
        <f>SUM(AA145:AL145)</f>
        <v>0</v>
      </c>
      <c r="AN145" s="887" t="s">
        <v>702</v>
      </c>
      <c r="AT145" s="3972" t="str">
        <f>+BB142&amp;"含有量"</f>
        <v>含有量</v>
      </c>
      <c r="AU145" s="3973"/>
      <c r="AV145" s="883" t="s">
        <v>703</v>
      </c>
      <c r="AW145" s="906">
        <f>+AW144*BF142</f>
        <v>0</v>
      </c>
      <c r="AX145" s="906">
        <f>+AX144*BF142</f>
        <v>0</v>
      </c>
      <c r="AY145" s="906">
        <f>+AY144*BF142</f>
        <v>0</v>
      </c>
      <c r="AZ145" s="906">
        <f>+AZ144*BF142</f>
        <v>0</v>
      </c>
      <c r="BA145" s="906">
        <f>+BA144*BF142</f>
        <v>0</v>
      </c>
      <c r="BB145" s="906">
        <f>+BB144*BF142</f>
        <v>0</v>
      </c>
      <c r="BC145" s="906">
        <f>+BC144*BF142</f>
        <v>0</v>
      </c>
      <c r="BD145" s="906">
        <f>+BD144*BF142</f>
        <v>0</v>
      </c>
      <c r="BE145" s="906">
        <f>+BE144*BF142</f>
        <v>0</v>
      </c>
      <c r="BF145" s="906">
        <f>+BF144*BF142</f>
        <v>0</v>
      </c>
      <c r="BG145" s="906">
        <f>+BG144*BF142</f>
        <v>0</v>
      </c>
      <c r="BH145" s="906">
        <f>+BH144*BF142</f>
        <v>0</v>
      </c>
      <c r="BI145" s="885">
        <f>SUM(AW145:BH145)</f>
        <v>0</v>
      </c>
      <c r="BJ145" s="887" t="s">
        <v>702</v>
      </c>
    </row>
    <row r="146" spans="2:63">
      <c r="B146" s="881"/>
      <c r="C146" s="881"/>
      <c r="D146" s="835"/>
      <c r="E146" s="875"/>
      <c r="F146" s="875"/>
      <c r="G146" s="875"/>
      <c r="H146" s="875"/>
      <c r="I146" s="875"/>
      <c r="J146" s="875"/>
      <c r="K146" s="875"/>
      <c r="L146" s="875"/>
      <c r="M146" s="875"/>
      <c r="N146" s="875"/>
      <c r="O146" s="875"/>
      <c r="P146" s="875"/>
      <c r="Q146" s="839"/>
      <c r="X146" s="881"/>
      <c r="Y146" s="881"/>
      <c r="Z146" s="835"/>
      <c r="AA146" s="875"/>
      <c r="AB146" s="875"/>
      <c r="AC146" s="875"/>
      <c r="AD146" s="875"/>
      <c r="AE146" s="875"/>
      <c r="AF146" s="875"/>
      <c r="AG146" s="875"/>
      <c r="AH146" s="875"/>
      <c r="AI146" s="875"/>
      <c r="AJ146" s="875"/>
      <c r="AK146" s="875"/>
      <c r="AL146" s="875"/>
      <c r="AM146" s="839"/>
      <c r="AT146" s="881"/>
      <c r="AU146" s="881"/>
      <c r="AV146" s="835"/>
      <c r="AW146" s="875"/>
      <c r="AX146" s="875"/>
      <c r="AY146" s="875"/>
      <c r="AZ146" s="875"/>
      <c r="BA146" s="875"/>
      <c r="BB146" s="875"/>
      <c r="BC146" s="875"/>
      <c r="BD146" s="875"/>
      <c r="BE146" s="875"/>
      <c r="BF146" s="875"/>
      <c r="BG146" s="875"/>
      <c r="BH146" s="875"/>
      <c r="BI146" s="839"/>
    </row>
    <row r="147" spans="2:63">
      <c r="B147" s="881" t="s">
        <v>1230</v>
      </c>
      <c r="C147" s="3976" t="s">
        <v>1236</v>
      </c>
      <c r="D147" s="3976"/>
      <c r="E147" s="3976"/>
      <c r="F147" s="3976"/>
      <c r="G147" s="3977" t="s">
        <v>1232</v>
      </c>
      <c r="H147" s="3977"/>
      <c r="I147" s="3977"/>
      <c r="J147" s="3976"/>
      <c r="K147" s="3976"/>
      <c r="L147" s="3976"/>
      <c r="M147" s="40" t="s">
        <v>1234</v>
      </c>
      <c r="N147" s="902"/>
      <c r="P147" s="881" t="s">
        <v>1235</v>
      </c>
      <c r="Q147" s="903" t="s">
        <v>1236</v>
      </c>
      <c r="X147" s="881" t="s">
        <v>1230</v>
      </c>
      <c r="Y147" s="3976" t="s">
        <v>752</v>
      </c>
      <c r="Z147" s="3976"/>
      <c r="AA147" s="3976"/>
      <c r="AB147" s="3976"/>
      <c r="AC147" s="3977" t="s">
        <v>1232</v>
      </c>
      <c r="AD147" s="3977"/>
      <c r="AE147" s="3977"/>
      <c r="AF147" s="3976"/>
      <c r="AG147" s="3976"/>
      <c r="AH147" s="3976"/>
      <c r="AI147" s="40" t="s">
        <v>1234</v>
      </c>
      <c r="AJ147" s="902"/>
      <c r="AL147" s="881" t="s">
        <v>1235</v>
      </c>
      <c r="AM147" s="903" t="s">
        <v>752</v>
      </c>
      <c r="AT147" s="881" t="s">
        <v>1230</v>
      </c>
      <c r="AU147" s="3976" t="s">
        <v>752</v>
      </c>
      <c r="AV147" s="3976"/>
      <c r="AW147" s="3976"/>
      <c r="AX147" s="3976"/>
      <c r="AY147" s="3977" t="s">
        <v>1232</v>
      </c>
      <c r="AZ147" s="3977"/>
      <c r="BA147" s="3977"/>
      <c r="BB147" s="3976"/>
      <c r="BC147" s="3976"/>
      <c r="BD147" s="3976"/>
      <c r="BE147" s="40" t="s">
        <v>1234</v>
      </c>
      <c r="BF147" s="902"/>
      <c r="BH147" s="881" t="s">
        <v>1235</v>
      </c>
      <c r="BI147" s="903" t="s">
        <v>752</v>
      </c>
    </row>
    <row r="148" spans="2:63">
      <c r="B148" s="3965"/>
      <c r="C148" s="3966"/>
      <c r="D148" s="887"/>
      <c r="E148" s="883" t="str">
        <f>+E13</f>
        <v>4月</v>
      </c>
      <c r="F148" s="883" t="str">
        <f t="shared" ref="F148:P148" si="108">+F13</f>
        <v>5月</v>
      </c>
      <c r="G148" s="883" t="str">
        <f t="shared" si="108"/>
        <v>6月</v>
      </c>
      <c r="H148" s="883" t="str">
        <f t="shared" si="108"/>
        <v>7月</v>
      </c>
      <c r="I148" s="883" t="str">
        <f t="shared" si="108"/>
        <v>8月</v>
      </c>
      <c r="J148" s="883" t="str">
        <f t="shared" si="108"/>
        <v>9月</v>
      </c>
      <c r="K148" s="883" t="str">
        <f t="shared" si="108"/>
        <v>10月</v>
      </c>
      <c r="L148" s="883" t="str">
        <f t="shared" si="108"/>
        <v>11月</v>
      </c>
      <c r="M148" s="883" t="str">
        <f t="shared" si="108"/>
        <v>12月</v>
      </c>
      <c r="N148" s="883" t="str">
        <f t="shared" si="108"/>
        <v>1月</v>
      </c>
      <c r="O148" s="883" t="str">
        <f t="shared" si="108"/>
        <v>2月</v>
      </c>
      <c r="P148" s="883" t="str">
        <f t="shared" si="108"/>
        <v>3月</v>
      </c>
      <c r="Q148" s="905" t="s">
        <v>201</v>
      </c>
      <c r="R148" s="884" t="s">
        <v>1276</v>
      </c>
      <c r="X148" s="3965"/>
      <c r="Y148" s="3966"/>
      <c r="Z148" s="887"/>
      <c r="AA148" s="883" t="str">
        <f>+AA13</f>
        <v>4月</v>
      </c>
      <c r="AB148" s="883" t="str">
        <f t="shared" ref="AB148:AL148" si="109">+AB13</f>
        <v>5月</v>
      </c>
      <c r="AC148" s="883" t="str">
        <f t="shared" si="109"/>
        <v>6月</v>
      </c>
      <c r="AD148" s="883" t="str">
        <f t="shared" si="109"/>
        <v>7月</v>
      </c>
      <c r="AE148" s="883" t="str">
        <f t="shared" si="109"/>
        <v>8月</v>
      </c>
      <c r="AF148" s="883" t="str">
        <f t="shared" si="109"/>
        <v>9月</v>
      </c>
      <c r="AG148" s="883" t="str">
        <f t="shared" si="109"/>
        <v>10月</v>
      </c>
      <c r="AH148" s="883" t="str">
        <f t="shared" si="109"/>
        <v>11月</v>
      </c>
      <c r="AI148" s="883" t="str">
        <f t="shared" si="109"/>
        <v>12月</v>
      </c>
      <c r="AJ148" s="883" t="str">
        <f t="shared" si="109"/>
        <v>1月</v>
      </c>
      <c r="AK148" s="883" t="str">
        <f t="shared" si="109"/>
        <v>2月</v>
      </c>
      <c r="AL148" s="883" t="str">
        <f t="shared" si="109"/>
        <v>3月</v>
      </c>
      <c r="AM148" s="905" t="s">
        <v>201</v>
      </c>
      <c r="AN148" s="884" t="s">
        <v>1276</v>
      </c>
      <c r="AT148" s="3965"/>
      <c r="AU148" s="3966"/>
      <c r="AV148" s="887"/>
      <c r="AW148" s="883" t="str">
        <f>+AW13</f>
        <v>4月</v>
      </c>
      <c r="AX148" s="883" t="str">
        <f t="shared" ref="AX148:BH148" si="110">+AX13</f>
        <v>5月</v>
      </c>
      <c r="AY148" s="883" t="str">
        <f t="shared" si="110"/>
        <v>6月</v>
      </c>
      <c r="AZ148" s="883" t="str">
        <f t="shared" si="110"/>
        <v>7月</v>
      </c>
      <c r="BA148" s="883" t="str">
        <f t="shared" si="110"/>
        <v>8月</v>
      </c>
      <c r="BB148" s="883" t="str">
        <f t="shared" si="110"/>
        <v>9月</v>
      </c>
      <c r="BC148" s="883" t="str">
        <f t="shared" si="110"/>
        <v>10月</v>
      </c>
      <c r="BD148" s="883" t="str">
        <f t="shared" si="110"/>
        <v>11月</v>
      </c>
      <c r="BE148" s="883" t="str">
        <f t="shared" si="110"/>
        <v>12月</v>
      </c>
      <c r="BF148" s="883" t="str">
        <f t="shared" si="110"/>
        <v>1月</v>
      </c>
      <c r="BG148" s="883" t="str">
        <f t="shared" si="110"/>
        <v>2月</v>
      </c>
      <c r="BH148" s="883" t="str">
        <f t="shared" si="110"/>
        <v>3月</v>
      </c>
      <c r="BI148" s="905" t="s">
        <v>201</v>
      </c>
      <c r="BJ148" s="884" t="s">
        <v>1276</v>
      </c>
    </row>
    <row r="149" spans="2:63">
      <c r="B149" s="3972" t="str">
        <f>+C147&amp;"購入量"</f>
        <v>　購入量</v>
      </c>
      <c r="C149" s="3973"/>
      <c r="D149" s="887" t="s">
        <v>1225</v>
      </c>
      <c r="E149" s="2109"/>
      <c r="F149" s="2109"/>
      <c r="G149" s="2109"/>
      <c r="H149" s="2109"/>
      <c r="I149" s="2109"/>
      <c r="J149" s="2109"/>
      <c r="K149" s="2109"/>
      <c r="L149" s="2109"/>
      <c r="M149" s="2109"/>
      <c r="N149" s="2109"/>
      <c r="O149" s="2109"/>
      <c r="P149" s="2109"/>
      <c r="Q149" s="885">
        <f>SUM(E149:P149)</f>
        <v>0</v>
      </c>
      <c r="R149" s="886" t="str">
        <f>+IF(Q149=0,"",AVERAGE(E149:P149)*2/Q147)</f>
        <v/>
      </c>
      <c r="X149" s="3972" t="str">
        <f>+Y147&amp;"購入量"</f>
        <v>　購入量</v>
      </c>
      <c r="Y149" s="3973"/>
      <c r="Z149" s="887" t="s">
        <v>703</v>
      </c>
      <c r="AA149" s="906"/>
      <c r="AB149" s="906"/>
      <c r="AC149" s="906"/>
      <c r="AD149" s="906"/>
      <c r="AE149" s="906"/>
      <c r="AF149" s="906"/>
      <c r="AG149" s="906"/>
      <c r="AH149" s="906"/>
      <c r="AI149" s="906"/>
      <c r="AJ149" s="906"/>
      <c r="AK149" s="906"/>
      <c r="AL149" s="906"/>
      <c r="AM149" s="885">
        <f>SUM(AA149:AL149)</f>
        <v>0</v>
      </c>
      <c r="AN149" s="886" t="str">
        <f>+IF(AM149=0,"",AM149/AM147)</f>
        <v/>
      </c>
      <c r="AT149" s="3972" t="str">
        <f>+AU147&amp;"購入量"</f>
        <v>　購入量</v>
      </c>
      <c r="AU149" s="3973"/>
      <c r="AV149" s="887" t="s">
        <v>703</v>
      </c>
      <c r="AW149" s="906"/>
      <c r="AX149" s="906"/>
      <c r="AY149" s="906"/>
      <c r="AZ149" s="906"/>
      <c r="BA149" s="906"/>
      <c r="BB149" s="906"/>
      <c r="BC149" s="906"/>
      <c r="BD149" s="906"/>
      <c r="BE149" s="906"/>
      <c r="BF149" s="906"/>
      <c r="BG149" s="906"/>
      <c r="BH149" s="906"/>
      <c r="BI149" s="885">
        <f>SUM(AW149:BH149)</f>
        <v>0</v>
      </c>
      <c r="BJ149" s="886" t="str">
        <f>+IF(BI149=0,"",BI149/BI147)</f>
        <v/>
      </c>
    </row>
    <row r="150" spans="2:63">
      <c r="B150" s="3972" t="str">
        <f>+J147&amp;"含有量"</f>
        <v>含有量</v>
      </c>
      <c r="C150" s="3973"/>
      <c r="D150" s="883" t="s">
        <v>1225</v>
      </c>
      <c r="E150" s="906">
        <f>+E149*N147</f>
        <v>0</v>
      </c>
      <c r="F150" s="906">
        <f>+F149*N147</f>
        <v>0</v>
      </c>
      <c r="G150" s="906">
        <f>+G149*N147</f>
        <v>0</v>
      </c>
      <c r="H150" s="906">
        <f>+H149*N147</f>
        <v>0</v>
      </c>
      <c r="I150" s="906">
        <f>+I149*N147</f>
        <v>0</v>
      </c>
      <c r="J150" s="906">
        <f>+J149*N147</f>
        <v>0</v>
      </c>
      <c r="K150" s="906">
        <f>+K149*N147</f>
        <v>0</v>
      </c>
      <c r="L150" s="906">
        <f>+L149*N147</f>
        <v>0</v>
      </c>
      <c r="M150" s="906">
        <f>+M149*N147</f>
        <v>0</v>
      </c>
      <c r="N150" s="906">
        <f>+N149*N147</f>
        <v>0</v>
      </c>
      <c r="O150" s="906">
        <f>+O149*N147</f>
        <v>0</v>
      </c>
      <c r="P150" s="906">
        <f>+P149*N147</f>
        <v>0</v>
      </c>
      <c r="Q150" s="885">
        <f>SUM(E150:P150)</f>
        <v>0</v>
      </c>
      <c r="R150" s="887" t="s">
        <v>702</v>
      </c>
      <c r="X150" s="3972" t="str">
        <f>+AF147&amp;"含有量"</f>
        <v>含有量</v>
      </c>
      <c r="Y150" s="3973"/>
      <c r="Z150" s="883" t="s">
        <v>703</v>
      </c>
      <c r="AA150" s="906">
        <f>+AA149*AJ147</f>
        <v>0</v>
      </c>
      <c r="AB150" s="906">
        <f>+AB149*AJ147</f>
        <v>0</v>
      </c>
      <c r="AC150" s="906">
        <f>+AC149*AJ147</f>
        <v>0</v>
      </c>
      <c r="AD150" s="906">
        <f>+AD149*AJ147</f>
        <v>0</v>
      </c>
      <c r="AE150" s="906">
        <f>+AE149*AJ147</f>
        <v>0</v>
      </c>
      <c r="AF150" s="906">
        <f>+AF149*AJ147</f>
        <v>0</v>
      </c>
      <c r="AG150" s="906">
        <f>+AG149*AJ147</f>
        <v>0</v>
      </c>
      <c r="AH150" s="906">
        <f>+AH149*AJ147</f>
        <v>0</v>
      </c>
      <c r="AI150" s="906">
        <f>+AI149*AJ147</f>
        <v>0</v>
      </c>
      <c r="AJ150" s="906">
        <f>+AJ149*AJ147</f>
        <v>0</v>
      </c>
      <c r="AK150" s="906">
        <f>+AK149*AJ147</f>
        <v>0</v>
      </c>
      <c r="AL150" s="906">
        <f>+AL149*AJ147</f>
        <v>0</v>
      </c>
      <c r="AM150" s="885">
        <f>SUM(AA150:AL150)</f>
        <v>0</v>
      </c>
      <c r="AN150" s="887" t="s">
        <v>702</v>
      </c>
      <c r="AT150" s="3972" t="str">
        <f>+BB147&amp;"含有量"</f>
        <v>含有量</v>
      </c>
      <c r="AU150" s="3973"/>
      <c r="AV150" s="883" t="s">
        <v>703</v>
      </c>
      <c r="AW150" s="906">
        <f>+AW149*BF147</f>
        <v>0</v>
      </c>
      <c r="AX150" s="906">
        <f>+AX149*BF147</f>
        <v>0</v>
      </c>
      <c r="AY150" s="906">
        <f>+AY149*BF147</f>
        <v>0</v>
      </c>
      <c r="AZ150" s="906">
        <f>+AZ149*BF147</f>
        <v>0</v>
      </c>
      <c r="BA150" s="906">
        <f>+BA149*BF147</f>
        <v>0</v>
      </c>
      <c r="BB150" s="906">
        <f>+BB149*BF147</f>
        <v>0</v>
      </c>
      <c r="BC150" s="906">
        <f>+BC149*BF147</f>
        <v>0</v>
      </c>
      <c r="BD150" s="906">
        <f>+BD149*BF147</f>
        <v>0</v>
      </c>
      <c r="BE150" s="906">
        <f>+BE149*BF147</f>
        <v>0</v>
      </c>
      <c r="BF150" s="906">
        <f>+BF149*BF147</f>
        <v>0</v>
      </c>
      <c r="BG150" s="906">
        <f>+BG149*BF147</f>
        <v>0</v>
      </c>
      <c r="BH150" s="906">
        <f>+BH149*BF147</f>
        <v>0</v>
      </c>
      <c r="BI150" s="885">
        <f>SUM(AW150:BH150)</f>
        <v>0</v>
      </c>
      <c r="BJ150" s="887" t="s">
        <v>702</v>
      </c>
    </row>
    <row r="151" spans="2:63">
      <c r="B151" s="881"/>
      <c r="C151" s="881"/>
      <c r="D151" s="835"/>
      <c r="E151" s="875"/>
      <c r="F151" s="875"/>
      <c r="G151" s="875"/>
      <c r="H151" s="875"/>
      <c r="I151" s="875"/>
      <c r="J151" s="875"/>
      <c r="K151" s="875"/>
      <c r="L151" s="875"/>
      <c r="M151" s="875"/>
      <c r="N151" s="875"/>
      <c r="O151" s="875"/>
      <c r="P151" s="875"/>
      <c r="Q151" s="839"/>
      <c r="R151" s="839"/>
      <c r="S151" s="839"/>
      <c r="X151" s="881"/>
      <c r="Y151" s="881"/>
      <c r="Z151" s="835"/>
      <c r="AA151" s="875"/>
      <c r="AB151" s="875"/>
      <c r="AC151" s="875"/>
      <c r="AD151" s="875"/>
      <c r="AE151" s="875"/>
      <c r="AF151" s="875"/>
      <c r="AG151" s="875"/>
      <c r="AH151" s="875"/>
      <c r="AI151" s="875"/>
      <c r="AJ151" s="875"/>
      <c r="AK151" s="875"/>
      <c r="AL151" s="875"/>
      <c r="AM151" s="839"/>
      <c r="AN151" s="839"/>
      <c r="AO151" s="839"/>
      <c r="AT151" s="881"/>
      <c r="AU151" s="881"/>
      <c r="AV151" s="835"/>
      <c r="AW151" s="875"/>
      <c r="AX151" s="875"/>
      <c r="AY151" s="875"/>
      <c r="AZ151" s="875"/>
      <c r="BA151" s="875"/>
      <c r="BB151" s="875"/>
      <c r="BC151" s="875"/>
      <c r="BD151" s="875"/>
      <c r="BE151" s="875"/>
      <c r="BF151" s="875"/>
      <c r="BG151" s="875"/>
      <c r="BH151" s="875"/>
      <c r="BI151" s="839"/>
      <c r="BJ151" s="839"/>
      <c r="BK151" s="839"/>
    </row>
    <row r="153" spans="2:63">
      <c r="C153" s="852"/>
      <c r="Y153" s="852"/>
      <c r="AU153" s="852"/>
    </row>
    <row r="154" spans="2:63">
      <c r="C154" s="852"/>
      <c r="Y154" s="852"/>
      <c r="AU154" s="852"/>
    </row>
    <row r="155" spans="2:63">
      <c r="C155" s="852"/>
      <c r="Y155" s="852"/>
      <c r="AU155" s="852"/>
    </row>
  </sheetData>
  <mergeCells count="218">
    <mergeCell ref="G147:I147"/>
    <mergeCell ref="J147:L147"/>
    <mergeCell ref="B137:C137"/>
    <mergeCell ref="B138:C138"/>
    <mergeCell ref="B139:C139"/>
    <mergeCell ref="C142:F142"/>
    <mergeCell ref="G142:I142"/>
    <mergeCell ref="J142:L142"/>
    <mergeCell ref="B148:C148"/>
    <mergeCell ref="B140:C140"/>
    <mergeCell ref="B99:B100"/>
    <mergeCell ref="C99:C105"/>
    <mergeCell ref="B101:B102"/>
    <mergeCell ref="B149:C149"/>
    <mergeCell ref="B150:C150"/>
    <mergeCell ref="B143:C143"/>
    <mergeCell ref="B144:C144"/>
    <mergeCell ref="B145:C145"/>
    <mergeCell ref="C147:F147"/>
    <mergeCell ref="C135:F135"/>
    <mergeCell ref="G135:I135"/>
    <mergeCell ref="J135:L135"/>
    <mergeCell ref="B108:B109"/>
    <mergeCell ref="C108:C114"/>
    <mergeCell ref="B110:B111"/>
    <mergeCell ref="B117:B118"/>
    <mergeCell ref="C117:C123"/>
    <mergeCell ref="B119:B120"/>
    <mergeCell ref="B126:B127"/>
    <mergeCell ref="C126:C132"/>
    <mergeCell ref="B128:B129"/>
    <mergeCell ref="K134:P134"/>
    <mergeCell ref="B70:B73"/>
    <mergeCell ref="C72:C73"/>
    <mergeCell ref="B74:B77"/>
    <mergeCell ref="C76:C77"/>
    <mergeCell ref="B82:B85"/>
    <mergeCell ref="C84:C85"/>
    <mergeCell ref="B66:B69"/>
    <mergeCell ref="C68:C69"/>
    <mergeCell ref="B90:B91"/>
    <mergeCell ref="C90:C96"/>
    <mergeCell ref="B92:B93"/>
    <mergeCell ref="C42:C43"/>
    <mergeCell ref="B44:B45"/>
    <mergeCell ref="C46:C47"/>
    <mergeCell ref="B48:B49"/>
    <mergeCell ref="C50:C51"/>
    <mergeCell ref="C29:C31"/>
    <mergeCell ref="B55:B58"/>
    <mergeCell ref="C57:C58"/>
    <mergeCell ref="B62:B65"/>
    <mergeCell ref="C64:C65"/>
    <mergeCell ref="R13:U13"/>
    <mergeCell ref="C16:C17"/>
    <mergeCell ref="B22:B23"/>
    <mergeCell ref="C24:C25"/>
    <mergeCell ref="B27:B28"/>
    <mergeCell ref="B32:B33"/>
    <mergeCell ref="C34:C35"/>
    <mergeCell ref="C20:C21"/>
    <mergeCell ref="AA2:AE2"/>
    <mergeCell ref="X22:X23"/>
    <mergeCell ref="Y24:Y25"/>
    <mergeCell ref="X27:X28"/>
    <mergeCell ref="Y30:Y31"/>
    <mergeCell ref="X32:X33"/>
    <mergeCell ref="A12:B12"/>
    <mergeCell ref="G12:H12"/>
    <mergeCell ref="J12:K12"/>
    <mergeCell ref="Q12:R12"/>
    <mergeCell ref="A14:A17"/>
    <mergeCell ref="A18:A51"/>
    <mergeCell ref="B36:B37"/>
    <mergeCell ref="C38:C39"/>
    <mergeCell ref="B18:B19"/>
    <mergeCell ref="B40:B41"/>
    <mergeCell ref="AJ2:AK2"/>
    <mergeCell ref="AL2:AM2"/>
    <mergeCell ref="X5:X8"/>
    <mergeCell ref="Z5:Z8"/>
    <mergeCell ref="B9:B10"/>
    <mergeCell ref="D9:D10"/>
    <mergeCell ref="N2:O2"/>
    <mergeCell ref="P2:Q2"/>
    <mergeCell ref="B5:B8"/>
    <mergeCell ref="D5:D8"/>
    <mergeCell ref="X9:X10"/>
    <mergeCell ref="Z9:Z10"/>
    <mergeCell ref="AN13:AQ13"/>
    <mergeCell ref="X14:X15"/>
    <mergeCell ref="Y16:Y17"/>
    <mergeCell ref="X18:X19"/>
    <mergeCell ref="Y20:Y21"/>
    <mergeCell ref="X44:X45"/>
    <mergeCell ref="Y46:Y47"/>
    <mergeCell ref="X48:X49"/>
    <mergeCell ref="Y50:Y51"/>
    <mergeCell ref="X55:X58"/>
    <mergeCell ref="Y57:Y58"/>
    <mergeCell ref="Y34:Y35"/>
    <mergeCell ref="X36:X37"/>
    <mergeCell ref="Y38:Y39"/>
    <mergeCell ref="X40:X41"/>
    <mergeCell ref="Y42:Y43"/>
    <mergeCell ref="X110:X111"/>
    <mergeCell ref="X82:X85"/>
    <mergeCell ref="Y84:Y85"/>
    <mergeCell ref="X90:X91"/>
    <mergeCell ref="Y90:Y96"/>
    <mergeCell ref="X92:X93"/>
    <mergeCell ref="X62:X65"/>
    <mergeCell ref="Y64:Y65"/>
    <mergeCell ref="X70:X73"/>
    <mergeCell ref="Y72:Y73"/>
    <mergeCell ref="X74:X77"/>
    <mergeCell ref="Y76:Y77"/>
    <mergeCell ref="X150:Y150"/>
    <mergeCell ref="AW2:BA2"/>
    <mergeCell ref="AT27:AT28"/>
    <mergeCell ref="AU30:AU31"/>
    <mergeCell ref="AT32:AT33"/>
    <mergeCell ref="AU34:AU35"/>
    <mergeCell ref="AT36:AT37"/>
    <mergeCell ref="AU38:AU39"/>
    <mergeCell ref="AT40:AT41"/>
    <mergeCell ref="AU42:AU43"/>
    <mergeCell ref="AT44:AT45"/>
    <mergeCell ref="AU46:AU47"/>
    <mergeCell ref="AT48:AT49"/>
    <mergeCell ref="X143:Y143"/>
    <mergeCell ref="X144:Y144"/>
    <mergeCell ref="X145:Y145"/>
    <mergeCell ref="Y147:AB147"/>
    <mergeCell ref="AC147:AE147"/>
    <mergeCell ref="X138:Y138"/>
    <mergeCell ref="X139:Y139"/>
    <mergeCell ref="Y142:AB142"/>
    <mergeCell ref="AC142:AE142"/>
    <mergeCell ref="AF142:AH142"/>
    <mergeCell ref="AG134:AL134"/>
    <mergeCell ref="BF2:BG2"/>
    <mergeCell ref="BH2:BI2"/>
    <mergeCell ref="AT5:AT8"/>
    <mergeCell ref="AV5:AV8"/>
    <mergeCell ref="AT9:AT10"/>
    <mergeCell ref="AV9:AV10"/>
    <mergeCell ref="AF147:AH147"/>
    <mergeCell ref="X148:Y148"/>
    <mergeCell ref="X149:Y149"/>
    <mergeCell ref="Y135:AB135"/>
    <mergeCell ref="AC135:AE135"/>
    <mergeCell ref="AF135:AH135"/>
    <mergeCell ref="X137:Y137"/>
    <mergeCell ref="X117:X118"/>
    <mergeCell ref="Y117:Y123"/>
    <mergeCell ref="X119:X120"/>
    <mergeCell ref="X126:X127"/>
    <mergeCell ref="Y126:Y132"/>
    <mergeCell ref="X128:X129"/>
    <mergeCell ref="X99:X100"/>
    <mergeCell ref="Y99:Y105"/>
    <mergeCell ref="X101:X102"/>
    <mergeCell ref="X108:X109"/>
    <mergeCell ref="Y108:Y114"/>
    <mergeCell ref="AU84:AU85"/>
    <mergeCell ref="AU50:AU51"/>
    <mergeCell ref="AT55:AT58"/>
    <mergeCell ref="AU57:AU58"/>
    <mergeCell ref="AT62:AT65"/>
    <mergeCell ref="AU64:AU65"/>
    <mergeCell ref="BJ13:BM13"/>
    <mergeCell ref="AT14:AT15"/>
    <mergeCell ref="AU16:AU17"/>
    <mergeCell ref="AT22:AT23"/>
    <mergeCell ref="AU24:AU25"/>
    <mergeCell ref="AT18:AT19"/>
    <mergeCell ref="AU20:AU21"/>
    <mergeCell ref="AT70:AT73"/>
    <mergeCell ref="AU72:AU73"/>
    <mergeCell ref="AT74:AT77"/>
    <mergeCell ref="AU76:AU77"/>
    <mergeCell ref="AT82:AT85"/>
    <mergeCell ref="AT149:AU149"/>
    <mergeCell ref="AT150:AU150"/>
    <mergeCell ref="S4:U9"/>
    <mergeCell ref="BB142:BD142"/>
    <mergeCell ref="AT143:AU143"/>
    <mergeCell ref="AT144:AU144"/>
    <mergeCell ref="AT145:AU145"/>
    <mergeCell ref="AU147:AX147"/>
    <mergeCell ref="AY147:BA147"/>
    <mergeCell ref="BB147:BD147"/>
    <mergeCell ref="AT137:AU137"/>
    <mergeCell ref="AT138:AU138"/>
    <mergeCell ref="AT139:AU139"/>
    <mergeCell ref="AU142:AX142"/>
    <mergeCell ref="AY142:BA142"/>
    <mergeCell ref="AT126:AT127"/>
    <mergeCell ref="AU126:AU132"/>
    <mergeCell ref="AT128:AT129"/>
    <mergeCell ref="BC134:BH134"/>
    <mergeCell ref="AU135:AX135"/>
    <mergeCell ref="AY135:BA135"/>
    <mergeCell ref="BB135:BD135"/>
    <mergeCell ref="AT108:AT109"/>
    <mergeCell ref="AU108:AU114"/>
    <mergeCell ref="AT148:AU148"/>
    <mergeCell ref="AT110:AT111"/>
    <mergeCell ref="AT117:AT118"/>
    <mergeCell ref="AU117:AU123"/>
    <mergeCell ref="AT119:AT120"/>
    <mergeCell ref="AT90:AT91"/>
    <mergeCell ref="AU90:AU96"/>
    <mergeCell ref="AT92:AT93"/>
    <mergeCell ref="AT99:AT100"/>
    <mergeCell ref="AU99:AU105"/>
    <mergeCell ref="AT101:AT102"/>
  </mergeCells>
  <phoneticPr fontId="15"/>
  <dataValidations count="2">
    <dataValidation type="list" allowBlank="1" showInputMessage="1" showErrorMessage="1" sqref="D9 Z9 AV9" xr:uid="{00000000-0002-0000-0200-000000000000}">
      <formula1>"円,千円,万円,百万円,億円"</formula1>
    </dataValidation>
    <dataValidation type="list" allowBlank="1" showInputMessage="1" showErrorMessage="1" sqref="F53 D53" xr:uid="{F97BF30F-09DA-4009-A8FD-16787CCAD582}">
      <formula1>"　,□,☑"</formula1>
    </dataValidation>
  </dataValidations>
  <hyperlinks>
    <hyperlink ref="B1" location="トップ!A1" display="トップへ" xr:uid="{00000000-0004-0000-0200-000001000000}"/>
    <hyperlink ref="S2" location="トップ!A1" display="トップへ" xr:uid="{00000000-0004-0000-0200-000002000000}"/>
    <hyperlink ref="AG134" r:id="rId1" xr:uid="{00000000-0004-0000-0200-000003000000}"/>
    <hyperlink ref="X2" location="トップ!A1" display="トップへ" xr:uid="{00000000-0004-0000-0200-000004000000}"/>
    <hyperlink ref="AO2" location="トップ!A1" display="トップへ" xr:uid="{00000000-0004-0000-0200-000005000000}"/>
    <hyperlink ref="BC134" r:id="rId2" xr:uid="{00000000-0004-0000-0200-000006000000}"/>
    <hyperlink ref="AT2" location="トップ!A1" display="トップへ" xr:uid="{00000000-0004-0000-0200-000007000000}"/>
    <hyperlink ref="BK2" location="トップ!A1" display="トップへ" xr:uid="{00000000-0004-0000-0200-000008000000}"/>
    <hyperlink ref="K134" r:id="rId3" display="http://www.prtr.nite.go.jp/prtr/prmate.html" xr:uid="{C2644DA6-5A45-4A78-BCDF-7B0CC9E195C3}"/>
    <hyperlink ref="K134:P134" r:id="rId4" display="https://www.nite.go.jp/chem/prtr/prmate.html" xr:uid="{1AC3E40C-5599-4214-BE96-5EF526346BB5}"/>
  </hyperlinks>
  <pageMargins left="0.67" right="0.41" top="0.44" bottom="0.26" header="0.32" footer="0.2"/>
  <pageSetup paperSize="9" scale="81" fitToHeight="0" orientation="landscape" r:id="rId5"/>
  <headerFooter alignWithMargins="0"/>
  <rowBreaks count="2" manualBreakCount="2">
    <brk id="52" max="20" man="1"/>
    <brk id="85" max="20" man="1"/>
  </rowBreaks>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I213"/>
  <sheetViews>
    <sheetView view="pageBreakPreview" topLeftCell="A71" zoomScaleNormal="100" zoomScaleSheetLayoutView="100" workbookViewId="0">
      <selection activeCell="K99" sqref="K99"/>
    </sheetView>
  </sheetViews>
  <sheetFormatPr defaultColWidth="9" defaultRowHeight="13"/>
  <cols>
    <col min="1" max="2" width="3.453125" style="231" customWidth="1"/>
    <col min="3" max="3" width="3.90625" style="231" customWidth="1"/>
    <col min="4" max="4" width="3.6328125" style="231" customWidth="1"/>
    <col min="5" max="5" width="10.6328125" style="231" customWidth="1"/>
    <col min="6" max="6" width="8.36328125" style="231" customWidth="1"/>
    <col min="7" max="7" width="8.08984375" style="233" customWidth="1"/>
    <col min="8" max="8" width="8.36328125" style="231" customWidth="1"/>
    <col min="9" max="9" width="9" style="231"/>
    <col min="10" max="10" width="8.453125" style="231" customWidth="1"/>
    <col min="11" max="12" width="7.7265625" style="231" customWidth="1"/>
    <col min="13" max="13" width="7.90625" style="231" customWidth="1"/>
    <col min="14" max="14" width="7.7265625" style="231" customWidth="1"/>
    <col min="15" max="15" width="4.26953125" style="231" customWidth="1"/>
    <col min="16" max="16384" width="9" style="231"/>
  </cols>
  <sheetData>
    <row r="1" spans="1:23">
      <c r="A1" s="541" t="s">
        <v>807</v>
      </c>
      <c r="N1" s="541" t="s">
        <v>807</v>
      </c>
    </row>
    <row r="2" spans="1:23" ht="19">
      <c r="A2" s="4399" t="s">
        <v>272</v>
      </c>
      <c r="B2" s="4399"/>
      <c r="C2" s="4399"/>
      <c r="E2" s="6" t="s">
        <v>2210</v>
      </c>
      <c r="F2" s="232"/>
      <c r="K2" s="4396" t="s">
        <v>810</v>
      </c>
      <c r="L2" s="4397"/>
      <c r="M2" s="4397"/>
      <c r="N2" s="4398"/>
      <c r="O2" s="566"/>
    </row>
    <row r="3" spans="1:23" ht="18" customHeight="1">
      <c r="G3" s="234" t="s">
        <v>450</v>
      </c>
      <c r="H3" s="543">
        <f>+トップ!N3-1</f>
        <v>2023</v>
      </c>
      <c r="I3" s="544" t="str">
        <f>"年"&amp;トップ!X3&amp;"月"&amp;トップ!Z3&amp;"日"</f>
        <v>年4月1日</v>
      </c>
      <c r="J3" s="545" t="s">
        <v>451</v>
      </c>
      <c r="K3" s="543">
        <f>+H3+1</f>
        <v>2024</v>
      </c>
      <c r="L3" s="2572" t="str">
        <f>"年"&amp;トップ!AF3&amp;"月"&amp;トップ!AH3&amp;"日"</f>
        <v>年3月31日</v>
      </c>
    </row>
    <row r="4" spans="1:23" ht="7.5" customHeight="1"/>
    <row r="5" spans="1:23" ht="15.75" customHeight="1">
      <c r="A5" s="235" t="s">
        <v>668</v>
      </c>
      <c r="B5" s="236"/>
      <c r="K5" s="237" t="s">
        <v>452</v>
      </c>
      <c r="L5" s="4408" t="s">
        <v>2775</v>
      </c>
      <c r="M5" s="4408"/>
    </row>
    <row r="6" spans="1:23" ht="12.65" customHeight="1">
      <c r="A6" s="4409" t="s">
        <v>380</v>
      </c>
      <c r="B6" s="4409"/>
      <c r="C6" s="4409"/>
      <c r="D6" s="4409"/>
      <c r="E6" s="238" t="s">
        <v>175</v>
      </c>
      <c r="F6" s="913">
        <f>+(H3-2)</f>
        <v>2021</v>
      </c>
      <c r="G6" s="913">
        <f>+(H3-1)</f>
        <v>2022</v>
      </c>
      <c r="H6" s="913">
        <f>+H3</f>
        <v>2023</v>
      </c>
      <c r="K6" s="237" t="s">
        <v>354</v>
      </c>
      <c r="L6" s="4408"/>
      <c r="M6" s="4408"/>
    </row>
    <row r="7" spans="1:23" ht="12.65" customHeight="1">
      <c r="A7" s="4360" t="s">
        <v>1067</v>
      </c>
      <c r="B7" s="4361"/>
      <c r="C7" s="4361"/>
      <c r="D7" s="4362"/>
      <c r="E7" s="238" t="s">
        <v>381</v>
      </c>
      <c r="F7" s="130"/>
      <c r="G7" s="131"/>
      <c r="H7" s="1851"/>
      <c r="K7" s="239" t="s">
        <v>453</v>
      </c>
      <c r="L7" s="4408" t="s">
        <v>669</v>
      </c>
      <c r="M7" s="4408"/>
    </row>
    <row r="8" spans="1:23" ht="12.65" customHeight="1">
      <c r="A8" s="4360" t="s">
        <v>1068</v>
      </c>
      <c r="B8" s="4361"/>
      <c r="C8" s="4361"/>
      <c r="D8" s="4362"/>
      <c r="E8" s="238" t="s">
        <v>382</v>
      </c>
      <c r="F8" s="130"/>
      <c r="G8" s="131"/>
      <c r="H8" s="1851"/>
      <c r="K8" s="572" t="s">
        <v>255</v>
      </c>
      <c r="L8" s="285" t="s">
        <v>53</v>
      </c>
      <c r="M8" s="284"/>
    </row>
    <row r="9" spans="1:23" ht="12.65" customHeight="1">
      <c r="A9" s="4360" t="s">
        <v>1625</v>
      </c>
      <c r="B9" s="4361"/>
      <c r="C9" s="4361"/>
      <c r="D9" s="4362"/>
      <c r="E9" s="238" t="s">
        <v>1132</v>
      </c>
      <c r="F9" s="130"/>
      <c r="G9" s="131"/>
      <c r="H9" s="1851"/>
    </row>
    <row r="10" spans="1:23" ht="12.65" customHeight="1">
      <c r="A10" s="4360"/>
      <c r="B10" s="4361"/>
      <c r="C10" s="4361"/>
      <c r="D10" s="4362"/>
      <c r="E10" s="238"/>
      <c r="F10" s="130"/>
      <c r="G10" s="131"/>
      <c r="H10" s="1851"/>
    </row>
    <row r="11" spans="1:23" ht="8.25" customHeight="1">
      <c r="A11" s="1879"/>
      <c r="B11" s="1879"/>
      <c r="C11" s="1879"/>
      <c r="D11" s="1879"/>
      <c r="E11" s="260"/>
      <c r="F11" s="1880"/>
      <c r="G11" s="1881"/>
      <c r="H11" s="1881"/>
    </row>
    <row r="12" spans="1:23" s="1376" customFormat="1" ht="16.5">
      <c r="A12" s="1859" t="s">
        <v>1887</v>
      </c>
      <c r="B12" s="1859"/>
      <c r="C12"/>
      <c r="D12"/>
      <c r="E12"/>
      <c r="F12"/>
      <c r="G12"/>
      <c r="I12" s="1860"/>
      <c r="J12" s="1861"/>
      <c r="K12" s="1862"/>
      <c r="L12" s="1863"/>
      <c r="O12" s="231"/>
      <c r="P12" s="231"/>
      <c r="Q12" s="231"/>
      <c r="R12" s="231"/>
      <c r="S12" s="231"/>
      <c r="T12" s="231"/>
      <c r="U12" s="231"/>
      <c r="V12" s="231"/>
      <c r="W12" s="231"/>
    </row>
    <row r="13" spans="1:23" s="1376" customFormat="1" ht="9.75" customHeight="1">
      <c r="A13"/>
      <c r="B13"/>
      <c r="C13"/>
      <c r="D13"/>
      <c r="E13"/>
      <c r="F13"/>
      <c r="G13"/>
      <c r="I13" s="1860"/>
      <c r="J13" s="1861"/>
      <c r="K13" s="1862"/>
      <c r="L13" s="1863"/>
      <c r="O13" s="231"/>
      <c r="P13" s="231"/>
      <c r="Q13" s="231"/>
      <c r="R13" s="231"/>
      <c r="S13" s="231"/>
      <c r="T13" s="231"/>
      <c r="U13" s="231"/>
      <c r="V13" s="231"/>
      <c r="W13" s="231"/>
    </row>
    <row r="14" spans="1:23" s="1376" customFormat="1" ht="13.5" thickBot="1">
      <c r="A14" s="45" t="s">
        <v>1888</v>
      </c>
      <c r="B14"/>
      <c r="C14"/>
      <c r="D14"/>
      <c r="E14"/>
      <c r="F14"/>
      <c r="G14"/>
      <c r="I14" s="1860"/>
      <c r="J14" s="1861"/>
      <c r="K14" s="1862"/>
      <c r="L14" s="1863"/>
      <c r="O14" s="231"/>
      <c r="P14" s="231"/>
      <c r="Q14" s="231"/>
      <c r="R14" s="231"/>
      <c r="S14" s="231"/>
      <c r="T14" s="231"/>
      <c r="U14" s="231"/>
      <c r="V14" s="231"/>
      <c r="W14" s="231"/>
    </row>
    <row r="15" spans="1:23" s="1376" customFormat="1" ht="42" customHeight="1">
      <c r="A15" s="4367" t="s">
        <v>1889</v>
      </c>
      <c r="B15" s="4368"/>
      <c r="C15" s="4368"/>
      <c r="D15" s="4368"/>
      <c r="E15" s="4182"/>
      <c r="F15" s="4369" t="s">
        <v>1890</v>
      </c>
      <c r="G15" s="4369"/>
      <c r="H15" s="4181" t="s">
        <v>41</v>
      </c>
      <c r="I15" s="4182"/>
      <c r="J15" s="4370" t="s">
        <v>1891</v>
      </c>
      <c r="K15" s="4371"/>
      <c r="L15" s="1864" t="s">
        <v>1892</v>
      </c>
      <c r="M15" s="1865" t="s">
        <v>1893</v>
      </c>
      <c r="O15" s="231"/>
      <c r="P15" s="231"/>
      <c r="Q15" s="231"/>
      <c r="R15" s="231"/>
      <c r="S15" s="231"/>
      <c r="T15" s="231"/>
      <c r="U15" s="231"/>
      <c r="V15" s="231"/>
      <c r="W15" s="231"/>
    </row>
    <row r="16" spans="1:23" s="1376" customFormat="1">
      <c r="A16" s="4372"/>
      <c r="B16" s="4373"/>
      <c r="C16" s="4373"/>
      <c r="D16" s="4373"/>
      <c r="E16" s="4374"/>
      <c r="F16" s="1997"/>
      <c r="G16" s="1856" t="s">
        <v>1895</v>
      </c>
      <c r="H16" s="4378"/>
      <c r="I16" s="4374"/>
      <c r="J16" s="4378"/>
      <c r="K16" s="4374"/>
      <c r="L16" s="4380"/>
      <c r="M16" s="4382"/>
      <c r="O16" s="231"/>
      <c r="P16" s="231"/>
      <c r="Q16" s="231"/>
      <c r="R16" s="231"/>
      <c r="S16" s="231"/>
      <c r="T16" s="231"/>
      <c r="U16" s="231"/>
      <c r="V16" s="231"/>
      <c r="W16" s="231"/>
    </row>
    <row r="17" spans="1:23" s="1376" customFormat="1">
      <c r="A17" s="4375"/>
      <c r="B17" s="4376"/>
      <c r="C17" s="4376"/>
      <c r="D17" s="4376"/>
      <c r="E17" s="4377"/>
      <c r="F17" s="1998"/>
      <c r="G17" s="1855" t="s">
        <v>1896</v>
      </c>
      <c r="H17" s="4379"/>
      <c r="I17" s="4377"/>
      <c r="J17" s="4379"/>
      <c r="K17" s="4377"/>
      <c r="L17" s="4381"/>
      <c r="M17" s="4383"/>
      <c r="O17" s="231"/>
      <c r="P17" s="231"/>
      <c r="Q17" s="231"/>
      <c r="R17" s="231"/>
      <c r="S17" s="231"/>
      <c r="T17" s="231"/>
      <c r="U17" s="231"/>
      <c r="V17" s="231"/>
      <c r="W17" s="231"/>
    </row>
    <row r="18" spans="1:23" s="1376" customFormat="1">
      <c r="A18" s="4160"/>
      <c r="B18" s="4161"/>
      <c r="C18" s="4161"/>
      <c r="D18" s="4161"/>
      <c r="E18" s="4162"/>
      <c r="F18" s="1866"/>
      <c r="G18" s="1856" t="s">
        <v>1895</v>
      </c>
      <c r="H18" s="4384"/>
      <c r="I18" s="4162"/>
      <c r="J18" s="1867"/>
      <c r="K18" s="1868"/>
      <c r="L18" s="4386"/>
      <c r="M18" s="4388"/>
      <c r="O18" s="231"/>
      <c r="P18" s="231"/>
      <c r="Q18" s="231"/>
      <c r="R18" s="231"/>
      <c r="S18" s="231"/>
      <c r="T18" s="231"/>
      <c r="U18" s="231"/>
      <c r="V18" s="231"/>
      <c r="W18" s="231"/>
    </row>
    <row r="19" spans="1:23" s="1376" customFormat="1" ht="13.5" thickBot="1">
      <c r="A19" s="4163"/>
      <c r="B19" s="4164"/>
      <c r="C19" s="4164"/>
      <c r="D19" s="4164"/>
      <c r="E19" s="4165"/>
      <c r="F19" s="1869"/>
      <c r="G19" s="1870" t="s">
        <v>1896</v>
      </c>
      <c r="H19" s="4385"/>
      <c r="I19" s="4165"/>
      <c r="J19" s="1871"/>
      <c r="K19" s="1872"/>
      <c r="L19" s="4387"/>
      <c r="M19" s="4389"/>
      <c r="O19" s="231"/>
      <c r="P19" s="231"/>
      <c r="Q19" s="231"/>
      <c r="R19" s="231"/>
      <c r="S19" s="231"/>
      <c r="T19" s="231"/>
      <c r="U19" s="231"/>
      <c r="V19" s="231"/>
      <c r="W19" s="231"/>
    </row>
    <row r="20" spans="1:23" s="1376" customFormat="1" ht="13.5" thickBot="1">
      <c r="A20" s="45" t="s">
        <v>1897</v>
      </c>
      <c r="B20" s="45"/>
      <c r="C20" s="45"/>
      <c r="D20" s="45"/>
      <c r="E20" s="45"/>
      <c r="F20"/>
      <c r="G20"/>
      <c r="H20"/>
      <c r="I20"/>
      <c r="J20" s="1873"/>
      <c r="K20" s="1873"/>
      <c r="L20"/>
      <c r="M20"/>
      <c r="O20" s="231"/>
      <c r="P20" s="231"/>
      <c r="Q20" s="231"/>
      <c r="R20" s="231"/>
      <c r="S20" s="231"/>
      <c r="T20" s="231"/>
      <c r="U20" s="231"/>
      <c r="V20" s="231"/>
      <c r="W20" s="231"/>
    </row>
    <row r="21" spans="1:23" s="1376" customFormat="1" ht="45" customHeight="1">
      <c r="A21" s="4367" t="s">
        <v>1889</v>
      </c>
      <c r="B21" s="4368"/>
      <c r="C21" s="4368"/>
      <c r="D21" s="4368"/>
      <c r="E21" s="4182"/>
      <c r="F21" s="4369" t="s">
        <v>1890</v>
      </c>
      <c r="G21" s="4369"/>
      <c r="H21" s="4181" t="s">
        <v>41</v>
      </c>
      <c r="I21" s="4182"/>
      <c r="J21" s="4183" t="s">
        <v>1898</v>
      </c>
      <c r="K21" s="4184"/>
      <c r="L21" s="1864" t="s">
        <v>1892</v>
      </c>
      <c r="M21" s="1865" t="s">
        <v>1893</v>
      </c>
      <c r="O21" s="231" t="s">
        <v>1539</v>
      </c>
      <c r="P21" s="231"/>
      <c r="Q21" s="231"/>
      <c r="R21" s="231"/>
      <c r="S21" s="231"/>
      <c r="T21" s="231"/>
      <c r="U21" s="231"/>
      <c r="V21" s="231"/>
      <c r="W21" s="231"/>
    </row>
    <row r="22" spans="1:23" s="1376" customFormat="1" ht="14.5" customHeight="1">
      <c r="A22" s="4192"/>
      <c r="B22" s="4193"/>
      <c r="C22" s="4193"/>
      <c r="D22" s="4193"/>
      <c r="E22" s="4194"/>
      <c r="F22" s="1997"/>
      <c r="G22" s="1856" t="s">
        <v>1895</v>
      </c>
      <c r="H22" s="4198"/>
      <c r="I22" s="4199"/>
      <c r="J22" s="4198"/>
      <c r="K22" s="4202"/>
      <c r="L22" s="4149"/>
      <c r="M22" s="4151"/>
      <c r="O22" s="4153" t="s">
        <v>1736</v>
      </c>
      <c r="P22" s="4154"/>
      <c r="Q22" s="4154"/>
      <c r="R22" s="4154"/>
      <c r="S22" s="4154"/>
      <c r="T22" s="4154"/>
      <c r="U22" s="4154"/>
      <c r="V22" s="4154"/>
      <c r="W22" s="4155"/>
    </row>
    <row r="23" spans="1:23" s="1376" customFormat="1" ht="14.5" customHeight="1">
      <c r="A23" s="4195"/>
      <c r="B23" s="4196"/>
      <c r="C23" s="4196"/>
      <c r="D23" s="4196"/>
      <c r="E23" s="4197"/>
      <c r="F23" s="1998"/>
      <c r="G23" s="1855" t="s">
        <v>1896</v>
      </c>
      <c r="H23" s="4200"/>
      <c r="I23" s="4201"/>
      <c r="J23" s="4203"/>
      <c r="K23" s="4204"/>
      <c r="L23" s="4150"/>
      <c r="M23" s="4152"/>
      <c r="O23" s="4156"/>
      <c r="P23" s="4157"/>
      <c r="Q23" s="4157"/>
      <c r="R23" s="4157"/>
      <c r="S23" s="4157"/>
      <c r="T23" s="4157"/>
      <c r="U23" s="4157"/>
      <c r="V23" s="4157"/>
      <c r="W23" s="4158"/>
    </row>
    <row r="24" spans="1:23" s="1376" customFormat="1" ht="14.5" customHeight="1">
      <c r="A24" s="4160"/>
      <c r="B24" s="4161"/>
      <c r="C24" s="4161"/>
      <c r="D24" s="4161"/>
      <c r="E24" s="4162"/>
      <c r="F24" s="1866"/>
      <c r="G24" s="1856" t="s">
        <v>1895</v>
      </c>
      <c r="H24" s="4166"/>
      <c r="I24" s="4167"/>
      <c r="J24" s="4166"/>
      <c r="K24" s="4167"/>
      <c r="L24" s="4170"/>
      <c r="M24" s="4172"/>
      <c r="O24" s="231"/>
      <c r="P24" s="231"/>
      <c r="Q24" s="231"/>
      <c r="R24" s="231"/>
      <c r="S24" s="231"/>
      <c r="T24" s="231"/>
      <c r="U24" s="231"/>
      <c r="V24" s="231"/>
      <c r="W24" s="231"/>
    </row>
    <row r="25" spans="1:23" s="1376" customFormat="1" ht="14.5" customHeight="1">
      <c r="A25" s="4174"/>
      <c r="B25" s="4175"/>
      <c r="C25" s="4175"/>
      <c r="D25" s="4175"/>
      <c r="E25" s="4176"/>
      <c r="F25" s="1336"/>
      <c r="G25" s="1855" t="s">
        <v>1896</v>
      </c>
      <c r="H25" s="4177"/>
      <c r="I25" s="4178"/>
      <c r="J25" s="4177"/>
      <c r="K25" s="4178"/>
      <c r="L25" s="4179"/>
      <c r="M25" s="4180"/>
      <c r="O25" s="231"/>
      <c r="P25" s="231"/>
      <c r="Q25" s="231"/>
      <c r="R25" s="231"/>
      <c r="S25" s="231"/>
      <c r="T25" s="231"/>
      <c r="U25" s="231"/>
      <c r="V25" s="231"/>
      <c r="W25" s="231"/>
    </row>
    <row r="26" spans="1:23" s="1376" customFormat="1" ht="14.5" customHeight="1">
      <c r="A26" s="4160"/>
      <c r="B26" s="4161"/>
      <c r="C26" s="4161"/>
      <c r="D26" s="4161"/>
      <c r="E26" s="4162"/>
      <c r="F26" s="1866"/>
      <c r="G26" s="1856" t="s">
        <v>1895</v>
      </c>
      <c r="H26" s="4166"/>
      <c r="I26" s="4167"/>
      <c r="J26" s="4166"/>
      <c r="K26" s="4167"/>
      <c r="L26" s="4170"/>
      <c r="M26" s="4172"/>
      <c r="O26" s="231"/>
      <c r="P26" s="231"/>
      <c r="Q26" s="231"/>
      <c r="R26" s="231"/>
      <c r="S26" s="231"/>
      <c r="T26" s="231"/>
      <c r="U26" s="231"/>
      <c r="V26" s="231"/>
      <c r="W26" s="231"/>
    </row>
    <row r="27" spans="1:23" s="1376" customFormat="1" ht="14.5" customHeight="1" thickBot="1">
      <c r="A27" s="4163"/>
      <c r="B27" s="4164"/>
      <c r="C27" s="4164"/>
      <c r="D27" s="4164"/>
      <c r="E27" s="4165"/>
      <c r="F27" s="1869"/>
      <c r="G27" s="1870" t="s">
        <v>1896</v>
      </c>
      <c r="H27" s="4168"/>
      <c r="I27" s="4169"/>
      <c r="J27" s="4168"/>
      <c r="K27" s="4169"/>
      <c r="L27" s="4171"/>
      <c r="M27" s="4173"/>
      <c r="O27" s="231"/>
      <c r="P27" s="231"/>
      <c r="Q27" s="231"/>
      <c r="R27" s="231"/>
      <c r="S27" s="231"/>
      <c r="T27" s="231"/>
      <c r="U27" s="231"/>
      <c r="V27" s="231"/>
      <c r="W27" s="231"/>
    </row>
    <row r="28" spans="1:23" ht="8.25" customHeight="1">
      <c r="A28" s="1879"/>
      <c r="B28" s="1879"/>
      <c r="C28" s="1879"/>
      <c r="D28" s="1879"/>
      <c r="E28" s="260"/>
      <c r="F28" s="1880"/>
      <c r="G28" s="1881"/>
      <c r="H28" s="1882"/>
    </row>
    <row r="29" spans="1:23" ht="15" customHeight="1">
      <c r="A29" s="235" t="s">
        <v>670</v>
      </c>
      <c r="B29" s="240"/>
      <c r="C29" s="240"/>
      <c r="D29" s="241"/>
      <c r="E29" s="242"/>
      <c r="F29" s="242"/>
      <c r="G29" s="242"/>
      <c r="H29" s="242"/>
      <c r="J29" s="1471" t="s">
        <v>301</v>
      </c>
      <c r="K29" s="4406" t="s">
        <v>200</v>
      </c>
      <c r="L29" s="4407" t="s">
        <v>42</v>
      </c>
      <c r="M29" s="4407"/>
      <c r="N29" s="4407"/>
    </row>
    <row r="30" spans="1:23" ht="12.65" customHeight="1">
      <c r="A30" s="4363" t="s">
        <v>290</v>
      </c>
      <c r="B30" s="4364"/>
      <c r="C30" s="4364"/>
      <c r="D30" s="4364"/>
      <c r="E30" s="4364"/>
      <c r="F30" s="4364"/>
      <c r="G30" s="244" t="s">
        <v>175</v>
      </c>
      <c r="H30" s="245"/>
      <c r="I30" s="246"/>
      <c r="J30" s="916">
        <f>+H6</f>
        <v>2023</v>
      </c>
      <c r="K30" s="4406"/>
      <c r="L30" s="4407"/>
      <c r="M30" s="4407"/>
      <c r="N30" s="4407"/>
    </row>
    <row r="31" spans="1:23">
      <c r="A31" s="4400" t="s">
        <v>1012</v>
      </c>
      <c r="B31" s="247" t="s">
        <v>1013</v>
      </c>
      <c r="C31" s="4403" t="s">
        <v>671</v>
      </c>
      <c r="D31" s="4403"/>
      <c r="E31" s="4403"/>
      <c r="F31" s="248"/>
      <c r="G31" s="244"/>
      <c r="H31" s="246"/>
      <c r="I31" s="246"/>
      <c r="J31" s="82"/>
      <c r="K31" s="1180"/>
      <c r="L31" s="4159"/>
      <c r="M31" s="4159"/>
      <c r="N31" s="4159"/>
    </row>
    <row r="32" spans="1:23" ht="15">
      <c r="A32" s="4401"/>
      <c r="B32" s="249"/>
      <c r="C32" s="4404" t="s">
        <v>447</v>
      </c>
      <c r="D32" s="4405"/>
      <c r="E32" s="4405"/>
      <c r="F32" s="250" t="s">
        <v>201</v>
      </c>
      <c r="G32" s="244" t="s">
        <v>243</v>
      </c>
      <c r="H32" s="82"/>
      <c r="I32" s="82"/>
      <c r="J32" s="82">
        <f>+J33+J37</f>
        <v>28323.4</v>
      </c>
      <c r="K32" s="1180"/>
      <c r="L32" s="4159"/>
      <c r="M32" s="4159"/>
      <c r="N32" s="4159"/>
    </row>
    <row r="33" spans="1:14">
      <c r="A33" s="4401"/>
      <c r="B33" s="251"/>
      <c r="C33" s="243"/>
      <c r="D33" s="252" t="s">
        <v>244</v>
      </c>
      <c r="E33" s="253"/>
      <c r="F33" s="256"/>
      <c r="G33" s="244" t="s">
        <v>1004</v>
      </c>
      <c r="H33" s="246"/>
      <c r="I33" s="246"/>
      <c r="J33" s="82">
        <f>+H86</f>
        <v>4383.3999999999996</v>
      </c>
      <c r="K33" s="1180" t="s">
        <v>13</v>
      </c>
      <c r="L33" s="4159" t="s">
        <v>1784</v>
      </c>
      <c r="M33" s="4159"/>
      <c r="N33" s="4159"/>
    </row>
    <row r="34" spans="1:14">
      <c r="A34" s="4401"/>
      <c r="B34" s="251"/>
      <c r="C34" s="243"/>
      <c r="D34" s="252" t="s">
        <v>1899</v>
      </c>
      <c r="E34" s="1853"/>
      <c r="F34" s="259"/>
      <c r="G34" s="244" t="s">
        <v>2722</v>
      </c>
      <c r="H34" s="2605"/>
      <c r="I34" s="2605"/>
      <c r="J34" s="82">
        <f>+H87</f>
        <v>520.79999999999995</v>
      </c>
      <c r="K34" s="1180"/>
      <c r="L34" s="4159"/>
      <c r="M34" s="4159"/>
      <c r="N34" s="4159"/>
    </row>
    <row r="35" spans="1:14">
      <c r="A35" s="4401"/>
      <c r="B35" s="1461"/>
      <c r="C35" s="1462"/>
      <c r="D35" s="1463"/>
      <c r="E35" s="1463"/>
      <c r="F35" s="1464" t="s">
        <v>1676</v>
      </c>
      <c r="G35" s="1465" t="s">
        <v>1674</v>
      </c>
      <c r="H35" s="2605"/>
      <c r="I35" s="2605"/>
      <c r="J35" s="1466">
        <f>+G86+G87</f>
        <v>11300</v>
      </c>
      <c r="K35" s="1180"/>
      <c r="L35" s="4159"/>
      <c r="M35" s="4159"/>
      <c r="N35" s="4159"/>
    </row>
    <row r="36" spans="1:14">
      <c r="A36" s="4401"/>
      <c r="B36" s="1461"/>
      <c r="C36" s="1462"/>
      <c r="D36" s="1467"/>
      <c r="E36" s="1468"/>
      <c r="F36" s="2604" t="s">
        <v>1675</v>
      </c>
      <c r="G36" s="1469" t="s">
        <v>1677</v>
      </c>
      <c r="H36" s="2606"/>
      <c r="I36" s="2606"/>
      <c r="J36" s="1470">
        <f>+J86</f>
        <v>0.434</v>
      </c>
      <c r="K36" s="1180"/>
      <c r="L36" s="4159"/>
      <c r="M36" s="4159"/>
      <c r="N36" s="4159"/>
    </row>
    <row r="37" spans="1:14">
      <c r="A37" s="4401"/>
      <c r="B37" s="251"/>
      <c r="C37" s="243"/>
      <c r="D37" s="254" t="s">
        <v>297</v>
      </c>
      <c r="E37" s="255"/>
      <c r="F37" s="245"/>
      <c r="G37" s="244" t="s">
        <v>1004</v>
      </c>
      <c r="H37" s="246"/>
      <c r="I37" s="246"/>
      <c r="J37" s="82">
        <f>SUM(J38:J46)</f>
        <v>23940</v>
      </c>
      <c r="K37" s="1180"/>
      <c r="L37" s="4159"/>
      <c r="M37" s="4159"/>
      <c r="N37" s="4159"/>
    </row>
    <row r="38" spans="1:14" ht="15">
      <c r="A38" s="4401"/>
      <c r="B38" s="251"/>
      <c r="C38" s="251"/>
      <c r="D38" s="243"/>
      <c r="E38" s="646" t="str">
        <f t="shared" ref="E38:E44" si="0">+D88</f>
        <v>灯油</v>
      </c>
      <c r="F38" s="647"/>
      <c r="G38" s="244" t="s">
        <v>243</v>
      </c>
      <c r="H38" s="246"/>
      <c r="I38" s="246"/>
      <c r="J38" s="82">
        <f t="shared" ref="J38:J44" si="1">+H88</f>
        <v>0</v>
      </c>
      <c r="K38" s="1180"/>
      <c r="L38" s="4159"/>
      <c r="M38" s="4159"/>
      <c r="N38" s="4159"/>
    </row>
    <row r="39" spans="1:14">
      <c r="A39" s="4401"/>
      <c r="B39" s="251"/>
      <c r="C39" s="251"/>
      <c r="D39" s="243"/>
      <c r="E39" s="646" t="str">
        <f t="shared" si="0"/>
        <v>A重油</v>
      </c>
      <c r="F39" s="649"/>
      <c r="G39" s="244" t="s">
        <v>1004</v>
      </c>
      <c r="H39" s="246"/>
      <c r="I39" s="246"/>
      <c r="J39" s="82">
        <f t="shared" si="1"/>
        <v>0</v>
      </c>
      <c r="K39" s="1180"/>
      <c r="L39" s="4159"/>
      <c r="M39" s="4159"/>
      <c r="N39" s="4159"/>
    </row>
    <row r="40" spans="1:14">
      <c r="A40" s="4401"/>
      <c r="B40" s="251"/>
      <c r="C40" s="251"/>
      <c r="D40" s="243"/>
      <c r="E40" s="646" t="str">
        <f t="shared" si="0"/>
        <v>都市ガス</v>
      </c>
      <c r="F40" s="649"/>
      <c r="G40" s="244" t="s">
        <v>1004</v>
      </c>
      <c r="H40" s="246"/>
      <c r="I40" s="246"/>
      <c r="J40" s="82">
        <f t="shared" si="1"/>
        <v>14904.000000000002</v>
      </c>
      <c r="K40" s="1180"/>
      <c r="L40" s="4159"/>
      <c r="M40" s="4159"/>
      <c r="N40" s="4159"/>
    </row>
    <row r="41" spans="1:14">
      <c r="A41" s="4401"/>
      <c r="B41" s="251"/>
      <c r="C41" s="251"/>
      <c r="D41" s="243"/>
      <c r="E41" s="646" t="str">
        <f t="shared" si="0"/>
        <v>液化天然ガス(LNG)</v>
      </c>
      <c r="F41" s="649"/>
      <c r="G41" s="244" t="s">
        <v>1004</v>
      </c>
      <c r="H41" s="246"/>
      <c r="I41" s="246"/>
      <c r="J41" s="82">
        <f t="shared" si="1"/>
        <v>0</v>
      </c>
      <c r="K41" s="1180"/>
      <c r="L41" s="4159"/>
      <c r="M41" s="4159"/>
      <c r="N41" s="4159"/>
    </row>
    <row r="42" spans="1:14" ht="15">
      <c r="A42" s="4401"/>
      <c r="B42" s="251"/>
      <c r="C42" s="251"/>
      <c r="D42" s="243"/>
      <c r="E42" s="646" t="str">
        <f t="shared" si="0"/>
        <v>液化石油ガス(LPG)</v>
      </c>
      <c r="F42" s="647"/>
      <c r="G42" s="244" t="s">
        <v>243</v>
      </c>
      <c r="H42" s="246"/>
      <c r="I42" s="246"/>
      <c r="J42" s="82">
        <f t="shared" si="1"/>
        <v>0</v>
      </c>
      <c r="K42" s="1180"/>
      <c r="L42" s="4159"/>
      <c r="M42" s="4159"/>
      <c r="N42" s="4159"/>
    </row>
    <row r="43" spans="1:14" ht="15">
      <c r="A43" s="4401"/>
      <c r="B43" s="251"/>
      <c r="C43" s="251"/>
      <c r="D43" s="243"/>
      <c r="E43" s="646" t="str">
        <f t="shared" si="0"/>
        <v>ガソリン</v>
      </c>
      <c r="F43" s="647"/>
      <c r="G43" s="244" t="s">
        <v>243</v>
      </c>
      <c r="H43" s="246"/>
      <c r="I43" s="246"/>
      <c r="J43" s="82">
        <f t="shared" si="1"/>
        <v>2748</v>
      </c>
      <c r="K43" s="1180" t="s">
        <v>13</v>
      </c>
      <c r="L43" s="4390" t="s">
        <v>1072</v>
      </c>
      <c r="M43" s="4391"/>
      <c r="N43" s="4392"/>
    </row>
    <row r="44" spans="1:14" ht="15">
      <c r="A44" s="4401"/>
      <c r="B44" s="251"/>
      <c r="C44" s="251"/>
      <c r="D44" s="243"/>
      <c r="E44" s="646" t="str">
        <f t="shared" si="0"/>
        <v>軽油</v>
      </c>
      <c r="F44" s="647"/>
      <c r="G44" s="244" t="s">
        <v>243</v>
      </c>
      <c r="H44" s="246"/>
      <c r="I44" s="246"/>
      <c r="J44" s="82">
        <f t="shared" si="1"/>
        <v>6288</v>
      </c>
      <c r="K44" s="1180" t="s">
        <v>13</v>
      </c>
      <c r="L44" s="4393"/>
      <c r="M44" s="4394"/>
      <c r="N44" s="4395"/>
    </row>
    <row r="45" spans="1:14" ht="15">
      <c r="A45" s="4401"/>
      <c r="B45" s="251"/>
      <c r="C45" s="251"/>
      <c r="D45" s="243"/>
      <c r="E45" s="646" t="s">
        <v>2714</v>
      </c>
      <c r="F45" s="647"/>
      <c r="G45" s="244" t="s">
        <v>2720</v>
      </c>
      <c r="H45" s="246"/>
      <c r="I45" s="246"/>
      <c r="J45" s="82"/>
      <c r="K45" s="1180"/>
      <c r="L45" s="4159"/>
      <c r="M45" s="4159"/>
      <c r="N45" s="4159"/>
    </row>
    <row r="46" spans="1:14" ht="13.5" customHeight="1">
      <c r="A46" s="4401"/>
      <c r="B46" s="251"/>
      <c r="C46" s="251"/>
      <c r="D46" s="243"/>
      <c r="E46" s="646"/>
      <c r="F46" s="647"/>
      <c r="G46" s="244" t="s">
        <v>243</v>
      </c>
      <c r="H46" s="246"/>
      <c r="I46" s="246"/>
      <c r="J46" s="82"/>
      <c r="K46" s="1180"/>
      <c r="L46" s="4159"/>
      <c r="M46" s="4159"/>
      <c r="N46" s="4159"/>
    </row>
    <row r="47" spans="1:14">
      <c r="A47" s="4401"/>
      <c r="B47" s="247" t="s">
        <v>1014</v>
      </c>
      <c r="C47" s="735" t="s">
        <v>1117</v>
      </c>
      <c r="D47" s="735"/>
      <c r="E47" s="735"/>
      <c r="F47" s="735"/>
      <c r="G47" s="258"/>
      <c r="H47" s="259"/>
      <c r="I47" s="259"/>
      <c r="J47" s="259"/>
      <c r="K47" s="1181"/>
      <c r="L47" s="4365"/>
      <c r="M47" s="4365"/>
      <c r="N47" s="4366"/>
    </row>
    <row r="48" spans="1:14" s="1376" customFormat="1">
      <c r="A48" s="4401"/>
      <c r="B48" s="1899"/>
      <c r="C48" s="1900" t="s">
        <v>1937</v>
      </c>
      <c r="D48" s="1900"/>
      <c r="E48" s="1900"/>
      <c r="F48" s="1900"/>
      <c r="G48" s="1901"/>
      <c r="H48" s="1902"/>
      <c r="I48" s="1902"/>
      <c r="J48" s="1902"/>
      <c r="K48" s="1903"/>
      <c r="L48" s="1904"/>
      <c r="M48" s="1904"/>
      <c r="N48" s="1905"/>
    </row>
    <row r="49" spans="1:14" s="1376" customFormat="1">
      <c r="A49" s="4401"/>
      <c r="B49" s="1899"/>
      <c r="C49" s="1900"/>
      <c r="D49" s="1906" t="s">
        <v>1074</v>
      </c>
      <c r="E49" s="1907"/>
      <c r="F49" s="1908"/>
      <c r="G49" s="244" t="s">
        <v>2721</v>
      </c>
      <c r="H49" s="1909"/>
      <c r="I49" s="1910"/>
      <c r="J49" s="1910">
        <f>+I104</f>
        <v>0</v>
      </c>
      <c r="K49" s="1911"/>
      <c r="L49" s="4117"/>
      <c r="M49" s="4117"/>
      <c r="N49" s="4117"/>
    </row>
    <row r="50" spans="1:14" s="1376" customFormat="1">
      <c r="A50" s="4401"/>
      <c r="B50" s="1899"/>
      <c r="C50" s="1900"/>
      <c r="D50" s="1906" t="s">
        <v>1075</v>
      </c>
      <c r="E50" s="1907"/>
      <c r="F50" s="1908"/>
      <c r="G50" s="244" t="s">
        <v>2721</v>
      </c>
      <c r="H50" s="1909"/>
      <c r="I50" s="1910"/>
      <c r="J50" s="1910">
        <f>+I110</f>
        <v>0</v>
      </c>
      <c r="K50" s="1911"/>
      <c r="L50" s="4117"/>
      <c r="M50" s="4117"/>
      <c r="N50" s="4117"/>
    </row>
    <row r="51" spans="1:14" s="1376" customFormat="1">
      <c r="A51" s="4401"/>
      <c r="B51" s="1899"/>
      <c r="C51" s="1900"/>
      <c r="D51" s="1906"/>
      <c r="E51" s="1907" t="s">
        <v>1939</v>
      </c>
      <c r="F51" s="1908"/>
      <c r="G51" s="244" t="s">
        <v>2721</v>
      </c>
      <c r="H51" s="1909"/>
      <c r="I51" s="1910"/>
      <c r="J51" s="1910">
        <f>+I109</f>
        <v>0</v>
      </c>
      <c r="K51" s="1911"/>
      <c r="L51" s="4117"/>
      <c r="M51" s="4117"/>
      <c r="N51" s="4117"/>
    </row>
    <row r="52" spans="1:14" s="1376" customFormat="1">
      <c r="A52" s="4401"/>
      <c r="B52" s="1899"/>
      <c r="C52" s="1900"/>
      <c r="D52" s="1906" t="s">
        <v>15</v>
      </c>
      <c r="E52" s="1907"/>
      <c r="F52" s="1908"/>
      <c r="G52" s="244" t="s">
        <v>2721</v>
      </c>
      <c r="H52" s="1909"/>
      <c r="I52" s="1910"/>
      <c r="J52" s="1910">
        <f>+I113</f>
        <v>0</v>
      </c>
      <c r="K52" s="1911"/>
      <c r="L52" s="4117"/>
      <c r="M52" s="4117"/>
      <c r="N52" s="4117"/>
    </row>
    <row r="53" spans="1:14" s="1376" customFormat="1">
      <c r="A53" s="4401"/>
      <c r="B53" s="1899"/>
      <c r="C53" s="1900"/>
      <c r="D53" s="1906" t="s">
        <v>1076</v>
      </c>
      <c r="E53" s="1907"/>
      <c r="F53" s="1908"/>
      <c r="G53" s="244" t="s">
        <v>2721</v>
      </c>
      <c r="H53" s="1909"/>
      <c r="I53" s="1910"/>
      <c r="J53" s="1910">
        <f>+I119</f>
        <v>0</v>
      </c>
      <c r="K53" s="1911"/>
      <c r="L53" s="4117"/>
      <c r="M53" s="4117"/>
      <c r="N53" s="4117"/>
    </row>
    <row r="54" spans="1:14" s="1376" customFormat="1">
      <c r="A54" s="4401"/>
      <c r="B54" s="1899"/>
      <c r="C54" s="1900"/>
      <c r="D54" s="1906"/>
      <c r="E54" s="1907" t="s">
        <v>1939</v>
      </c>
      <c r="F54" s="1908"/>
      <c r="G54" s="244" t="s">
        <v>2721</v>
      </c>
      <c r="H54" s="1909"/>
      <c r="I54" s="1910"/>
      <c r="J54" s="1910">
        <f>+I118</f>
        <v>0</v>
      </c>
      <c r="K54" s="1911"/>
      <c r="L54" s="4117"/>
      <c r="M54" s="4117"/>
      <c r="N54" s="4117"/>
    </row>
    <row r="55" spans="1:14">
      <c r="A55" s="4401"/>
      <c r="B55" s="249"/>
      <c r="C55" s="252" t="s">
        <v>443</v>
      </c>
      <c r="D55" s="253"/>
      <c r="E55" s="253"/>
      <c r="F55" s="245" t="s">
        <v>289</v>
      </c>
      <c r="G55" s="244" t="str">
        <f>+J122</f>
        <v>ｋｇ</v>
      </c>
      <c r="H55" s="246"/>
      <c r="I55" s="246"/>
      <c r="J55" s="82">
        <f>SUM(J56:J58)</f>
        <v>1200</v>
      </c>
      <c r="K55" s="1180"/>
      <c r="L55" s="4159"/>
      <c r="M55" s="4159"/>
      <c r="N55" s="4159"/>
    </row>
    <row r="56" spans="1:14">
      <c r="A56" s="4401"/>
      <c r="B56" s="251"/>
      <c r="C56" s="261"/>
      <c r="D56" s="4354" t="s">
        <v>778</v>
      </c>
      <c r="E56" s="4355"/>
      <c r="F56" s="4356"/>
      <c r="G56" s="244" t="str">
        <f t="shared" ref="G56:G63" si="2">+G55</f>
        <v>ｋｇ</v>
      </c>
      <c r="H56" s="246"/>
      <c r="I56" s="246"/>
      <c r="J56" s="82">
        <f>+F133</f>
        <v>0</v>
      </c>
      <c r="K56" s="1180"/>
      <c r="L56" s="4159"/>
      <c r="M56" s="4159"/>
      <c r="N56" s="4159"/>
    </row>
    <row r="57" spans="1:14">
      <c r="A57" s="4401"/>
      <c r="B57" s="251"/>
      <c r="C57" s="261"/>
      <c r="D57" s="4357" t="s">
        <v>16</v>
      </c>
      <c r="E57" s="4358"/>
      <c r="F57" s="4359"/>
      <c r="G57" s="244" t="str">
        <f t="shared" si="2"/>
        <v>ｋｇ</v>
      </c>
      <c r="H57" s="246"/>
      <c r="I57" s="246"/>
      <c r="J57" s="82">
        <f>+G133</f>
        <v>1200</v>
      </c>
      <c r="K57" s="1180" t="s">
        <v>13</v>
      </c>
      <c r="L57" s="4159" t="s">
        <v>43</v>
      </c>
      <c r="M57" s="4159"/>
      <c r="N57" s="4159"/>
    </row>
    <row r="58" spans="1:14">
      <c r="A58" s="4401"/>
      <c r="B58" s="249"/>
      <c r="C58" s="261"/>
      <c r="D58" s="4351" t="s">
        <v>15</v>
      </c>
      <c r="E58" s="4352"/>
      <c r="F58" s="4353"/>
      <c r="G58" s="244" t="str">
        <f t="shared" si="2"/>
        <v>ｋｇ</v>
      </c>
      <c r="H58" s="246"/>
      <c r="I58" s="246"/>
      <c r="J58" s="82">
        <f>+H133</f>
        <v>0</v>
      </c>
      <c r="K58" s="1180"/>
      <c r="L58" s="4159"/>
      <c r="M58" s="4159"/>
      <c r="N58" s="4159"/>
    </row>
    <row r="59" spans="1:14">
      <c r="A59" s="4401"/>
      <c r="B59" s="249"/>
      <c r="C59" s="265"/>
      <c r="D59" s="4351" t="s">
        <v>1005</v>
      </c>
      <c r="E59" s="4352"/>
      <c r="F59" s="4353"/>
      <c r="G59" s="244" t="s">
        <v>1015</v>
      </c>
      <c r="H59" s="650" t="e">
        <f>+H56/(H56+H57+H58)</f>
        <v>#DIV/0!</v>
      </c>
      <c r="I59" s="650" t="e">
        <f>+I56/(I56+I57+I58)</f>
        <v>#DIV/0!</v>
      </c>
      <c r="J59" s="650">
        <f>+J56/(J56+J57+J58)</f>
        <v>0</v>
      </c>
      <c r="K59" s="1180"/>
      <c r="L59" s="4159"/>
      <c r="M59" s="4159"/>
      <c r="N59" s="4159"/>
    </row>
    <row r="60" spans="1:14">
      <c r="A60" s="4401"/>
      <c r="B60" s="243"/>
      <c r="C60" s="252" t="s">
        <v>444</v>
      </c>
      <c r="D60" s="253"/>
      <c r="E60" s="253"/>
      <c r="F60" s="245" t="s">
        <v>289</v>
      </c>
      <c r="G60" s="244" t="str">
        <f>+G58</f>
        <v>ｋｇ</v>
      </c>
      <c r="H60" s="653"/>
      <c r="I60" s="653"/>
      <c r="J60" s="262">
        <f>SUM(J61:J63)</f>
        <v>24000</v>
      </c>
      <c r="K60" s="1183"/>
      <c r="L60" s="4159"/>
      <c r="M60" s="4159"/>
      <c r="N60" s="4159"/>
    </row>
    <row r="61" spans="1:14">
      <c r="A61" s="4401"/>
      <c r="B61" s="243"/>
      <c r="C61" s="261"/>
      <c r="D61" s="4354" t="s">
        <v>778</v>
      </c>
      <c r="E61" s="4355"/>
      <c r="F61" s="4356"/>
      <c r="G61" s="244" t="str">
        <f t="shared" si="2"/>
        <v>ｋｇ</v>
      </c>
      <c r="H61" s="653"/>
      <c r="I61" s="653"/>
      <c r="J61" s="262">
        <f>+F145</f>
        <v>0</v>
      </c>
      <c r="K61" s="1183"/>
      <c r="L61" s="4159"/>
      <c r="M61" s="4159"/>
      <c r="N61" s="4159"/>
    </row>
    <row r="62" spans="1:14">
      <c r="A62" s="4401"/>
      <c r="B62" s="243"/>
      <c r="C62" s="261"/>
      <c r="D62" s="4357" t="s">
        <v>16</v>
      </c>
      <c r="E62" s="4358"/>
      <c r="F62" s="4359"/>
      <c r="G62" s="244" t="str">
        <f t="shared" si="2"/>
        <v>ｋｇ</v>
      </c>
      <c r="H62" s="653"/>
      <c r="I62" s="653"/>
      <c r="J62" s="262">
        <f>+G145</f>
        <v>24000</v>
      </c>
      <c r="K62" s="1180"/>
      <c r="L62" s="4159"/>
      <c r="M62" s="4159"/>
      <c r="N62" s="4159"/>
    </row>
    <row r="63" spans="1:14">
      <c r="A63" s="4401"/>
      <c r="B63" s="264"/>
      <c r="C63" s="261"/>
      <c r="D63" s="4357" t="s">
        <v>15</v>
      </c>
      <c r="E63" s="4358"/>
      <c r="F63" s="4359"/>
      <c r="G63" s="244" t="str">
        <f t="shared" si="2"/>
        <v>ｋｇ</v>
      </c>
      <c r="H63" s="651"/>
      <c r="I63" s="651"/>
      <c r="J63" s="652">
        <f>+H145</f>
        <v>0</v>
      </c>
      <c r="K63" s="1184"/>
      <c r="L63" s="4159"/>
      <c r="M63" s="4159"/>
      <c r="N63" s="4159"/>
    </row>
    <row r="64" spans="1:14">
      <c r="A64" s="4401"/>
      <c r="B64" s="266"/>
      <c r="C64" s="263"/>
      <c r="D64" s="4357" t="s">
        <v>1005</v>
      </c>
      <c r="E64" s="4358"/>
      <c r="F64" s="4359"/>
      <c r="G64" s="244" t="s">
        <v>1015</v>
      </c>
      <c r="H64" s="650" t="e">
        <f>+H61/(H61+H62+H63)</f>
        <v>#DIV/0!</v>
      </c>
      <c r="I64" s="650" t="e">
        <f>+I61/(I61+I62+I63)</f>
        <v>#DIV/0!</v>
      </c>
      <c r="J64" s="650">
        <f>+J61/(J61+J62+J63)</f>
        <v>0</v>
      </c>
      <c r="K64" s="1180" t="s">
        <v>13</v>
      </c>
      <c r="L64" s="4159" t="s">
        <v>1627</v>
      </c>
      <c r="M64" s="4159"/>
      <c r="N64" s="4159"/>
    </row>
    <row r="65" spans="1:14">
      <c r="A65" s="4402"/>
      <c r="B65" s="267" t="s">
        <v>1016</v>
      </c>
      <c r="C65" s="4191" t="s">
        <v>445</v>
      </c>
      <c r="D65" s="4191"/>
      <c r="E65" s="4191"/>
      <c r="F65" s="4191"/>
      <c r="H65" s="277"/>
      <c r="I65" s="277"/>
      <c r="J65" s="277"/>
      <c r="K65" s="1182"/>
      <c r="L65" s="4349"/>
      <c r="M65" s="4349"/>
      <c r="N65" s="4350"/>
    </row>
    <row r="66" spans="1:14">
      <c r="A66" s="4335" t="s">
        <v>2808</v>
      </c>
      <c r="C66" s="243"/>
      <c r="D66" s="4338" t="s">
        <v>1912</v>
      </c>
      <c r="E66" s="4339"/>
      <c r="F66" s="4340"/>
      <c r="G66" s="238" t="s">
        <v>582</v>
      </c>
      <c r="H66" s="653"/>
      <c r="I66" s="653"/>
      <c r="J66" s="654">
        <f>+G175</f>
        <v>1200</v>
      </c>
      <c r="K66" s="1180" t="s">
        <v>13</v>
      </c>
      <c r="L66" s="4159" t="s">
        <v>1006</v>
      </c>
      <c r="M66" s="4159"/>
      <c r="N66" s="4159"/>
    </row>
    <row r="67" spans="1:14">
      <c r="A67" s="4336"/>
      <c r="C67" s="243"/>
      <c r="D67" s="4338" t="s">
        <v>1913</v>
      </c>
      <c r="E67" s="4339"/>
      <c r="F67" s="4340"/>
      <c r="G67" s="238" t="s">
        <v>582</v>
      </c>
      <c r="H67" s="653"/>
      <c r="I67" s="653"/>
      <c r="J67" s="654">
        <f>+G176</f>
        <v>0</v>
      </c>
      <c r="K67" s="1180"/>
      <c r="L67" s="4159"/>
      <c r="M67" s="4159"/>
      <c r="N67" s="4159"/>
    </row>
    <row r="68" spans="1:14">
      <c r="A68" s="4336"/>
      <c r="C68" s="243"/>
      <c r="D68" s="4338" t="s">
        <v>48</v>
      </c>
      <c r="E68" s="4339"/>
      <c r="F68" s="4340"/>
      <c r="G68" s="238" t="s">
        <v>582</v>
      </c>
      <c r="H68" s="653"/>
      <c r="I68" s="653"/>
      <c r="J68" s="654">
        <f>+G177+I177</f>
        <v>0</v>
      </c>
      <c r="K68" s="1185"/>
      <c r="L68" s="4159"/>
      <c r="M68" s="4159"/>
      <c r="N68" s="4159"/>
    </row>
    <row r="69" spans="1:14">
      <c r="A69" s="4336"/>
      <c r="B69" s="268"/>
      <c r="C69" s="257"/>
      <c r="D69" s="4338" t="s">
        <v>49</v>
      </c>
      <c r="E69" s="4339"/>
      <c r="F69" s="4340"/>
      <c r="G69" s="238"/>
      <c r="H69" s="653"/>
      <c r="I69" s="653"/>
      <c r="J69" s="654">
        <f>+G178+I178</f>
        <v>0</v>
      </c>
      <c r="K69" s="1185"/>
      <c r="L69" s="4159"/>
      <c r="M69" s="4159"/>
      <c r="N69" s="4159"/>
    </row>
    <row r="70" spans="1:14">
      <c r="A70" s="4336"/>
      <c r="B70" s="269" t="s">
        <v>1017</v>
      </c>
      <c r="C70" s="269" t="s">
        <v>446</v>
      </c>
      <c r="D70" s="243"/>
      <c r="E70" s="655"/>
      <c r="F70" s="655"/>
      <c r="G70" s="286"/>
      <c r="H70" s="656"/>
      <c r="I70" s="656"/>
      <c r="J70" s="656"/>
      <c r="K70" s="1186"/>
      <c r="L70" s="4341"/>
      <c r="M70" s="4341"/>
      <c r="N70" s="4342"/>
    </row>
    <row r="71" spans="1:14">
      <c r="A71" s="4336"/>
      <c r="C71" s="243"/>
      <c r="D71" s="4343" t="str">
        <f>+D188</f>
        <v>トルエン</v>
      </c>
      <c r="E71" s="4344"/>
      <c r="F71" s="4345"/>
      <c r="G71" s="238" t="s">
        <v>682</v>
      </c>
      <c r="H71" s="653"/>
      <c r="I71" s="653"/>
      <c r="J71" s="654">
        <f>+I188</f>
        <v>210</v>
      </c>
      <c r="K71" s="1180" t="s">
        <v>13</v>
      </c>
      <c r="L71" s="4159" t="s">
        <v>44</v>
      </c>
      <c r="M71" s="4159"/>
      <c r="N71" s="4159"/>
    </row>
    <row r="72" spans="1:14">
      <c r="A72" s="4336"/>
      <c r="C72" s="243"/>
      <c r="D72" s="4343">
        <f>+D189</f>
        <v>0</v>
      </c>
      <c r="E72" s="4344"/>
      <c r="F72" s="4345"/>
      <c r="G72" s="238" t="s">
        <v>682</v>
      </c>
      <c r="H72" s="653"/>
      <c r="I72" s="653"/>
      <c r="J72" s="654">
        <f>+I189</f>
        <v>0</v>
      </c>
      <c r="K72" s="1180"/>
      <c r="L72" s="1187"/>
      <c r="M72" s="1188"/>
      <c r="N72" s="1189"/>
    </row>
    <row r="73" spans="1:14">
      <c r="A73" s="4337"/>
      <c r="B73" s="268"/>
      <c r="C73" s="257"/>
      <c r="D73" s="4343">
        <f>+D190</f>
        <v>0</v>
      </c>
      <c r="E73" s="4344"/>
      <c r="F73" s="4345"/>
      <c r="G73" s="238" t="s">
        <v>682</v>
      </c>
      <c r="H73" s="653"/>
      <c r="I73" s="653"/>
      <c r="J73" s="654">
        <f>+I190</f>
        <v>0</v>
      </c>
      <c r="K73" s="1180"/>
      <c r="L73" s="1187"/>
      <c r="M73" s="1188"/>
      <c r="N73" s="1189"/>
    </row>
    <row r="74" spans="1:14">
      <c r="B74" s="231" t="s">
        <v>38</v>
      </c>
    </row>
    <row r="75" spans="1:14">
      <c r="B75" s="270" t="s">
        <v>1018</v>
      </c>
      <c r="F75" s="4185" t="s">
        <v>1019</v>
      </c>
      <c r="G75" s="4185"/>
      <c r="H75" s="4185"/>
      <c r="I75" s="4185"/>
      <c r="J75" s="271" t="s">
        <v>1020</v>
      </c>
    </row>
    <row r="76" spans="1:14">
      <c r="B76" s="272" t="s">
        <v>2719</v>
      </c>
      <c r="G76" s="4137"/>
      <c r="H76" s="4138"/>
      <c r="J76" s="272" t="s">
        <v>111</v>
      </c>
      <c r="K76" s="273"/>
    </row>
    <row r="77" spans="1:14">
      <c r="B77" s="272" t="s">
        <v>110</v>
      </c>
      <c r="G77" s="4139" t="s">
        <v>116</v>
      </c>
      <c r="H77" s="4140"/>
      <c r="J77" s="272" t="s">
        <v>109</v>
      </c>
      <c r="K77" s="273"/>
    </row>
    <row r="78" spans="1:14">
      <c r="B78" s="270" t="s">
        <v>1021</v>
      </c>
      <c r="G78" s="274"/>
      <c r="H78" s="275"/>
      <c r="J78" s="270" t="s">
        <v>2713</v>
      </c>
      <c r="K78" s="273"/>
    </row>
    <row r="79" spans="1:14">
      <c r="B79" s="270" t="s">
        <v>113</v>
      </c>
      <c r="C79" s="231" t="s">
        <v>112</v>
      </c>
      <c r="G79" s="4141" t="s">
        <v>114</v>
      </c>
      <c r="H79" s="4142"/>
      <c r="J79" s="270" t="s">
        <v>115</v>
      </c>
      <c r="K79" s="273"/>
    </row>
    <row r="80" spans="1:14">
      <c r="B80" s="270"/>
      <c r="G80" s="4143" t="s">
        <v>157</v>
      </c>
      <c r="H80" s="4143"/>
      <c r="J80" s="273"/>
      <c r="K80" s="273"/>
    </row>
    <row r="81" spans="1:15">
      <c r="F81" s="4144" t="s">
        <v>117</v>
      </c>
      <c r="G81" s="4144"/>
      <c r="H81" s="4144"/>
      <c r="I81" s="4144"/>
      <c r="J81" s="273"/>
      <c r="K81" s="273"/>
    </row>
    <row r="82" spans="1:15">
      <c r="F82" s="276"/>
      <c r="G82" s="276"/>
      <c r="H82" s="276"/>
      <c r="I82" s="276"/>
      <c r="J82" s="273"/>
      <c r="K82" s="273"/>
    </row>
    <row r="83" spans="1:15" ht="14.5" thickBot="1">
      <c r="A83" s="235" t="s">
        <v>118</v>
      </c>
      <c r="B83" s="240"/>
      <c r="C83" s="260"/>
      <c r="D83" s="243"/>
      <c r="E83" s="243"/>
      <c r="F83" s="243"/>
      <c r="G83" s="260"/>
      <c r="H83" s="243"/>
      <c r="I83" s="243"/>
      <c r="J83" s="260" t="s">
        <v>217</v>
      </c>
      <c r="K83" s="277"/>
      <c r="L83" s="278"/>
      <c r="M83" s="2573" t="s">
        <v>771</v>
      </c>
    </row>
    <row r="84" spans="1:15">
      <c r="A84" s="657"/>
      <c r="B84" s="658"/>
      <c r="C84" s="658"/>
      <c r="D84" s="658"/>
      <c r="E84" s="658"/>
      <c r="F84" s="4145" t="s">
        <v>137</v>
      </c>
      <c r="G84" s="4186" t="s">
        <v>138</v>
      </c>
      <c r="H84" s="4186"/>
      <c r="I84" s="4186"/>
      <c r="J84" s="4187" t="s">
        <v>1022</v>
      </c>
      <c r="K84" s="4188"/>
      <c r="L84" s="3224"/>
      <c r="M84" s="3225"/>
    </row>
    <row r="85" spans="1:15" ht="46.5" thickBot="1">
      <c r="A85" s="659"/>
      <c r="B85" s="660"/>
      <c r="C85" s="660"/>
      <c r="D85" s="660"/>
      <c r="E85" s="660"/>
      <c r="F85" s="4146"/>
      <c r="G85" s="661" t="s">
        <v>139</v>
      </c>
      <c r="H85" s="792" t="s">
        <v>1166</v>
      </c>
      <c r="I85" s="662" t="s">
        <v>140</v>
      </c>
      <c r="J85" s="4189"/>
      <c r="K85" s="4190"/>
      <c r="L85" s="3224"/>
      <c r="M85" s="3225"/>
    </row>
    <row r="86" spans="1:15" ht="14.25" customHeight="1" thickBot="1">
      <c r="A86" s="4122" t="s">
        <v>447</v>
      </c>
      <c r="B86" s="4123" t="s">
        <v>141</v>
      </c>
      <c r="C86" s="4125" t="s">
        <v>1901</v>
      </c>
      <c r="D86" s="4126"/>
      <c r="E86" s="4127"/>
      <c r="F86" s="677" t="s">
        <v>1023</v>
      </c>
      <c r="G86" s="757">
        <f>+'4負荷記録表'!Q14</f>
        <v>10100</v>
      </c>
      <c r="H86" s="719">
        <f>G86*J86</f>
        <v>4383.3999999999996</v>
      </c>
      <c r="I86" s="675">
        <f>H86/H96</f>
        <v>0.15476249320349955</v>
      </c>
      <c r="J86" s="758">
        <f>+'4負荷記録表'!B17</f>
        <v>0.434</v>
      </c>
      <c r="K86" s="2336" t="s">
        <v>1024</v>
      </c>
      <c r="L86" s="4128"/>
      <c r="M86" s="4129"/>
      <c r="N86" s="76"/>
      <c r="O86" s="76"/>
    </row>
    <row r="87" spans="1:15" ht="13.5" thickBot="1">
      <c r="A87" s="4122"/>
      <c r="B87" s="4123"/>
      <c r="C87" s="4346" t="s">
        <v>1902</v>
      </c>
      <c r="D87" s="4347"/>
      <c r="E87" s="4348"/>
      <c r="F87" s="677" t="s">
        <v>1089</v>
      </c>
      <c r="G87" s="757">
        <f>+'4負荷記録表'!Q18</f>
        <v>1200</v>
      </c>
      <c r="H87" s="719">
        <f>G87*J87</f>
        <v>520.79999999999995</v>
      </c>
      <c r="I87" s="675">
        <f>H87/H96</f>
        <v>1.8387622954871233E-2</v>
      </c>
      <c r="J87" s="758">
        <f>+J86</f>
        <v>0.434</v>
      </c>
      <c r="K87" s="2336" t="s">
        <v>1090</v>
      </c>
      <c r="L87" s="1875"/>
      <c r="M87" s="2130"/>
      <c r="N87" s="76"/>
    </row>
    <row r="88" spans="1:15">
      <c r="A88" s="4122"/>
      <c r="B88" s="4123"/>
      <c r="C88" s="4130" t="s">
        <v>297</v>
      </c>
      <c r="D88" s="753" t="s">
        <v>1025</v>
      </c>
      <c r="E88" s="754"/>
      <c r="F88" s="755" t="s">
        <v>1026</v>
      </c>
      <c r="G88" s="2565">
        <f>+'4負荷記録表'!Q48</f>
        <v>0</v>
      </c>
      <c r="H88" s="2566">
        <f>G88*J88</f>
        <v>0</v>
      </c>
      <c r="I88" s="756">
        <f>H88/H96</f>
        <v>0</v>
      </c>
      <c r="J88" s="3227">
        <v>2.5</v>
      </c>
      <c r="K88" s="2333" t="s">
        <v>2620</v>
      </c>
      <c r="L88" s="2563"/>
      <c r="M88" s="2564"/>
      <c r="N88" s="76"/>
      <c r="O88" s="76"/>
    </row>
    <row r="89" spans="1:15">
      <c r="A89" s="4122"/>
      <c r="B89" s="4123"/>
      <c r="C89" s="4130"/>
      <c r="D89" s="667" t="s">
        <v>171</v>
      </c>
      <c r="E89" s="668"/>
      <c r="F89" s="663" t="s">
        <v>1026</v>
      </c>
      <c r="G89" s="2567">
        <f>+'4負荷記録表'!Q44</f>
        <v>0</v>
      </c>
      <c r="H89" s="2568">
        <f>G89*J89</f>
        <v>0</v>
      </c>
      <c r="I89" s="664">
        <f>H89/H96</f>
        <v>0</v>
      </c>
      <c r="J89" s="666">
        <v>2.75</v>
      </c>
      <c r="K89" s="2334" t="s">
        <v>2620</v>
      </c>
      <c r="L89" s="2563"/>
      <c r="M89" s="2564"/>
      <c r="N89" s="76"/>
      <c r="O89" s="76"/>
    </row>
    <row r="90" spans="1:15" ht="14">
      <c r="A90" s="4122"/>
      <c r="B90" s="4123"/>
      <c r="C90" s="4130"/>
      <c r="D90" s="667" t="s">
        <v>1027</v>
      </c>
      <c r="E90" s="668"/>
      <c r="F90" s="663" t="s">
        <v>2710</v>
      </c>
      <c r="G90" s="2567">
        <f>+'4負荷記録表'!Q22</f>
        <v>6900</v>
      </c>
      <c r="H90" s="2568">
        <f>G90*J90</f>
        <v>14904.000000000002</v>
      </c>
      <c r="I90" s="664">
        <f>H90/H96</f>
        <v>0.52620801175000176</v>
      </c>
      <c r="J90" s="666">
        <v>2.16</v>
      </c>
      <c r="K90" s="2334" t="s">
        <v>2621</v>
      </c>
      <c r="L90" s="2563"/>
      <c r="M90" s="2564"/>
      <c r="N90" s="76"/>
      <c r="O90" s="76"/>
    </row>
    <row r="91" spans="1:15">
      <c r="A91" s="4122"/>
      <c r="B91" s="4123"/>
      <c r="C91" s="4130"/>
      <c r="D91" s="2570" t="s">
        <v>1028</v>
      </c>
      <c r="E91" s="668"/>
      <c r="F91" s="663" t="s">
        <v>703</v>
      </c>
      <c r="G91" s="2567">
        <f>+'4負荷記録表'!Q32</f>
        <v>0</v>
      </c>
      <c r="H91" s="2568">
        <f t="shared" ref="H91:H94" si="3">G91*J91</f>
        <v>0</v>
      </c>
      <c r="I91" s="664">
        <f>H91/H96</f>
        <v>0</v>
      </c>
      <c r="J91" s="2335">
        <v>2.79</v>
      </c>
      <c r="K91" s="2334" t="s">
        <v>2622</v>
      </c>
      <c r="L91" s="2563"/>
      <c r="M91" s="2564"/>
      <c r="N91" s="76"/>
      <c r="O91" s="76"/>
    </row>
    <row r="92" spans="1:15">
      <c r="A92" s="4122"/>
      <c r="B92" s="4123"/>
      <c r="C92" s="4130"/>
      <c r="D92" s="2571" t="s">
        <v>1029</v>
      </c>
      <c r="E92" s="669"/>
      <c r="F92" s="663" t="s">
        <v>703</v>
      </c>
      <c r="G92" s="2567">
        <f>+'4負荷記録表'!Q27</f>
        <v>0</v>
      </c>
      <c r="H92" s="2568">
        <f t="shared" si="3"/>
        <v>0</v>
      </c>
      <c r="I92" s="664">
        <f>H92/H96</f>
        <v>0</v>
      </c>
      <c r="J92" s="2335">
        <v>2.99</v>
      </c>
      <c r="K92" s="2334" t="s">
        <v>2622</v>
      </c>
      <c r="L92" s="2563"/>
      <c r="M92" s="2564"/>
      <c r="N92" s="76"/>
      <c r="O92" s="76"/>
    </row>
    <row r="93" spans="1:15">
      <c r="A93" s="4122"/>
      <c r="B93" s="4123"/>
      <c r="C93" s="4130"/>
      <c r="D93" s="665" t="s">
        <v>1030</v>
      </c>
      <c r="E93" s="670"/>
      <c r="F93" s="663" t="s">
        <v>1026</v>
      </c>
      <c r="G93" s="2567">
        <f>+'4負荷記録表'!Q36</f>
        <v>1200</v>
      </c>
      <c r="H93" s="2568">
        <f t="shared" si="3"/>
        <v>2748</v>
      </c>
      <c r="I93" s="664">
        <f>H93/H96</f>
        <v>9.7022250153583248E-2</v>
      </c>
      <c r="J93" s="666">
        <v>2.29</v>
      </c>
      <c r="K93" s="2334" t="s">
        <v>2620</v>
      </c>
      <c r="L93" s="2563"/>
      <c r="M93" s="2564"/>
      <c r="N93" s="76"/>
      <c r="O93" s="76"/>
    </row>
    <row r="94" spans="1:15">
      <c r="A94" s="4122"/>
      <c r="B94" s="4123"/>
      <c r="C94" s="4130"/>
      <c r="D94" s="665" t="s">
        <v>1031</v>
      </c>
      <c r="E94" s="671"/>
      <c r="F94" s="663" t="s">
        <v>1026</v>
      </c>
      <c r="G94" s="2567">
        <f>+'4負荷記録表'!Q40</f>
        <v>2400</v>
      </c>
      <c r="H94" s="717">
        <f t="shared" si="3"/>
        <v>6288</v>
      </c>
      <c r="I94" s="664">
        <f>H94/H96</f>
        <v>0.2220072448929154</v>
      </c>
      <c r="J94" s="3228">
        <v>2.62</v>
      </c>
      <c r="K94" s="2334" t="s">
        <v>2620</v>
      </c>
      <c r="L94" s="2563"/>
      <c r="M94" s="2564"/>
      <c r="N94" s="76"/>
      <c r="O94" s="76"/>
    </row>
    <row r="95" spans="1:15" ht="13.5" thickBot="1">
      <c r="A95" s="4122"/>
      <c r="B95" s="4123"/>
      <c r="C95" s="4131"/>
      <c r="D95" s="4147" t="s">
        <v>773</v>
      </c>
      <c r="E95" s="4147"/>
      <c r="F95" s="4148"/>
      <c r="G95" s="2569"/>
      <c r="H95" s="718">
        <f>SUM(H88:H94)</f>
        <v>23940</v>
      </c>
      <c r="I95" s="673">
        <f>H95/H96</f>
        <v>0.84523750679650034</v>
      </c>
      <c r="J95" s="4332"/>
      <c r="K95" s="4333"/>
      <c r="L95" s="4136"/>
      <c r="M95" s="4334"/>
      <c r="N95" s="76"/>
      <c r="O95" s="76"/>
    </row>
    <row r="96" spans="1:15" ht="13.5" thickBot="1">
      <c r="A96" s="4122"/>
      <c r="B96" s="4124"/>
      <c r="C96" s="4132" t="s">
        <v>772</v>
      </c>
      <c r="D96" s="4132"/>
      <c r="E96" s="4132"/>
      <c r="F96" s="4133"/>
      <c r="G96" s="674"/>
      <c r="H96" s="719">
        <f>+H86+H95</f>
        <v>28323.4</v>
      </c>
      <c r="I96" s="675"/>
      <c r="J96" s="4134"/>
      <c r="K96" s="4135"/>
      <c r="L96" s="4136"/>
      <c r="M96" s="3250"/>
      <c r="N96" s="76"/>
      <c r="O96" s="76"/>
    </row>
    <row r="97" spans="1:35">
      <c r="F97" s="276"/>
      <c r="G97" s="279"/>
      <c r="H97" s="276"/>
      <c r="I97" s="276"/>
      <c r="J97" s="273"/>
      <c r="K97" s="273"/>
    </row>
    <row r="98" spans="1:35" s="1376" customFormat="1" ht="14">
      <c r="A98" s="1912" t="s">
        <v>1969</v>
      </c>
      <c r="B98" s="175"/>
      <c r="C98" s="175"/>
      <c r="D98" s="175"/>
      <c r="E98" s="175"/>
      <c r="F98" s="175"/>
      <c r="G98" s="175"/>
      <c r="H98" s="175"/>
      <c r="I98" s="175"/>
      <c r="J98" s="175"/>
      <c r="K98" s="175"/>
      <c r="L98" s="175"/>
      <c r="M98" s="2573" t="s">
        <v>771</v>
      </c>
      <c r="N98" s="175"/>
      <c r="P98" s="1913"/>
      <c r="Q98" s="1913"/>
      <c r="W98" s="1914"/>
      <c r="Y98" s="1915"/>
      <c r="AA98" s="1391"/>
      <c r="AB98" s="1391"/>
      <c r="AC98" s="1392"/>
      <c r="AD98" s="1392"/>
      <c r="AE98" s="1392"/>
      <c r="AF98" s="1392"/>
      <c r="AG98" s="1392"/>
      <c r="AH98" s="1392"/>
      <c r="AI98" s="1392"/>
    </row>
    <row r="99" spans="1:35" s="1376" customFormat="1" ht="13.5" thickBot="1">
      <c r="A99" s="1916"/>
      <c r="B99" s="175"/>
      <c r="C99" s="175"/>
      <c r="D99" s="175"/>
      <c r="E99" s="175"/>
      <c r="F99" s="175"/>
      <c r="G99" s="175"/>
      <c r="H99" s="175"/>
      <c r="I99" s="175"/>
      <c r="J99" s="175"/>
      <c r="K99" s="175"/>
      <c r="L99" s="175"/>
      <c r="M99" s="175"/>
      <c r="N99" s="175"/>
      <c r="P99" s="1913"/>
      <c r="Q99" s="1913"/>
      <c r="R99" s="1917"/>
      <c r="W99" s="1918"/>
      <c r="Y99" s="1915"/>
      <c r="AA99" s="1391"/>
      <c r="AB99" s="1391"/>
      <c r="AC99" s="1392"/>
      <c r="AD99" s="1392"/>
      <c r="AE99" s="1392"/>
      <c r="AF99" s="1392"/>
      <c r="AG99" s="1392"/>
      <c r="AH99" s="1392"/>
      <c r="AI99" s="1392"/>
    </row>
    <row r="100" spans="1:35" s="1376" customFormat="1" ht="14" thickTop="1" thickBot="1">
      <c r="A100" s="4118" t="s">
        <v>1942</v>
      </c>
      <c r="B100" s="4119"/>
      <c r="C100" s="4120"/>
      <c r="D100" s="4121"/>
      <c r="E100" s="4119"/>
      <c r="F100" s="4120"/>
      <c r="G100" s="4121" t="s">
        <v>1943</v>
      </c>
      <c r="H100" s="4120"/>
      <c r="I100" s="1919" t="s">
        <v>1944</v>
      </c>
      <c r="J100" s="1920"/>
      <c r="K100" s="1920"/>
      <c r="L100" s="1920"/>
      <c r="M100" s="1920"/>
      <c r="N100" s="1920"/>
      <c r="O100" s="1920"/>
      <c r="P100" s="1913"/>
      <c r="Q100" s="1913"/>
      <c r="R100" s="1921"/>
      <c r="S100" s="1921"/>
      <c r="T100" s="1921"/>
      <c r="U100" s="1921"/>
      <c r="V100" s="1921"/>
      <c r="X100" s="1915"/>
      <c r="Z100" s="1391"/>
      <c r="AA100" s="1391"/>
      <c r="AB100" s="1392"/>
      <c r="AC100" s="1392"/>
      <c r="AD100" s="1392"/>
      <c r="AE100" s="1392"/>
      <c r="AF100" s="1392"/>
      <c r="AG100" s="1392"/>
      <c r="AH100" s="1392"/>
    </row>
    <row r="101" spans="1:35" s="1376" customFormat="1" ht="13.5" thickTop="1">
      <c r="A101" s="4105"/>
      <c r="B101" s="4106"/>
      <c r="C101" s="4107"/>
      <c r="D101" s="4108"/>
      <c r="E101" s="4109"/>
      <c r="F101" s="4110"/>
      <c r="G101" s="4111"/>
      <c r="H101" s="4112"/>
      <c r="I101" s="2596"/>
      <c r="J101" s="1922"/>
      <c r="K101" s="1922"/>
      <c r="L101" s="1922"/>
      <c r="M101" s="1922"/>
      <c r="N101" s="1922"/>
      <c r="O101" s="1922"/>
      <c r="P101" s="1913"/>
      <c r="Q101" s="1913"/>
      <c r="R101" s="4069"/>
      <c r="S101" s="4026" t="s">
        <v>1945</v>
      </c>
      <c r="T101" s="4026" t="s">
        <v>1945</v>
      </c>
      <c r="U101" s="4092"/>
      <c r="V101" s="4026" t="s">
        <v>1945</v>
      </c>
      <c r="X101" s="1923" t="s">
        <v>1946</v>
      </c>
      <c r="Y101" s="1924"/>
      <c r="Z101" s="1924"/>
      <c r="AA101" s="1924"/>
      <c r="AB101" s="1392"/>
      <c r="AC101" s="1392"/>
      <c r="AD101" s="1392"/>
      <c r="AE101" s="1392"/>
      <c r="AF101" s="1392"/>
      <c r="AG101" s="1392"/>
      <c r="AH101" s="1392"/>
    </row>
    <row r="102" spans="1:35" s="1376" customFormat="1" ht="13.5" customHeight="1">
      <c r="A102" s="4017" t="s">
        <v>1947</v>
      </c>
      <c r="B102" s="4070"/>
      <c r="C102" s="4018"/>
      <c r="D102" s="4094"/>
      <c r="E102" s="4095"/>
      <c r="F102" s="4096"/>
      <c r="G102" s="4113"/>
      <c r="H102" s="4114"/>
      <c r="I102" s="2594"/>
      <c r="J102" s="1925"/>
      <c r="K102" s="1925"/>
      <c r="L102" s="1925"/>
      <c r="M102" s="1925"/>
      <c r="N102" s="1925"/>
      <c r="O102" s="1925"/>
      <c r="P102" s="1913"/>
      <c r="Q102" s="1913"/>
      <c r="R102" s="4069"/>
      <c r="S102" s="4027"/>
      <c r="T102" s="4027"/>
      <c r="U102" s="4092"/>
      <c r="V102" s="4027"/>
      <c r="X102" s="1926" t="s">
        <v>1948</v>
      </c>
      <c r="Y102" s="1924"/>
      <c r="Z102" s="1924"/>
      <c r="AB102" s="1392"/>
      <c r="AC102" s="1392"/>
      <c r="AD102" s="1392"/>
      <c r="AE102" s="1392"/>
      <c r="AF102" s="1392"/>
      <c r="AG102" s="1392"/>
      <c r="AH102" s="1392"/>
    </row>
    <row r="103" spans="1:35" s="1376" customFormat="1" ht="13.5" thickBot="1">
      <c r="A103" s="4097"/>
      <c r="B103" s="4098"/>
      <c r="C103" s="4088"/>
      <c r="D103" s="4099"/>
      <c r="E103" s="4100"/>
      <c r="F103" s="4101"/>
      <c r="G103" s="4115"/>
      <c r="H103" s="4116"/>
      <c r="I103" s="2597"/>
      <c r="J103" s="1925"/>
      <c r="K103" s="1925"/>
      <c r="L103" s="1925"/>
      <c r="M103" s="1925"/>
      <c r="N103" s="1925"/>
      <c r="O103" s="1925"/>
      <c r="P103" s="1913"/>
      <c r="Q103" s="1913"/>
      <c r="R103" s="4069"/>
      <c r="S103" s="4027"/>
      <c r="T103" s="4027"/>
      <c r="U103" s="4092"/>
      <c r="V103" s="4027"/>
      <c r="X103" s="1926" t="s">
        <v>1949</v>
      </c>
      <c r="Y103" s="1924"/>
      <c r="Z103" s="1924"/>
      <c r="AB103" s="1392"/>
      <c r="AC103" s="1392"/>
      <c r="AD103" s="1392"/>
      <c r="AE103" s="1392"/>
      <c r="AF103" s="1392"/>
      <c r="AG103" s="1392"/>
      <c r="AH103" s="1392"/>
    </row>
    <row r="104" spans="1:35" s="1376" customFormat="1" ht="14" thickTop="1" thickBot="1">
      <c r="A104" s="4102" t="s">
        <v>1950</v>
      </c>
      <c r="B104" s="4103"/>
      <c r="C104" s="4103"/>
      <c r="D104" s="4103"/>
      <c r="E104" s="4103"/>
      <c r="F104" s="4104"/>
      <c r="G104" s="4059"/>
      <c r="H104" s="4060"/>
      <c r="I104" s="1927">
        <f>SUM(I101:I103)</f>
        <v>0</v>
      </c>
      <c r="J104" s="1925"/>
      <c r="K104" s="1925"/>
      <c r="L104" s="1925"/>
      <c r="M104" s="1925"/>
      <c r="N104" s="1925"/>
      <c r="O104" s="1925"/>
      <c r="P104" s="1913"/>
      <c r="Q104" s="1913"/>
      <c r="R104" s="4069"/>
      <c r="S104" s="4028"/>
      <c r="T104" s="4028"/>
      <c r="U104" s="4093"/>
      <c r="V104" s="4028"/>
      <c r="X104" s="1924" t="s">
        <v>1951</v>
      </c>
      <c r="Y104" s="1924"/>
      <c r="AB104" s="1392"/>
      <c r="AC104" s="1392"/>
      <c r="AD104" s="1392"/>
      <c r="AE104" s="1392"/>
      <c r="AF104" s="1392"/>
      <c r="AG104" s="1392"/>
      <c r="AH104" s="1392"/>
    </row>
    <row r="105" spans="1:35" s="1376" customFormat="1">
      <c r="A105" s="4061"/>
      <c r="B105" s="4062"/>
      <c r="C105" s="4063"/>
      <c r="D105" s="4064"/>
      <c r="E105" s="4065"/>
      <c r="F105" s="4066"/>
      <c r="G105" s="4067"/>
      <c r="H105" s="4068"/>
      <c r="I105" s="2598"/>
      <c r="J105" s="1925"/>
      <c r="K105" s="1925"/>
      <c r="L105" s="1925"/>
      <c r="M105" s="1925"/>
      <c r="N105" s="1925"/>
      <c r="O105" s="1925"/>
      <c r="P105" s="1913"/>
      <c r="Q105" s="1913"/>
      <c r="R105" s="4069"/>
      <c r="S105" s="4026" t="s">
        <v>1945</v>
      </c>
      <c r="T105" s="1928"/>
      <c r="U105" s="4026" t="s">
        <v>1945</v>
      </c>
      <c r="V105" s="4026" t="s">
        <v>1945</v>
      </c>
      <c r="X105" s="1924" t="s">
        <v>1952</v>
      </c>
      <c r="Y105" s="1924"/>
      <c r="AB105" s="1392"/>
      <c r="AC105" s="1392"/>
      <c r="AD105" s="1392"/>
      <c r="AE105" s="1392"/>
      <c r="AF105" s="1392"/>
      <c r="AG105" s="1392"/>
      <c r="AH105" s="1392"/>
    </row>
    <row r="106" spans="1:35" s="1376" customFormat="1" ht="13.5" thickBot="1">
      <c r="A106" s="4017" t="s">
        <v>1953</v>
      </c>
      <c r="B106" s="4070"/>
      <c r="C106" s="4018"/>
      <c r="D106" s="4071"/>
      <c r="E106" s="4072"/>
      <c r="F106" s="4073"/>
      <c r="G106" s="4054"/>
      <c r="H106" s="4055"/>
      <c r="I106" s="2595"/>
      <c r="J106" s="1929"/>
      <c r="K106" s="1929"/>
      <c r="L106" s="1929"/>
      <c r="M106" s="1929"/>
      <c r="N106" s="1929"/>
      <c r="O106" s="1929"/>
      <c r="P106" s="1913"/>
      <c r="Q106" s="1913"/>
      <c r="R106" s="4069"/>
      <c r="S106" s="4027"/>
      <c r="T106" s="1928"/>
      <c r="U106" s="4027"/>
      <c r="V106" s="4027"/>
      <c r="X106" s="1924" t="s">
        <v>1954</v>
      </c>
      <c r="Y106" s="1924"/>
      <c r="AB106" s="1392"/>
      <c r="AC106" s="1392"/>
      <c r="AD106" s="1392"/>
      <c r="AE106" s="1392"/>
      <c r="AF106" s="1392"/>
      <c r="AG106" s="1392"/>
      <c r="AH106" s="1392"/>
    </row>
    <row r="107" spans="1:35" s="1376" customFormat="1" ht="13.5" customHeight="1">
      <c r="A107" s="4074"/>
      <c r="B107" s="4076" t="s">
        <v>1955</v>
      </c>
      <c r="C107" s="4077"/>
      <c r="D107" s="4080"/>
      <c r="E107" s="4081"/>
      <c r="F107" s="4082"/>
      <c r="G107" s="4083"/>
      <c r="H107" s="4084"/>
      <c r="I107" s="2599"/>
      <c r="J107" s="1925"/>
      <c r="K107" s="1925"/>
      <c r="L107" s="1925"/>
      <c r="M107" s="1925"/>
      <c r="N107" s="1925"/>
      <c r="O107" s="1925"/>
      <c r="P107" s="1913"/>
      <c r="Q107" s="1913"/>
      <c r="R107" s="4069"/>
      <c r="S107" s="4027"/>
      <c r="T107" s="1928"/>
      <c r="U107" s="4027"/>
      <c r="V107" s="4027"/>
      <c r="X107" s="1926" t="s">
        <v>1956</v>
      </c>
      <c r="Y107" s="1924"/>
      <c r="Z107" s="1924"/>
      <c r="AB107" s="1392"/>
      <c r="AC107" s="1392"/>
      <c r="AD107" s="1392"/>
      <c r="AE107" s="1392"/>
      <c r="AF107" s="1392"/>
      <c r="AG107" s="1392"/>
      <c r="AH107" s="1392"/>
    </row>
    <row r="108" spans="1:35" s="1376" customFormat="1" ht="13.5" thickBot="1">
      <c r="A108" s="4074"/>
      <c r="B108" s="4078"/>
      <c r="C108" s="4079"/>
      <c r="D108" s="4071"/>
      <c r="E108" s="4072"/>
      <c r="F108" s="4073"/>
      <c r="G108" s="4085"/>
      <c r="H108" s="4086"/>
      <c r="I108" s="2600"/>
      <c r="J108" s="1929"/>
      <c r="K108" s="1929"/>
      <c r="L108" s="1929"/>
      <c r="M108" s="1929"/>
      <c r="N108" s="1929"/>
      <c r="O108" s="1929"/>
      <c r="P108" s="1913"/>
      <c r="Q108" s="1913"/>
      <c r="R108" s="4069"/>
      <c r="S108" s="4027"/>
      <c r="T108" s="1928"/>
      <c r="U108" s="4027"/>
      <c r="V108" s="4027"/>
      <c r="X108" s="1924" t="s">
        <v>1957</v>
      </c>
      <c r="Y108" s="1924"/>
      <c r="AB108" s="1392"/>
      <c r="AC108" s="1392"/>
      <c r="AD108" s="1392"/>
      <c r="AE108" s="1392"/>
      <c r="AF108" s="1392"/>
      <c r="AG108" s="1392"/>
      <c r="AH108" s="1392"/>
    </row>
    <row r="109" spans="1:35" s="1376" customFormat="1" ht="13.5" thickBot="1">
      <c r="A109" s="4075"/>
      <c r="B109" s="4087"/>
      <c r="C109" s="4088"/>
      <c r="D109" s="4040" t="s">
        <v>1958</v>
      </c>
      <c r="E109" s="4041"/>
      <c r="F109" s="4089"/>
      <c r="G109" s="4090"/>
      <c r="H109" s="4091"/>
      <c r="I109" s="1930">
        <f>SUM(I107:I108)</f>
        <v>0</v>
      </c>
      <c r="J109" s="1925"/>
      <c r="K109" s="1925"/>
      <c r="L109" s="1925"/>
      <c r="M109" s="1925"/>
      <c r="N109" s="1925"/>
      <c r="O109" s="1925"/>
      <c r="P109" s="1913"/>
      <c r="Q109" s="1913"/>
      <c r="R109" s="4069"/>
      <c r="S109" s="4027"/>
      <c r="T109" s="1928"/>
      <c r="U109" s="4027"/>
      <c r="V109" s="4027"/>
      <c r="X109" s="1926" t="s">
        <v>1959</v>
      </c>
      <c r="Y109" s="1924"/>
      <c r="Z109" s="1924"/>
      <c r="AB109" s="1392"/>
      <c r="AC109" s="1392"/>
      <c r="AD109" s="1392"/>
      <c r="AE109" s="1392"/>
      <c r="AF109" s="1392"/>
      <c r="AG109" s="1392"/>
      <c r="AH109" s="1392"/>
    </row>
    <row r="110" spans="1:35" s="1376" customFormat="1" ht="14" thickTop="1" thickBot="1">
      <c r="A110" s="4056" t="s">
        <v>1960</v>
      </c>
      <c r="B110" s="4057"/>
      <c r="C110" s="4057"/>
      <c r="D110" s="4057"/>
      <c r="E110" s="4057"/>
      <c r="F110" s="4058"/>
      <c r="G110" s="4059"/>
      <c r="H110" s="4060"/>
      <c r="I110" s="1931">
        <f>SUM(I105:I106)</f>
        <v>0</v>
      </c>
      <c r="J110" s="1925"/>
      <c r="K110" s="1925"/>
      <c r="L110" s="1925"/>
      <c r="M110" s="1925"/>
      <c r="N110" s="1925"/>
      <c r="O110" s="1925"/>
      <c r="P110" s="1913"/>
      <c r="Q110" s="1913"/>
      <c r="R110" s="4069"/>
      <c r="S110" s="4028"/>
      <c r="T110" s="1928"/>
      <c r="U110" s="4028"/>
      <c r="V110" s="4028"/>
      <c r="X110" s="1924" t="s">
        <v>1961</v>
      </c>
      <c r="Y110" s="1924"/>
      <c r="AB110" s="1392"/>
      <c r="AC110" s="1392"/>
      <c r="AD110" s="1392"/>
      <c r="AE110" s="1392"/>
      <c r="AF110" s="1392"/>
      <c r="AG110" s="1392"/>
      <c r="AH110" s="1392"/>
    </row>
    <row r="111" spans="1:35" s="1376" customFormat="1">
      <c r="A111" s="4015" t="s">
        <v>1962</v>
      </c>
      <c r="B111" s="4044"/>
      <c r="C111" s="4016"/>
      <c r="D111" s="4045"/>
      <c r="E111" s="4046"/>
      <c r="F111" s="4047"/>
      <c r="G111" s="4048"/>
      <c r="H111" s="4049"/>
      <c r="I111" s="2601"/>
      <c r="J111" s="1929"/>
      <c r="K111" s="1929"/>
      <c r="L111" s="1929"/>
      <c r="M111" s="1929"/>
      <c r="N111" s="1929"/>
      <c r="O111" s="1929"/>
      <c r="P111" s="1913"/>
      <c r="Q111" s="1913"/>
      <c r="R111" s="4026" t="s">
        <v>1945</v>
      </c>
      <c r="S111" s="1932"/>
      <c r="T111" s="4026" t="s">
        <v>1945</v>
      </c>
      <c r="U111" s="1932"/>
      <c r="V111" s="1932"/>
      <c r="X111" s="1915"/>
      <c r="Z111" s="1391"/>
      <c r="AA111" s="1391"/>
      <c r="AB111" s="1392"/>
      <c r="AC111" s="1392"/>
      <c r="AD111" s="1392"/>
      <c r="AE111" s="1392"/>
      <c r="AF111" s="1392"/>
      <c r="AG111" s="1392"/>
      <c r="AH111" s="1392"/>
    </row>
    <row r="112" spans="1:35" s="1376" customFormat="1" ht="13.5" thickBot="1">
      <c r="A112" s="4038"/>
      <c r="B112" s="4050"/>
      <c r="C112" s="4039"/>
      <c r="D112" s="4051"/>
      <c r="E112" s="4052"/>
      <c r="F112" s="4053"/>
      <c r="G112" s="4054"/>
      <c r="H112" s="4055"/>
      <c r="I112" s="2602"/>
      <c r="J112" s="1929"/>
      <c r="K112" s="1929"/>
      <c r="L112" s="1929"/>
      <c r="M112" s="1929"/>
      <c r="N112" s="1929"/>
      <c r="O112" s="1929"/>
      <c r="P112" s="1913"/>
      <c r="Q112" s="1913"/>
      <c r="R112" s="4027"/>
      <c r="S112" s="1932"/>
      <c r="T112" s="4027"/>
      <c r="U112" s="1932"/>
      <c r="V112" s="1932"/>
      <c r="X112" s="1915"/>
      <c r="Z112" s="1391"/>
      <c r="AA112" s="1391"/>
      <c r="AB112" s="1392"/>
      <c r="AC112" s="1392"/>
      <c r="AD112" s="1392"/>
      <c r="AE112" s="1392"/>
      <c r="AF112" s="1392"/>
      <c r="AG112" s="1392"/>
      <c r="AH112" s="1392"/>
    </row>
    <row r="113" spans="1:34" s="1376" customFormat="1" ht="14" thickTop="1" thickBot="1">
      <c r="A113" s="4056" t="s">
        <v>1963</v>
      </c>
      <c r="B113" s="4057"/>
      <c r="C113" s="4057"/>
      <c r="D113" s="4057"/>
      <c r="E113" s="4057"/>
      <c r="F113" s="4058"/>
      <c r="G113" s="4059"/>
      <c r="H113" s="4060"/>
      <c r="I113" s="1933">
        <f>SUM(I111:I112)</f>
        <v>0</v>
      </c>
      <c r="J113" s="1929"/>
      <c r="K113" s="1929"/>
      <c r="L113" s="1929"/>
      <c r="M113" s="1929"/>
      <c r="N113" s="1929"/>
      <c r="O113" s="1929"/>
      <c r="P113" s="1913"/>
      <c r="Q113" s="1913"/>
      <c r="R113" s="4028"/>
      <c r="S113" s="1932"/>
      <c r="T113" s="4028"/>
      <c r="U113" s="1932"/>
      <c r="V113" s="1932"/>
      <c r="X113" s="1915"/>
      <c r="Z113" s="1391"/>
      <c r="AA113" s="1391"/>
      <c r="AB113" s="1392"/>
      <c r="AC113" s="1392"/>
      <c r="AD113" s="1392"/>
      <c r="AE113" s="1392"/>
      <c r="AF113" s="1392"/>
      <c r="AG113" s="1392"/>
      <c r="AH113" s="1392"/>
    </row>
    <row r="114" spans="1:34" s="1376" customFormat="1" ht="15" customHeight="1">
      <c r="A114" s="4015" t="s">
        <v>1964</v>
      </c>
      <c r="B114" s="4016"/>
      <c r="C114" s="4019" t="s">
        <v>1965</v>
      </c>
      <c r="D114" s="4021"/>
      <c r="E114" s="4022"/>
      <c r="F114" s="4023"/>
      <c r="G114" s="4024"/>
      <c r="H114" s="4025"/>
      <c r="I114" s="2601"/>
      <c r="J114" s="1929"/>
      <c r="K114" s="1929"/>
      <c r="L114" s="1929"/>
      <c r="M114" s="1929"/>
      <c r="N114" s="1929"/>
      <c r="O114" s="1929"/>
      <c r="P114" s="1913"/>
      <c r="Q114" s="1913"/>
      <c r="R114" s="1932"/>
      <c r="S114" s="4026" t="s">
        <v>1945</v>
      </c>
      <c r="T114" s="1932"/>
      <c r="U114" s="4026" t="s">
        <v>1945</v>
      </c>
      <c r="V114" s="4026" t="s">
        <v>1945</v>
      </c>
      <c r="X114" s="1915"/>
      <c r="Z114" s="1391"/>
      <c r="AA114" s="1391"/>
      <c r="AB114" s="1392"/>
      <c r="AC114" s="1392"/>
      <c r="AD114" s="1392"/>
      <c r="AE114" s="1392"/>
      <c r="AF114" s="1392"/>
      <c r="AG114" s="1392"/>
      <c r="AH114" s="1392"/>
    </row>
    <row r="115" spans="1:34" s="1376" customFormat="1" ht="14.25" customHeight="1" thickBot="1">
      <c r="A115" s="4017"/>
      <c r="B115" s="4018"/>
      <c r="C115" s="4020"/>
      <c r="D115" s="4029"/>
      <c r="E115" s="4030"/>
      <c r="F115" s="4031"/>
      <c r="G115" s="4032"/>
      <c r="H115" s="4033"/>
      <c r="I115" s="2602"/>
      <c r="J115" s="1929"/>
      <c r="K115" s="1929"/>
      <c r="L115" s="1929"/>
      <c r="M115" s="1929"/>
      <c r="N115" s="1929"/>
      <c r="O115" s="1929"/>
      <c r="P115" s="1913"/>
      <c r="Q115" s="1913"/>
      <c r="R115" s="1932"/>
      <c r="S115" s="4027"/>
      <c r="T115" s="1932"/>
      <c r="U115" s="4027"/>
      <c r="V115" s="4027"/>
      <c r="X115" s="1915"/>
      <c r="Z115" s="1391"/>
      <c r="AA115" s="1391"/>
      <c r="AB115" s="1392"/>
      <c r="AC115" s="1392"/>
      <c r="AD115" s="1392"/>
      <c r="AE115" s="1392"/>
      <c r="AF115" s="1392"/>
      <c r="AG115" s="1392"/>
      <c r="AH115" s="1392"/>
    </row>
    <row r="116" spans="1:34" s="1376" customFormat="1">
      <c r="A116" s="4017"/>
      <c r="B116" s="4018"/>
      <c r="C116" s="4034" t="s">
        <v>1966</v>
      </c>
      <c r="D116" s="4021"/>
      <c r="E116" s="4022"/>
      <c r="F116" s="4023"/>
      <c r="G116" s="4036"/>
      <c r="H116" s="4037"/>
      <c r="I116" s="2603"/>
      <c r="J116" s="1929"/>
      <c r="K116" s="1929"/>
      <c r="L116" s="1929"/>
      <c r="M116" s="1929"/>
      <c r="N116" s="1929"/>
      <c r="O116" s="1929"/>
      <c r="P116" s="1913"/>
      <c r="Q116" s="1913"/>
      <c r="R116" s="1932"/>
      <c r="S116" s="4027"/>
      <c r="T116" s="1932"/>
      <c r="U116" s="4027"/>
      <c r="V116" s="4027"/>
      <c r="X116" s="1915"/>
      <c r="Z116" s="1391"/>
      <c r="AA116" s="1391"/>
      <c r="AB116" s="1392"/>
      <c r="AC116" s="1392"/>
      <c r="AD116" s="1392"/>
      <c r="AE116" s="1392"/>
      <c r="AF116" s="1392"/>
      <c r="AG116" s="1392"/>
      <c r="AH116" s="1392"/>
    </row>
    <row r="117" spans="1:34" s="1376" customFormat="1" ht="13.5" thickBot="1">
      <c r="A117" s="4017"/>
      <c r="B117" s="4018"/>
      <c r="C117" s="4035"/>
      <c r="D117" s="4029"/>
      <c r="E117" s="4030"/>
      <c r="F117" s="4031"/>
      <c r="G117" s="4032"/>
      <c r="H117" s="4033"/>
      <c r="I117" s="2600"/>
      <c r="J117" s="1929"/>
      <c r="K117" s="1929"/>
      <c r="L117" s="1929"/>
      <c r="M117" s="1929"/>
      <c r="N117" s="1929"/>
      <c r="O117" s="1929"/>
      <c r="P117" s="1913"/>
      <c r="Q117" s="1913"/>
      <c r="R117" s="1932"/>
      <c r="S117" s="4027"/>
      <c r="T117" s="1932"/>
      <c r="U117" s="4027"/>
      <c r="V117" s="4027"/>
      <c r="X117" s="1915"/>
      <c r="Z117" s="1391"/>
      <c r="AA117" s="1391"/>
      <c r="AB117" s="1392"/>
      <c r="AC117" s="1392"/>
      <c r="AD117" s="1392"/>
      <c r="AE117" s="1392"/>
      <c r="AF117" s="1392"/>
      <c r="AG117" s="1392"/>
      <c r="AH117" s="1392"/>
    </row>
    <row r="118" spans="1:34" s="1376" customFormat="1" ht="13.5" thickBot="1">
      <c r="A118" s="4038"/>
      <c r="B118" s="4039"/>
      <c r="C118" s="1934"/>
      <c r="D118" s="4040" t="s">
        <v>1958</v>
      </c>
      <c r="E118" s="4041"/>
      <c r="F118" s="4041"/>
      <c r="G118" s="1935"/>
      <c r="H118" s="1935"/>
      <c r="I118" s="1930">
        <f>SUM(I116:I117)</f>
        <v>0</v>
      </c>
      <c r="J118" s="1929"/>
      <c r="K118" s="1929"/>
      <c r="L118" s="1929"/>
      <c r="M118" s="1929"/>
      <c r="N118" s="1929"/>
      <c r="O118" s="1929"/>
      <c r="P118" s="1913"/>
      <c r="Q118" s="1913"/>
      <c r="R118" s="1932"/>
      <c r="S118" s="4027"/>
      <c r="T118" s="1932"/>
      <c r="U118" s="4027"/>
      <c r="V118" s="4027"/>
      <c r="X118" s="1915"/>
      <c r="Z118" s="1391"/>
      <c r="AA118" s="1391"/>
      <c r="AB118" s="1392"/>
      <c r="AC118" s="1392"/>
      <c r="AD118" s="1392"/>
      <c r="AE118" s="1392"/>
      <c r="AF118" s="1392"/>
      <c r="AG118" s="1392"/>
      <c r="AH118" s="1392"/>
    </row>
    <row r="119" spans="1:34" s="1376" customFormat="1" ht="14" thickTop="1" thickBot="1">
      <c r="A119" s="4042" t="s">
        <v>1967</v>
      </c>
      <c r="B119" s="4043"/>
      <c r="C119" s="4043"/>
      <c r="D119" s="4043"/>
      <c r="E119" s="4043"/>
      <c r="F119" s="4043"/>
      <c r="G119" s="1936"/>
      <c r="H119" s="1936"/>
      <c r="I119" s="1931">
        <f>SUM(I114:I117)</f>
        <v>0</v>
      </c>
      <c r="J119" s="1929"/>
      <c r="K119" s="1929"/>
      <c r="L119" s="1929"/>
      <c r="M119" s="1929"/>
      <c r="N119" s="1929"/>
      <c r="O119" s="1929"/>
      <c r="P119" s="1913"/>
      <c r="Q119" s="1913"/>
      <c r="R119" s="1932"/>
      <c r="S119" s="4028"/>
      <c r="T119" s="1932"/>
      <c r="U119" s="4028"/>
      <c r="V119" s="4028"/>
      <c r="X119" s="1915"/>
      <c r="Z119" s="1391"/>
      <c r="AA119" s="1391"/>
      <c r="AB119" s="1392"/>
      <c r="AC119" s="1392"/>
      <c r="AD119" s="1392"/>
      <c r="AE119" s="1392"/>
      <c r="AF119" s="1392"/>
      <c r="AG119" s="1392"/>
      <c r="AH119" s="1392"/>
    </row>
    <row r="120" spans="1:34" ht="13.5" thickTop="1">
      <c r="F120" s="276"/>
      <c r="G120" s="279"/>
      <c r="H120" s="276"/>
      <c r="I120" s="276"/>
      <c r="J120" s="273"/>
      <c r="K120" s="273"/>
    </row>
    <row r="121" spans="1:34">
      <c r="F121" s="276"/>
      <c r="G121" s="279"/>
      <c r="H121" s="276"/>
      <c r="I121" s="276"/>
      <c r="J121" s="273"/>
      <c r="K121" s="273"/>
    </row>
    <row r="122" spans="1:34" ht="14">
      <c r="A122" s="235" t="s">
        <v>1968</v>
      </c>
      <c r="B122" s="240"/>
      <c r="G122" s="234"/>
      <c r="I122" s="234" t="s">
        <v>218</v>
      </c>
      <c r="J122" s="231" t="str">
        <f>+'4負荷記録表'!D79</f>
        <v>ｋｇ</v>
      </c>
      <c r="M122" s="2573" t="s">
        <v>771</v>
      </c>
    </row>
    <row r="123" spans="1:34" ht="33">
      <c r="A123" s="4299"/>
      <c r="B123" s="4300"/>
      <c r="C123" s="4300"/>
      <c r="D123" s="4300"/>
      <c r="E123" s="4301"/>
      <c r="F123" s="280" t="s">
        <v>778</v>
      </c>
      <c r="G123" s="281" t="s">
        <v>302</v>
      </c>
      <c r="H123" s="281" t="s">
        <v>278</v>
      </c>
      <c r="I123" s="280" t="s">
        <v>201</v>
      </c>
      <c r="J123" s="509" t="s">
        <v>786</v>
      </c>
    </row>
    <row r="124" spans="1:34">
      <c r="A124" s="4214" t="s">
        <v>173</v>
      </c>
      <c r="B124" s="4304" t="s">
        <v>1033</v>
      </c>
      <c r="C124" s="4307"/>
      <c r="D124" s="4308"/>
      <c r="E124" s="4309"/>
      <c r="F124" s="152"/>
      <c r="G124" s="161"/>
      <c r="H124" s="152"/>
      <c r="I124" s="152">
        <f t="shared" ref="I124:I145" si="4">SUM(F124:H124)</f>
        <v>0</v>
      </c>
      <c r="J124" s="1172" t="str">
        <f t="shared" ref="J124:J146" si="5">IF(I124=0,"-",+F124/I124)</f>
        <v>-</v>
      </c>
    </row>
    <row r="125" spans="1:34">
      <c r="A125" s="4302"/>
      <c r="B125" s="4305"/>
      <c r="C125" s="4310" t="s">
        <v>417</v>
      </c>
      <c r="D125" s="4311"/>
      <c r="E125" s="4312"/>
      <c r="F125" s="684"/>
      <c r="G125" s="720"/>
      <c r="H125" s="150"/>
      <c r="I125" s="150">
        <f t="shared" si="4"/>
        <v>0</v>
      </c>
      <c r="J125" s="1168" t="str">
        <f t="shared" si="5"/>
        <v>-</v>
      </c>
    </row>
    <row r="126" spans="1:34">
      <c r="A126" s="4302"/>
      <c r="B126" s="4305"/>
      <c r="C126" s="4310" t="s">
        <v>216</v>
      </c>
      <c r="D126" s="4311"/>
      <c r="E126" s="4312"/>
      <c r="F126" s="684"/>
      <c r="G126" s="720"/>
      <c r="H126" s="150"/>
      <c r="I126" s="150">
        <f t="shared" si="4"/>
        <v>0</v>
      </c>
      <c r="J126" s="1167" t="str">
        <f t="shared" si="5"/>
        <v>-</v>
      </c>
    </row>
    <row r="127" spans="1:34">
      <c r="A127" s="4302"/>
      <c r="B127" s="4305"/>
      <c r="C127" s="4310" t="s">
        <v>303</v>
      </c>
      <c r="D127" s="4311"/>
      <c r="E127" s="4312"/>
      <c r="F127" s="684"/>
      <c r="G127" s="720"/>
      <c r="H127" s="150"/>
      <c r="I127" s="150">
        <f t="shared" si="4"/>
        <v>0</v>
      </c>
      <c r="J127" s="1168" t="str">
        <f t="shared" si="5"/>
        <v>-</v>
      </c>
    </row>
    <row r="128" spans="1:34">
      <c r="A128" s="4302"/>
      <c r="B128" s="4305"/>
      <c r="C128" s="4313"/>
      <c r="D128" s="4314"/>
      <c r="E128" s="4315"/>
      <c r="F128" s="168"/>
      <c r="G128" s="721"/>
      <c r="H128" s="151"/>
      <c r="I128" s="151">
        <f t="shared" si="4"/>
        <v>0</v>
      </c>
      <c r="J128" s="1169" t="str">
        <f t="shared" si="5"/>
        <v>-</v>
      </c>
    </row>
    <row r="129" spans="1:15">
      <c r="A129" s="4302"/>
      <c r="B129" s="4305"/>
      <c r="C129" s="4307" t="s">
        <v>1034</v>
      </c>
      <c r="D129" s="4308"/>
      <c r="E129" s="4309"/>
      <c r="F129" s="1170"/>
      <c r="G129" s="1171">
        <f>+'4負荷記録表'!Q82</f>
        <v>1200</v>
      </c>
      <c r="H129" s="152"/>
      <c r="I129" s="152">
        <f t="shared" si="4"/>
        <v>1200</v>
      </c>
      <c r="J129" s="1172">
        <f t="shared" si="5"/>
        <v>0</v>
      </c>
    </row>
    <row r="130" spans="1:15">
      <c r="A130" s="4302"/>
      <c r="B130" s="4305"/>
      <c r="C130" s="4310" t="s">
        <v>1035</v>
      </c>
      <c r="D130" s="4311"/>
      <c r="E130" s="4312"/>
      <c r="F130" s="720"/>
      <c r="G130" s="720"/>
      <c r="H130" s="150"/>
      <c r="I130" s="150">
        <f t="shared" si="4"/>
        <v>0</v>
      </c>
      <c r="J130" s="1168" t="str">
        <f t="shared" si="5"/>
        <v>-</v>
      </c>
    </row>
    <row r="131" spans="1:15">
      <c r="A131" s="4302"/>
      <c r="B131" s="4305"/>
      <c r="C131" s="4316"/>
      <c r="D131" s="4317"/>
      <c r="E131" s="4318"/>
      <c r="F131" s="150"/>
      <c r="G131" s="159"/>
      <c r="H131" s="150"/>
      <c r="I131" s="150">
        <f t="shared" si="4"/>
        <v>0</v>
      </c>
      <c r="J131" s="1168" t="str">
        <f t="shared" si="5"/>
        <v>-</v>
      </c>
    </row>
    <row r="132" spans="1:15">
      <c r="A132" s="4302"/>
      <c r="B132" s="4305"/>
      <c r="C132" s="4319"/>
      <c r="D132" s="4320"/>
      <c r="E132" s="4321"/>
      <c r="F132" s="151"/>
      <c r="G132" s="160"/>
      <c r="H132" s="151"/>
      <c r="I132" s="151">
        <f t="shared" si="4"/>
        <v>0</v>
      </c>
      <c r="J132" s="1169" t="str">
        <f t="shared" si="5"/>
        <v>-</v>
      </c>
    </row>
    <row r="133" spans="1:15">
      <c r="A133" s="4302"/>
      <c r="B133" s="4306"/>
      <c r="C133" s="4322" t="s">
        <v>119</v>
      </c>
      <c r="D133" s="4323"/>
      <c r="E133" s="4324"/>
      <c r="F133" s="154">
        <f>SUM(F124:F132)</f>
        <v>0</v>
      </c>
      <c r="G133" s="162">
        <f>SUM(G124:G132)</f>
        <v>1200</v>
      </c>
      <c r="H133" s="154">
        <f>SUM(H124:H132)</f>
        <v>0</v>
      </c>
      <c r="I133" s="153">
        <f t="shared" si="4"/>
        <v>1200</v>
      </c>
      <c r="J133" s="678">
        <f t="shared" si="5"/>
        <v>0</v>
      </c>
    </row>
    <row r="134" spans="1:15">
      <c r="A134" s="4302"/>
      <c r="B134" s="4325" t="s">
        <v>444</v>
      </c>
      <c r="C134" s="4325"/>
      <c r="D134" s="1192" t="str">
        <f>+'4負荷記録表'!B88</f>
        <v>廃プラ</v>
      </c>
      <c r="E134" s="680"/>
      <c r="F134" s="1190"/>
      <c r="G134" s="1171">
        <f>+'4負荷記録表'!Q88</f>
        <v>24000</v>
      </c>
      <c r="H134" s="1190"/>
      <c r="I134" s="152">
        <f t="shared" si="4"/>
        <v>24000</v>
      </c>
      <c r="J134" s="1172">
        <f t="shared" si="5"/>
        <v>0</v>
      </c>
      <c r="O134" s="278"/>
    </row>
    <row r="135" spans="1:15">
      <c r="A135" s="4302"/>
      <c r="B135" s="4326"/>
      <c r="C135" s="4326"/>
      <c r="D135" s="1175" t="str">
        <f>+'4負荷記録表'!B97</f>
        <v xml:space="preserve"> </v>
      </c>
      <c r="E135" s="683"/>
      <c r="F135" s="1191"/>
      <c r="G135" s="720">
        <f>+'4負荷記録表'!Q97</f>
        <v>0</v>
      </c>
      <c r="H135" s="1191"/>
      <c r="I135" s="150">
        <f t="shared" si="4"/>
        <v>0</v>
      </c>
      <c r="J135" s="1168" t="str">
        <f t="shared" si="5"/>
        <v>-</v>
      </c>
      <c r="O135" s="278"/>
    </row>
    <row r="136" spans="1:15">
      <c r="A136" s="4302"/>
      <c r="B136" s="4326"/>
      <c r="C136" s="4326"/>
      <c r="D136" s="1175" t="str">
        <f>+'4負荷記録表'!B106</f>
        <v xml:space="preserve"> </v>
      </c>
      <c r="E136" s="683"/>
      <c r="F136" s="1191"/>
      <c r="G136" s="720">
        <f>+'4負荷記録表'!Q106</f>
        <v>0</v>
      </c>
      <c r="H136" s="1191"/>
      <c r="I136" s="150">
        <f t="shared" si="4"/>
        <v>0</v>
      </c>
      <c r="J136" s="1168" t="str">
        <f t="shared" si="5"/>
        <v>-</v>
      </c>
      <c r="O136" s="278"/>
    </row>
    <row r="137" spans="1:15">
      <c r="A137" s="4302"/>
      <c r="B137" s="4326"/>
      <c r="C137" s="4326"/>
      <c r="D137" s="1175" t="str">
        <f>+'4負荷記録表'!B115</f>
        <v xml:space="preserve"> </v>
      </c>
      <c r="E137" s="683"/>
      <c r="F137" s="1191"/>
      <c r="G137" s="720">
        <f>+'4負荷記録表'!Q115</f>
        <v>0</v>
      </c>
      <c r="H137" s="1191"/>
      <c r="I137" s="150">
        <f t="shared" si="4"/>
        <v>0</v>
      </c>
      <c r="J137" s="1168" t="str">
        <f t="shared" si="5"/>
        <v>-</v>
      </c>
      <c r="O137" s="278"/>
    </row>
    <row r="138" spans="1:15">
      <c r="A138" s="4302"/>
      <c r="B138" s="4326"/>
      <c r="C138" s="4326"/>
      <c r="D138" s="1175" t="str">
        <f>+'4負荷記録表'!B124</f>
        <v xml:space="preserve"> </v>
      </c>
      <c r="E138" s="683"/>
      <c r="F138" s="1191"/>
      <c r="G138" s="720">
        <f>+'4負荷記録表'!Q124</f>
        <v>0</v>
      </c>
      <c r="H138" s="1191"/>
      <c r="I138" s="150">
        <f t="shared" si="4"/>
        <v>0</v>
      </c>
      <c r="J138" s="1168" t="str">
        <f t="shared" si="5"/>
        <v>-</v>
      </c>
    </row>
    <row r="139" spans="1:15">
      <c r="A139" s="4302"/>
      <c r="B139" s="4326"/>
      <c r="C139" s="4326"/>
      <c r="D139" s="1175"/>
      <c r="E139" s="683"/>
      <c r="F139" s="150"/>
      <c r="G139" s="159"/>
      <c r="H139" s="150"/>
      <c r="I139" s="150">
        <f t="shared" si="4"/>
        <v>0</v>
      </c>
      <c r="J139" s="1168" t="str">
        <f t="shared" si="5"/>
        <v>-</v>
      </c>
    </row>
    <row r="140" spans="1:15">
      <c r="A140" s="4302"/>
      <c r="B140" s="4326"/>
      <c r="C140" s="4327"/>
      <c r="D140" s="688"/>
      <c r="E140" s="1173"/>
      <c r="F140" s="168"/>
      <c r="G140" s="721"/>
      <c r="H140" s="151"/>
      <c r="I140" s="151">
        <f t="shared" si="4"/>
        <v>0</v>
      </c>
      <c r="J140" s="1169" t="str">
        <f t="shared" si="5"/>
        <v>-</v>
      </c>
    </row>
    <row r="141" spans="1:15">
      <c r="A141" s="4302"/>
      <c r="B141" s="4326"/>
      <c r="C141" s="4328" t="s">
        <v>475</v>
      </c>
      <c r="D141" s="686" t="s">
        <v>1036</v>
      </c>
      <c r="E141" s="680"/>
      <c r="F141" s="1170"/>
      <c r="G141" s="1171"/>
      <c r="H141" s="152"/>
      <c r="I141" s="152">
        <f t="shared" si="4"/>
        <v>0</v>
      </c>
      <c r="J141" s="1172" t="str">
        <f t="shared" si="5"/>
        <v>-</v>
      </c>
    </row>
    <row r="142" spans="1:15">
      <c r="A142" s="4302"/>
      <c r="B142" s="4326"/>
      <c r="C142" s="4329"/>
      <c r="D142" s="1174"/>
      <c r="E142" s="687"/>
      <c r="F142" s="150"/>
      <c r="G142" s="159"/>
      <c r="H142" s="150"/>
      <c r="I142" s="150">
        <f t="shared" si="4"/>
        <v>0</v>
      </c>
      <c r="J142" s="1168" t="str">
        <f t="shared" si="5"/>
        <v>-</v>
      </c>
    </row>
    <row r="143" spans="1:15">
      <c r="A143" s="4302"/>
      <c r="B143" s="4326"/>
      <c r="C143" s="4329"/>
      <c r="D143" s="1175"/>
      <c r="E143" s="1176"/>
      <c r="F143" s="150"/>
      <c r="G143" s="159"/>
      <c r="H143" s="150"/>
      <c r="I143" s="150">
        <f t="shared" si="4"/>
        <v>0</v>
      </c>
      <c r="J143" s="1168" t="str">
        <f t="shared" si="5"/>
        <v>-</v>
      </c>
    </row>
    <row r="144" spans="1:15">
      <c r="A144" s="4302"/>
      <c r="B144" s="4326"/>
      <c r="C144" s="4330"/>
      <c r="D144" s="688"/>
      <c r="E144" s="689"/>
      <c r="F144" s="151"/>
      <c r="G144" s="160"/>
      <c r="H144" s="151"/>
      <c r="I144" s="151">
        <f t="shared" si="4"/>
        <v>0</v>
      </c>
      <c r="J144" s="1169" t="str">
        <f t="shared" si="5"/>
        <v>-</v>
      </c>
    </row>
    <row r="145" spans="1:26">
      <c r="A145" s="4302"/>
      <c r="B145" s="4327"/>
      <c r="C145" s="4281" t="s">
        <v>120</v>
      </c>
      <c r="D145" s="4281"/>
      <c r="E145" s="4281"/>
      <c r="F145" s="154">
        <f>SUM(F134:F144)</f>
        <v>0</v>
      </c>
      <c r="G145" s="162">
        <f>SUM(G134:G144)</f>
        <v>24000</v>
      </c>
      <c r="H145" s="154">
        <f>SUM(H134:H144)</f>
        <v>0</v>
      </c>
      <c r="I145" s="153">
        <f t="shared" si="4"/>
        <v>24000</v>
      </c>
      <c r="J145" s="678">
        <f t="shared" si="5"/>
        <v>0</v>
      </c>
    </row>
    <row r="146" spans="1:26">
      <c r="A146" s="4303"/>
      <c r="B146" s="4331" t="s">
        <v>201</v>
      </c>
      <c r="C146" s="4331"/>
      <c r="D146" s="4331"/>
      <c r="E146" s="4331"/>
      <c r="F146" s="155">
        <f>F133+F145</f>
        <v>0</v>
      </c>
      <c r="G146" s="164">
        <f>G133+G145</f>
        <v>25200</v>
      </c>
      <c r="H146" s="283">
        <f>H133+H145</f>
        <v>0</v>
      </c>
      <c r="I146" s="283">
        <f>SUM(I134:I144)</f>
        <v>24000</v>
      </c>
      <c r="J146" s="1177">
        <f t="shared" si="5"/>
        <v>0</v>
      </c>
    </row>
    <row r="147" spans="1:26" s="1376" customFormat="1" ht="23.25" hidden="1" customHeight="1">
      <c r="A147" s="4271" t="s">
        <v>1481</v>
      </c>
      <c r="B147" s="4273" t="s">
        <v>1642</v>
      </c>
      <c r="C147" s="4274"/>
      <c r="D147" s="4274"/>
      <c r="E147" s="4274"/>
      <c r="F147" s="4275"/>
      <c r="G147" s="1412" t="s">
        <v>1672</v>
      </c>
      <c r="H147" s="1386"/>
      <c r="I147" s="1387"/>
      <c r="J147" s="1388"/>
      <c r="P147" s="1389"/>
      <c r="Q147" s="1390"/>
      <c r="R147" s="1391"/>
      <c r="S147" s="1391"/>
      <c r="T147" s="1392"/>
      <c r="U147" s="1392"/>
      <c r="V147" s="1392"/>
      <c r="W147" s="1392"/>
      <c r="X147" s="1392"/>
      <c r="Y147" s="1392"/>
      <c r="Z147" s="1392"/>
    </row>
    <row r="148" spans="1:26" s="1376" customFormat="1" ht="13.15" hidden="1" customHeight="1">
      <c r="A148" s="4271"/>
      <c r="B148" s="1393" t="s">
        <v>1643</v>
      </c>
      <c r="C148" s="1394"/>
      <c r="D148" s="1394"/>
      <c r="E148" s="1394"/>
      <c r="F148" s="1395"/>
      <c r="G148" s="1414"/>
      <c r="H148" s="4259" t="s">
        <v>1644</v>
      </c>
      <c r="I148" s="4260"/>
      <c r="J148" s="4260"/>
      <c r="K148" s="4260"/>
      <c r="L148" s="4260"/>
      <c r="M148" s="4260"/>
      <c r="N148" s="4261"/>
      <c r="P148" s="901"/>
      <c r="Q148" s="1390"/>
      <c r="R148" s="1391"/>
      <c r="S148" s="1391"/>
      <c r="T148" s="1392"/>
      <c r="U148" s="1392"/>
      <c r="V148" s="1392"/>
      <c r="W148" s="1392"/>
      <c r="X148" s="1392"/>
      <c r="Y148" s="1392"/>
      <c r="Z148" s="1392"/>
    </row>
    <row r="149" spans="1:26" s="1376" customFormat="1" hidden="1">
      <c r="A149" s="4271"/>
      <c r="B149" s="1393" t="s">
        <v>1645</v>
      </c>
      <c r="C149" s="1394"/>
      <c r="D149" s="1394"/>
      <c r="E149" s="1394"/>
      <c r="F149" s="1395"/>
      <c r="G149" s="1414"/>
      <c r="H149" s="1397" t="s">
        <v>1646</v>
      </c>
      <c r="I149" s="1398"/>
      <c r="J149" s="1399"/>
      <c r="K149" s="1399"/>
      <c r="L149" s="1394"/>
      <c r="M149" s="1394"/>
      <c r="N149" s="1400"/>
      <c r="P149" s="1401"/>
      <c r="Q149" s="1390"/>
      <c r="R149" s="1391"/>
      <c r="S149" s="1391"/>
      <c r="T149" s="1392"/>
      <c r="U149" s="1392"/>
      <c r="V149" s="1392"/>
      <c r="W149" s="1392"/>
      <c r="X149" s="1392"/>
      <c r="Y149" s="1392"/>
      <c r="Z149" s="1392"/>
    </row>
    <row r="150" spans="1:26" s="1376" customFormat="1" hidden="1">
      <c r="A150" s="4271"/>
      <c r="B150" s="1402" t="s">
        <v>1647</v>
      </c>
      <c r="C150" s="1394"/>
      <c r="D150" s="1394"/>
      <c r="E150" s="1394"/>
      <c r="F150" s="1395"/>
      <c r="G150" s="1414"/>
      <c r="H150" s="1397" t="s">
        <v>1648</v>
      </c>
      <c r="I150" s="1398"/>
      <c r="J150" s="1399"/>
      <c r="K150" s="1399"/>
      <c r="L150" s="1394"/>
      <c r="M150" s="1394"/>
      <c r="N150" s="1400"/>
      <c r="P150" s="1403"/>
      <c r="Q150" s="1404"/>
      <c r="R150" s="1391"/>
      <c r="S150" s="1391"/>
      <c r="T150" s="1392"/>
      <c r="U150" s="1392"/>
      <c r="V150" s="1392"/>
      <c r="W150" s="1392"/>
      <c r="X150" s="1392"/>
      <c r="Y150" s="1392"/>
      <c r="Z150" s="1392"/>
    </row>
    <row r="151" spans="1:26" s="1376" customFormat="1" hidden="1">
      <c r="A151" s="4271"/>
      <c r="B151" s="1393" t="s">
        <v>1649</v>
      </c>
      <c r="C151" s="1394"/>
      <c r="D151" s="1394"/>
      <c r="E151" s="1394"/>
      <c r="F151" s="1395"/>
      <c r="G151" s="1414"/>
      <c r="H151" s="1397" t="s">
        <v>1650</v>
      </c>
      <c r="I151" s="1398"/>
      <c r="J151" s="1399"/>
      <c r="K151" s="1399"/>
      <c r="L151" s="1394"/>
      <c r="M151" s="1394"/>
      <c r="N151" s="1400"/>
      <c r="P151" s="1403"/>
      <c r="Q151" s="1404"/>
      <c r="R151" s="1391"/>
      <c r="S151" s="1391"/>
      <c r="T151" s="1392"/>
      <c r="U151" s="1392"/>
      <c r="V151" s="1392"/>
      <c r="W151" s="1392"/>
      <c r="X151" s="1392"/>
      <c r="Y151" s="1392"/>
      <c r="Z151" s="1392"/>
    </row>
    <row r="152" spans="1:26" s="1376" customFormat="1" hidden="1">
      <c r="A152" s="4271"/>
      <c r="B152" s="1393" t="s">
        <v>1651</v>
      </c>
      <c r="C152" s="1394"/>
      <c r="D152" s="1394"/>
      <c r="E152" s="1394"/>
      <c r="F152" s="1395"/>
      <c r="G152" s="1414"/>
      <c r="H152" s="1397" t="s">
        <v>1652</v>
      </c>
      <c r="I152" s="1398"/>
      <c r="J152" s="1399"/>
      <c r="K152" s="1399"/>
      <c r="L152" s="1394"/>
      <c r="M152" s="1394"/>
      <c r="N152" s="1400"/>
      <c r="P152" s="1403"/>
      <c r="Q152" s="1404"/>
      <c r="R152" s="1391"/>
      <c r="S152" s="1391"/>
      <c r="T152" s="1392"/>
      <c r="U152" s="1392"/>
      <c r="V152" s="1392"/>
      <c r="W152" s="1392"/>
      <c r="X152" s="1392"/>
      <c r="Y152" s="1392"/>
      <c r="Z152" s="1392"/>
    </row>
    <row r="153" spans="1:26" s="1376" customFormat="1" hidden="1">
      <c r="A153" s="4271"/>
      <c r="B153" s="1393" t="s">
        <v>1653</v>
      </c>
      <c r="C153" s="1394"/>
      <c r="D153" s="1394"/>
      <c r="E153" s="1394"/>
      <c r="F153" s="1395"/>
      <c r="G153" s="1414"/>
      <c r="H153" s="1397" t="s">
        <v>1654</v>
      </c>
      <c r="I153" s="1398"/>
      <c r="J153" s="1399"/>
      <c r="K153" s="1399"/>
      <c r="L153" s="1394"/>
      <c r="M153" s="1394"/>
      <c r="N153" s="1400"/>
      <c r="P153" s="1403"/>
      <c r="Q153" s="1404"/>
      <c r="R153" s="1391"/>
      <c r="S153" s="1391"/>
      <c r="T153" s="1392"/>
      <c r="U153" s="1392"/>
      <c r="V153" s="1392"/>
      <c r="W153" s="1392"/>
      <c r="X153" s="1392"/>
      <c r="Y153" s="1392"/>
      <c r="Z153" s="1392"/>
    </row>
    <row r="154" spans="1:26" s="1376" customFormat="1" hidden="1">
      <c r="A154" s="4271"/>
      <c r="B154" s="1393" t="s">
        <v>1655</v>
      </c>
      <c r="C154" s="1394"/>
      <c r="D154" s="1394"/>
      <c r="E154" s="1394"/>
      <c r="F154" s="1395"/>
      <c r="G154" s="1415"/>
      <c r="H154" s="1397" t="s">
        <v>1656</v>
      </c>
      <c r="I154" s="1398"/>
      <c r="J154" s="1399"/>
      <c r="K154" s="1399"/>
      <c r="L154" s="1394"/>
      <c r="M154" s="1394"/>
      <c r="N154" s="1400"/>
      <c r="P154" s="1403"/>
      <c r="Q154" s="1404"/>
      <c r="R154" s="1391"/>
      <c r="S154" s="1391"/>
      <c r="T154" s="1392"/>
      <c r="U154" s="1392"/>
      <c r="V154" s="1392"/>
      <c r="W154" s="1392"/>
      <c r="X154" s="1392"/>
      <c r="Y154" s="1392"/>
      <c r="Z154" s="1392"/>
    </row>
    <row r="155" spans="1:26" s="1376" customFormat="1" ht="15" hidden="1" customHeight="1">
      <c r="A155" s="4272"/>
      <c r="B155" s="4262" t="s">
        <v>1657</v>
      </c>
      <c r="C155" s="4263"/>
      <c r="D155" s="4263"/>
      <c r="E155" s="4263"/>
      <c r="F155" s="4264"/>
      <c r="G155" s="1405" t="e">
        <f>+(G149+G150+(G151*0.95)+G152)/(G148+G149)</f>
        <v>#DIV/0!</v>
      </c>
      <c r="H155" s="4265" t="s">
        <v>1658</v>
      </c>
      <c r="I155" s="4266"/>
      <c r="J155" s="4266"/>
      <c r="K155" s="4266"/>
      <c r="L155" s="4266"/>
      <c r="M155" s="4266"/>
      <c r="N155" s="4267"/>
      <c r="P155" s="1403"/>
      <c r="Q155" s="1404"/>
      <c r="R155" s="1391"/>
      <c r="S155" s="1391"/>
      <c r="T155" s="1392"/>
      <c r="U155" s="1392"/>
      <c r="V155" s="1392"/>
      <c r="W155" s="1392"/>
      <c r="X155" s="1392"/>
      <c r="Y155" s="1392"/>
      <c r="Z155" s="1392"/>
    </row>
    <row r="156" spans="1:26" s="1376" customFormat="1" hidden="1">
      <c r="A156" s="1406"/>
      <c r="C156" s="1407"/>
      <c r="F156" s="1408"/>
      <c r="G156" s="1409"/>
      <c r="H156" s="1410"/>
      <c r="I156" s="1408"/>
      <c r="J156" s="1411"/>
      <c r="K156" s="1411"/>
      <c r="P156" s="1401"/>
      <c r="Q156" s="1390"/>
      <c r="R156" s="1391"/>
      <c r="S156" s="1391"/>
      <c r="T156" s="1392"/>
      <c r="U156" s="1392"/>
      <c r="V156" s="1392"/>
      <c r="W156" s="1392"/>
      <c r="X156" s="1392"/>
      <c r="Y156" s="1392"/>
      <c r="Z156" s="1392"/>
    </row>
    <row r="157" spans="1:26" s="1376" customFormat="1" hidden="1">
      <c r="A157" s="3468" t="s">
        <v>1659</v>
      </c>
      <c r="B157" s="3468"/>
      <c r="C157" s="3468"/>
      <c r="D157" s="3468"/>
      <c r="E157" s="3468"/>
      <c r="F157" s="3468"/>
      <c r="G157" s="1405">
        <f>+'6経営計画'!D117</f>
        <v>0</v>
      </c>
      <c r="H157" s="1410" t="s">
        <v>1660</v>
      </c>
      <c r="I157" s="1408"/>
      <c r="J157" s="1411"/>
      <c r="K157" s="1411"/>
      <c r="P157" s="1401"/>
      <c r="Q157" s="1390"/>
      <c r="R157" s="1391"/>
      <c r="S157" s="1391"/>
      <c r="T157" s="1392"/>
      <c r="U157" s="1392"/>
      <c r="V157" s="1392"/>
      <c r="W157" s="1392"/>
      <c r="X157" s="1392"/>
      <c r="Y157" s="1392"/>
      <c r="Z157" s="1392"/>
    </row>
    <row r="158" spans="1:26" hidden="1">
      <c r="F158" s="276"/>
      <c r="G158" s="276"/>
      <c r="H158" s="276"/>
      <c r="I158" s="276"/>
      <c r="J158" s="273"/>
      <c r="K158" s="273"/>
    </row>
    <row r="159" spans="1:26">
      <c r="A159" s="681"/>
      <c r="B159" s="681"/>
      <c r="C159" s="681"/>
      <c r="D159" s="681"/>
      <c r="E159" s="694"/>
      <c r="F159" s="695"/>
      <c r="G159" s="695"/>
      <c r="H159" s="695"/>
      <c r="I159" s="695"/>
      <c r="J159" s="273"/>
      <c r="K159" s="273"/>
    </row>
    <row r="160" spans="1:26" ht="14">
      <c r="A160" s="235" t="s">
        <v>121</v>
      </c>
      <c r="B160" s="240"/>
      <c r="C160" s="241"/>
      <c r="D160" s="241"/>
      <c r="E160" s="241"/>
      <c r="F160" s="241"/>
      <c r="G160" s="242"/>
    </row>
    <row r="161" spans="1:13" ht="14">
      <c r="A161" s="235" t="s">
        <v>1044</v>
      </c>
      <c r="B161" s="240"/>
      <c r="C161" s="241"/>
      <c r="D161" s="241"/>
      <c r="E161" s="241"/>
      <c r="F161" s="241"/>
      <c r="G161" s="4268" t="s">
        <v>1003</v>
      </c>
      <c r="H161" s="4268"/>
      <c r="I161" s="4269"/>
      <c r="J161" s="4270"/>
      <c r="M161" s="2573" t="s">
        <v>771</v>
      </c>
    </row>
    <row r="162" spans="1:13" ht="14">
      <c r="A162" s="4225"/>
      <c r="B162" s="4226"/>
      <c r="C162" s="4226"/>
      <c r="D162" s="4226"/>
      <c r="E162" s="4227"/>
      <c r="F162" s="238"/>
      <c r="G162" s="238" t="s">
        <v>136</v>
      </c>
      <c r="H162" s="238" t="s">
        <v>449</v>
      </c>
      <c r="I162" s="751"/>
      <c r="J162" s="260"/>
    </row>
    <row r="163" spans="1:13" ht="14">
      <c r="A163" s="4239" t="s">
        <v>1045</v>
      </c>
      <c r="B163" s="287"/>
      <c r="C163" s="4283" t="s">
        <v>130</v>
      </c>
      <c r="D163" s="4285" t="s">
        <v>131</v>
      </c>
      <c r="E163" s="4286"/>
      <c r="F163" s="288" t="s">
        <v>87</v>
      </c>
      <c r="G163" s="722"/>
      <c r="H163" s="696" t="str">
        <f>IF(G163=0,"",G163/$G$171)</f>
        <v/>
      </c>
      <c r="I163" s="747"/>
      <c r="J163" s="277"/>
    </row>
    <row r="164" spans="1:13" ht="14">
      <c r="A164" s="4239"/>
      <c r="B164" s="287"/>
      <c r="C164" s="4284"/>
      <c r="D164" s="4287" t="s">
        <v>132</v>
      </c>
      <c r="E164" s="4288"/>
      <c r="F164" s="289" t="s">
        <v>87</v>
      </c>
      <c r="G164" s="723"/>
      <c r="H164" s="724" t="str">
        <f t="shared" ref="H164:H169" si="6">IF(G164=0,"",G164/$G$171)</f>
        <v/>
      </c>
      <c r="I164" s="747"/>
      <c r="J164" s="277"/>
    </row>
    <row r="165" spans="1:13" ht="14">
      <c r="A165" s="4239"/>
      <c r="B165" s="287"/>
      <c r="C165" s="4284"/>
      <c r="D165" s="4287" t="s">
        <v>133</v>
      </c>
      <c r="E165" s="4288"/>
      <c r="F165" s="289" t="s">
        <v>87</v>
      </c>
      <c r="G165" s="723"/>
      <c r="H165" s="724" t="str">
        <f t="shared" si="6"/>
        <v/>
      </c>
      <c r="I165" s="747"/>
      <c r="J165" s="277"/>
    </row>
    <row r="166" spans="1:13" ht="14">
      <c r="A166" s="4239"/>
      <c r="B166" s="287"/>
      <c r="C166" s="4284"/>
      <c r="D166" s="4287" t="s">
        <v>134</v>
      </c>
      <c r="E166" s="4288"/>
      <c r="F166" s="289" t="s">
        <v>87</v>
      </c>
      <c r="G166" s="723"/>
      <c r="H166" s="724" t="str">
        <f t="shared" si="6"/>
        <v/>
      </c>
      <c r="I166" s="747"/>
      <c r="J166" s="277"/>
    </row>
    <row r="167" spans="1:13">
      <c r="A167" s="4239"/>
      <c r="B167" s="287"/>
      <c r="C167" s="4284"/>
      <c r="D167" s="4289"/>
      <c r="E167" s="4290"/>
      <c r="F167" s="290"/>
      <c r="G167" s="169"/>
      <c r="H167" s="133" t="str">
        <f t="shared" si="6"/>
        <v/>
      </c>
      <c r="I167" s="747"/>
      <c r="J167" s="277"/>
    </row>
    <row r="168" spans="1:13" ht="14">
      <c r="A168" s="4239"/>
      <c r="B168" s="287"/>
      <c r="C168" s="4284"/>
      <c r="D168" s="4291" t="s">
        <v>135</v>
      </c>
      <c r="E168" s="4292"/>
      <c r="F168" s="291" t="s">
        <v>87</v>
      </c>
      <c r="G168" s="165">
        <f>SUM(G163:G167)</f>
        <v>0</v>
      </c>
      <c r="H168" s="134" t="str">
        <f t="shared" si="6"/>
        <v/>
      </c>
      <c r="I168" s="747"/>
      <c r="J168" s="750"/>
    </row>
    <row r="169" spans="1:13" ht="14">
      <c r="A169" s="4239"/>
      <c r="B169" s="287"/>
      <c r="C169" s="4293" t="s">
        <v>383</v>
      </c>
      <c r="D169" s="4294"/>
      <c r="E169" s="4295"/>
      <c r="F169" s="238" t="s">
        <v>87</v>
      </c>
      <c r="G169" s="166">
        <f>+G181</f>
        <v>1200</v>
      </c>
      <c r="H169" s="134" t="e">
        <f t="shared" si="6"/>
        <v>#DIV/0!</v>
      </c>
      <c r="I169" s="747"/>
      <c r="J169" s="750"/>
    </row>
    <row r="170" spans="1:13">
      <c r="A170" s="4242"/>
      <c r="B170" s="292"/>
      <c r="C170" s="4296" t="s">
        <v>122</v>
      </c>
      <c r="D170" s="4297"/>
      <c r="E170" s="4298"/>
      <c r="F170" s="293"/>
      <c r="G170" s="167">
        <f>G168+G169</f>
        <v>1200</v>
      </c>
      <c r="H170" s="133">
        <v>1</v>
      </c>
      <c r="I170" s="747"/>
      <c r="J170" s="750"/>
    </row>
    <row r="171" spans="1:13">
      <c r="F171" s="276"/>
      <c r="G171" s="276"/>
      <c r="H171" s="276"/>
      <c r="I171" s="276"/>
      <c r="J171" s="273"/>
      <c r="K171" s="273"/>
    </row>
    <row r="172" spans="1:13" ht="14">
      <c r="A172" s="240" t="s">
        <v>127</v>
      </c>
      <c r="B172" s="240"/>
      <c r="C172" s="241"/>
      <c r="D172" s="241"/>
      <c r="E172" s="241"/>
      <c r="F172" s="241"/>
      <c r="G172" s="4268" t="s">
        <v>1003</v>
      </c>
      <c r="H172" s="4268"/>
      <c r="I172" s="4269"/>
      <c r="J172" s="4270"/>
    </row>
    <row r="173" spans="1:13">
      <c r="A173" s="4276"/>
      <c r="B173" s="4277"/>
      <c r="C173" s="4277"/>
      <c r="D173" s="4277"/>
      <c r="E173" s="4277"/>
      <c r="F173" s="4280" t="s">
        <v>175</v>
      </c>
      <c r="G173" s="4226" t="s">
        <v>315</v>
      </c>
      <c r="H173" s="4282"/>
      <c r="I173" s="4245" t="s">
        <v>1048</v>
      </c>
      <c r="J173" s="4246"/>
      <c r="K173" s="4246"/>
      <c r="L173" s="4246"/>
      <c r="M173" s="4247"/>
    </row>
    <row r="174" spans="1:13" ht="14">
      <c r="A174" s="4278"/>
      <c r="B174" s="4279"/>
      <c r="C174" s="4279"/>
      <c r="D174" s="4279"/>
      <c r="E174" s="4279"/>
      <c r="F174" s="4281"/>
      <c r="G174" s="294" t="s">
        <v>136</v>
      </c>
      <c r="H174" s="238" t="s">
        <v>449</v>
      </c>
      <c r="I174" s="4248"/>
      <c r="J174" s="4249"/>
      <c r="K174" s="4249"/>
      <c r="L174" s="4249"/>
      <c r="M174" s="4250"/>
    </row>
    <row r="175" spans="1:13" ht="14">
      <c r="A175" s="4239" t="s">
        <v>123</v>
      </c>
      <c r="B175" s="4240"/>
      <c r="C175" s="4240"/>
      <c r="D175" s="4241"/>
      <c r="E175" s="135" t="s">
        <v>146</v>
      </c>
      <c r="F175" s="137" t="s">
        <v>411</v>
      </c>
      <c r="G175" s="546">
        <f>+'4負荷記録表'!Q62</f>
        <v>1200</v>
      </c>
      <c r="H175" s="725" t="e">
        <f>IF(G175=0,"",G175/$G$180)</f>
        <v>#DIV/0!</v>
      </c>
      <c r="I175" s="748"/>
      <c r="J175" s="750"/>
      <c r="K175" s="241"/>
    </row>
    <row r="176" spans="1:13" ht="14">
      <c r="A176" s="4239"/>
      <c r="B176" s="4240"/>
      <c r="C176" s="4240"/>
      <c r="D176" s="4241"/>
      <c r="E176" s="1878" t="s">
        <v>1910</v>
      </c>
      <c r="F176" s="138" t="s">
        <v>1911</v>
      </c>
      <c r="G176" s="546">
        <f>+'4負荷記録表'!Q66</f>
        <v>0</v>
      </c>
      <c r="H176" s="1877"/>
      <c r="I176" s="748"/>
      <c r="J176" s="750"/>
      <c r="K176" s="241"/>
    </row>
    <row r="177" spans="1:15" ht="14">
      <c r="A177" s="4239"/>
      <c r="B177" s="4240"/>
      <c r="C177" s="4240"/>
      <c r="D177" s="4241"/>
      <c r="E177" s="136" t="s">
        <v>412</v>
      </c>
      <c r="F177" s="138" t="s">
        <v>411</v>
      </c>
      <c r="G177" s="726"/>
      <c r="H177" s="727" t="str">
        <f>IF(G177=0,"",G177/$G$180)</f>
        <v/>
      </c>
      <c r="I177" s="748"/>
      <c r="J177" s="752"/>
      <c r="K177" s="295"/>
      <c r="L177" s="295"/>
      <c r="M177" s="295"/>
      <c r="N177" s="295"/>
    </row>
    <row r="178" spans="1:15" ht="14">
      <c r="A178" s="4239"/>
      <c r="B178" s="4240"/>
      <c r="C178" s="4240"/>
      <c r="D178" s="4241"/>
      <c r="E178" s="136" t="s">
        <v>413</v>
      </c>
      <c r="F178" s="138" t="s">
        <v>411</v>
      </c>
      <c r="G178" s="726"/>
      <c r="H178" s="728" t="str">
        <f>IF(G178=0,"",G178/$G$180)</f>
        <v/>
      </c>
      <c r="I178" s="748"/>
      <c r="J178" s="752"/>
      <c r="K178" s="241"/>
    </row>
    <row r="179" spans="1:15" ht="24">
      <c r="A179" s="4239"/>
      <c r="B179" s="4240"/>
      <c r="C179" s="4240"/>
      <c r="D179" s="4241"/>
      <c r="E179" s="136" t="s">
        <v>124</v>
      </c>
      <c r="F179" s="138" t="s">
        <v>1046</v>
      </c>
      <c r="G179" s="132"/>
      <c r="H179" s="139" t="str">
        <f>IF(G179=0,"",G179/$G$180)</f>
        <v/>
      </c>
      <c r="I179" s="748"/>
      <c r="J179" s="752"/>
      <c r="K179" s="295"/>
      <c r="L179" s="295"/>
      <c r="M179" s="295"/>
      <c r="N179" s="295"/>
    </row>
    <row r="180" spans="1:15" ht="14">
      <c r="A180" s="4239"/>
      <c r="B180" s="4240"/>
      <c r="C180" s="4240"/>
      <c r="D180" s="4241"/>
      <c r="E180" s="296" t="s">
        <v>125</v>
      </c>
      <c r="F180" s="297" t="s">
        <v>1047</v>
      </c>
      <c r="G180" s="140"/>
      <c r="H180" s="141" t="str">
        <f>IF(G180=0,"",G180/$G$180)</f>
        <v/>
      </c>
      <c r="I180" s="749"/>
      <c r="J180" s="750"/>
      <c r="K180" s="295"/>
      <c r="L180" s="295"/>
      <c r="M180" s="295"/>
      <c r="N180" s="295"/>
    </row>
    <row r="181" spans="1:15" ht="14">
      <c r="A181" s="4242"/>
      <c r="B181" s="4243"/>
      <c r="C181" s="4243"/>
      <c r="D181" s="4244"/>
      <c r="E181" s="917" t="s">
        <v>126</v>
      </c>
      <c r="F181" s="238" t="s">
        <v>1047</v>
      </c>
      <c r="G181" s="142">
        <f>SUM(G175:G180)</f>
        <v>1200</v>
      </c>
      <c r="H181" s="143">
        <v>1</v>
      </c>
      <c r="I181" s="749"/>
      <c r="J181" s="750"/>
      <c r="K181" s="295"/>
      <c r="L181" s="295"/>
      <c r="M181" s="295"/>
      <c r="N181" s="295"/>
    </row>
    <row r="182" spans="1:15">
      <c r="F182" s="276"/>
      <c r="G182" s="276"/>
      <c r="H182" s="276"/>
    </row>
    <row r="183" spans="1:15">
      <c r="F183" s="276"/>
      <c r="G183" s="276"/>
      <c r="H183" s="276"/>
    </row>
    <row r="184" spans="1:15">
      <c r="F184" s="276"/>
      <c r="G184" s="276"/>
      <c r="H184" s="276"/>
      <c r="I184" s="276"/>
      <c r="J184" s="273"/>
      <c r="K184" s="273"/>
    </row>
    <row r="185" spans="1:15" ht="14">
      <c r="A185" s="298" t="s">
        <v>128</v>
      </c>
      <c r="M185" s="2573" t="s">
        <v>771</v>
      </c>
    </row>
    <row r="186" spans="1:15">
      <c r="A186" s="4251" t="s">
        <v>129</v>
      </c>
      <c r="B186" s="4251"/>
      <c r="C186" s="4251"/>
      <c r="D186" s="4251"/>
      <c r="E186" s="4251"/>
      <c r="F186" s="4225" t="s">
        <v>779</v>
      </c>
      <c r="G186" s="4227"/>
      <c r="H186" s="4211" t="s">
        <v>780</v>
      </c>
      <c r="I186" s="4211"/>
      <c r="J186" s="4211" t="s">
        <v>781</v>
      </c>
      <c r="K186" s="4211"/>
      <c r="L186" s="4252" t="s">
        <v>172</v>
      </c>
      <c r="M186" s="4253"/>
      <c r="O186" s="697" t="s">
        <v>1049</v>
      </c>
    </row>
    <row r="187" spans="1:15">
      <c r="A187" s="4256" t="s">
        <v>782</v>
      </c>
      <c r="B187" s="4257"/>
      <c r="C187" s="4258"/>
      <c r="D187" s="4256" t="s">
        <v>783</v>
      </c>
      <c r="E187" s="4258"/>
      <c r="F187" s="729" t="s">
        <v>166</v>
      </c>
      <c r="G187" s="730" t="s">
        <v>167</v>
      </c>
      <c r="H187" s="500" t="s">
        <v>784</v>
      </c>
      <c r="I187" s="730" t="s">
        <v>785</v>
      </c>
      <c r="J187" s="729" t="s">
        <v>364</v>
      </c>
      <c r="K187" s="731" t="s">
        <v>156</v>
      </c>
      <c r="L187" s="4254"/>
      <c r="M187" s="4255"/>
      <c r="N187" s="282"/>
      <c r="O187" s="697" t="s">
        <v>1050</v>
      </c>
    </row>
    <row r="188" spans="1:15">
      <c r="A188" s="4232" t="str">
        <f>+'4負荷記録表'!C135</f>
        <v>洗浄剤</v>
      </c>
      <c r="B188" s="4233"/>
      <c r="C188" s="4234"/>
      <c r="D188" s="4235" t="str">
        <f>+'4負荷記録表'!J135</f>
        <v>トルエン</v>
      </c>
      <c r="E188" s="4236"/>
      <c r="F188" s="508">
        <f>+'4負荷記録表'!Q138</f>
        <v>300</v>
      </c>
      <c r="G188" s="144" t="s">
        <v>682</v>
      </c>
      <c r="H188" s="506">
        <f>+'4負荷記録表'!N135</f>
        <v>0.7</v>
      </c>
      <c r="I188" s="732">
        <f>+F188*H188</f>
        <v>210</v>
      </c>
      <c r="J188" s="733">
        <f>+'4負荷記録表'!R138</f>
        <v>232.55813953488374</v>
      </c>
      <c r="K188" s="507" t="s">
        <v>1277</v>
      </c>
      <c r="L188" s="4237"/>
      <c r="M188" s="4238"/>
      <c r="N188" s="282"/>
      <c r="O188" s="697" t="s">
        <v>1051</v>
      </c>
    </row>
    <row r="189" spans="1:15">
      <c r="A189" s="4232" t="str">
        <f>+'4負荷記録表'!C142</f>
        <v>　</v>
      </c>
      <c r="B189" s="4233"/>
      <c r="C189" s="4234"/>
      <c r="D189" s="4235">
        <f>+'4負荷記録表'!J142</f>
        <v>0</v>
      </c>
      <c r="E189" s="4236"/>
      <c r="F189" s="508">
        <f>+'4負荷記録表'!Q144</f>
        <v>0</v>
      </c>
      <c r="G189" s="144" t="s">
        <v>682</v>
      </c>
      <c r="H189" s="506">
        <f>+'4負荷記録表'!N142</f>
        <v>0</v>
      </c>
      <c r="I189" s="732">
        <f>+F189*H189</f>
        <v>0</v>
      </c>
      <c r="J189" s="733" t="str">
        <f>+'4負荷記録表'!R144</f>
        <v/>
      </c>
      <c r="K189" s="507" t="s">
        <v>1277</v>
      </c>
      <c r="L189" s="4237"/>
      <c r="M189" s="4238"/>
      <c r="O189" s="697" t="s">
        <v>1052</v>
      </c>
    </row>
    <row r="190" spans="1:15">
      <c r="A190" s="4232" t="str">
        <f>+'4負荷記録表'!C147</f>
        <v>　</v>
      </c>
      <c r="B190" s="4233"/>
      <c r="C190" s="4234"/>
      <c r="D190" s="4235">
        <f>+'4負荷記録表'!J147</f>
        <v>0</v>
      </c>
      <c r="E190" s="4236"/>
      <c r="F190" s="508">
        <f>+'4負荷記録表'!Q149</f>
        <v>0</v>
      </c>
      <c r="G190" s="144" t="s">
        <v>682</v>
      </c>
      <c r="H190" s="506">
        <f>+'4負荷記録表'!N147</f>
        <v>0</v>
      </c>
      <c r="I190" s="732">
        <f>+F190*H190</f>
        <v>0</v>
      </c>
      <c r="J190" s="733" t="str">
        <f>+'4負荷記録表'!R149</f>
        <v/>
      </c>
      <c r="K190" s="507" t="s">
        <v>1277</v>
      </c>
      <c r="L190" s="4237"/>
      <c r="M190" s="4238"/>
      <c r="O190" s="697" t="s">
        <v>1053</v>
      </c>
    </row>
    <row r="191" spans="1:15">
      <c r="A191" s="698"/>
      <c r="B191" s="698"/>
      <c r="C191" s="698"/>
      <c r="D191" s="698"/>
      <c r="E191" s="698"/>
      <c r="F191" s="699"/>
      <c r="G191" s="700"/>
      <c r="H191" s="700"/>
      <c r="I191" s="701"/>
      <c r="J191" s="701"/>
      <c r="K191" s="702"/>
      <c r="L191" s="703"/>
      <c r="M191" s="703"/>
      <c r="O191" s="697" t="s">
        <v>1054</v>
      </c>
    </row>
    <row r="193" spans="1:10" ht="14">
      <c r="A193" s="298" t="s">
        <v>2717</v>
      </c>
      <c r="B193" s="240"/>
      <c r="C193" s="241"/>
      <c r="D193" s="241"/>
      <c r="E193" s="241"/>
      <c r="F193" s="241"/>
      <c r="G193" s="242"/>
      <c r="H193" s="241"/>
      <c r="I193" s="241"/>
      <c r="J193" s="241"/>
    </row>
    <row r="194" spans="1:10">
      <c r="A194" s="4211"/>
      <c r="B194" s="4211"/>
      <c r="C194" s="4211"/>
      <c r="D194" s="4211"/>
      <c r="E194" s="4211"/>
      <c r="F194" s="4211"/>
      <c r="G194" s="4211" t="s">
        <v>1056</v>
      </c>
      <c r="H194" s="4231"/>
      <c r="I194" s="704" t="s">
        <v>1057</v>
      </c>
    </row>
    <row r="195" spans="1:10">
      <c r="A195" s="4211"/>
      <c r="B195" s="4211"/>
      <c r="C195" s="4211"/>
      <c r="D195" s="4211"/>
      <c r="E195" s="4211"/>
      <c r="F195" s="4211"/>
      <c r="G195" s="238" t="s">
        <v>448</v>
      </c>
      <c r="H195" s="238" t="s">
        <v>137</v>
      </c>
      <c r="I195" s="705" t="s">
        <v>1058</v>
      </c>
    </row>
    <row r="196" spans="1:10">
      <c r="A196" s="4213" t="s">
        <v>1059</v>
      </c>
      <c r="B196" s="4216"/>
      <c r="C196" s="4217"/>
      <c r="D196" s="4217"/>
      <c r="E196" s="4217"/>
      <c r="F196" s="4218"/>
      <c r="G196" s="157"/>
      <c r="H196" s="146" t="s">
        <v>1009</v>
      </c>
      <c r="I196" s="734" t="e">
        <f>+G196/G212</f>
        <v>#DIV/0!</v>
      </c>
    </row>
    <row r="197" spans="1:10">
      <c r="A197" s="4214"/>
      <c r="B197" s="4219"/>
      <c r="C197" s="4220"/>
      <c r="D197" s="4220"/>
      <c r="E197" s="4220"/>
      <c r="F197" s="4221"/>
      <c r="G197" s="163"/>
      <c r="H197" s="147" t="s">
        <v>1009</v>
      </c>
      <c r="I197" s="707" t="e">
        <f>+G197/G212</f>
        <v>#DIV/0!</v>
      </c>
    </row>
    <row r="198" spans="1:10">
      <c r="A198" s="4214"/>
      <c r="B198" s="4219"/>
      <c r="C198" s="4220"/>
      <c r="D198" s="4220"/>
      <c r="E198" s="4220"/>
      <c r="F198" s="4221"/>
      <c r="G198" s="163"/>
      <c r="H198" s="147" t="s">
        <v>1009</v>
      </c>
      <c r="I198" s="707" t="e">
        <f>+G198/G212</f>
        <v>#DIV/0!</v>
      </c>
    </row>
    <row r="199" spans="1:10">
      <c r="A199" s="4214"/>
      <c r="B199" s="4219"/>
      <c r="C199" s="4220"/>
      <c r="D199" s="4220"/>
      <c r="E199" s="4220"/>
      <c r="F199" s="4221"/>
      <c r="G199" s="163"/>
      <c r="H199" s="147" t="s">
        <v>1009</v>
      </c>
      <c r="I199" s="707" t="e">
        <f>+G199/G212</f>
        <v>#DIV/0!</v>
      </c>
    </row>
    <row r="200" spans="1:10">
      <c r="A200" s="4214"/>
      <c r="B200" s="4219"/>
      <c r="C200" s="4220"/>
      <c r="D200" s="4220"/>
      <c r="E200" s="4220"/>
      <c r="F200" s="4221"/>
      <c r="G200" s="163"/>
      <c r="H200" s="147" t="s">
        <v>1009</v>
      </c>
      <c r="I200" s="707" t="e">
        <f>+G200/G212</f>
        <v>#DIV/0!</v>
      </c>
    </row>
    <row r="201" spans="1:10">
      <c r="A201" s="4215"/>
      <c r="B201" s="4225" t="s">
        <v>168</v>
      </c>
      <c r="C201" s="4226"/>
      <c r="D201" s="4226"/>
      <c r="E201" s="4226"/>
      <c r="F201" s="4227"/>
      <c r="G201" s="166">
        <f>SUM(G196:G200)</f>
        <v>0</v>
      </c>
      <c r="H201" s="145" t="s">
        <v>1009</v>
      </c>
      <c r="I201" s="706" t="e">
        <f>+G201/G212</f>
        <v>#DIV/0!</v>
      </c>
    </row>
    <row r="202" spans="1:10">
      <c r="A202" s="4205" t="s">
        <v>1060</v>
      </c>
      <c r="B202" s="4213" t="s">
        <v>169</v>
      </c>
      <c r="C202" s="4216"/>
      <c r="D202" s="4217"/>
      <c r="E202" s="4217"/>
      <c r="F202" s="4218"/>
      <c r="G202" s="157"/>
      <c r="H202" s="146" t="s">
        <v>1009</v>
      </c>
      <c r="I202" s="706" t="e">
        <f>+G202/G212</f>
        <v>#DIV/0!</v>
      </c>
    </row>
    <row r="203" spans="1:10">
      <c r="A203" s="4206"/>
      <c r="B203" s="4214"/>
      <c r="C203" s="4219"/>
      <c r="D203" s="4220"/>
      <c r="E203" s="4220"/>
      <c r="F203" s="4221"/>
      <c r="G203" s="170"/>
      <c r="H203" s="149" t="s">
        <v>1009</v>
      </c>
      <c r="I203" s="707" t="e">
        <f>+G203/G212</f>
        <v>#DIV/0!</v>
      </c>
    </row>
    <row r="204" spans="1:10">
      <c r="A204" s="4206"/>
      <c r="B204" s="4214"/>
      <c r="C204" s="4222"/>
      <c r="D204" s="4223"/>
      <c r="E204" s="4223"/>
      <c r="F204" s="4224"/>
      <c r="G204" s="171"/>
      <c r="H204" s="148" t="s">
        <v>1009</v>
      </c>
      <c r="I204" s="708" t="e">
        <f>+G204/G212</f>
        <v>#DIV/0!</v>
      </c>
    </row>
    <row r="205" spans="1:10">
      <c r="A205" s="4206"/>
      <c r="B205" s="4215"/>
      <c r="C205" s="4225" t="s">
        <v>1061</v>
      </c>
      <c r="D205" s="4226"/>
      <c r="E205" s="4226"/>
      <c r="F205" s="4227"/>
      <c r="G205" s="172">
        <f>SUM(G202:G204)</f>
        <v>0</v>
      </c>
      <c r="H205" s="145" t="s">
        <v>1009</v>
      </c>
      <c r="I205" s="706" t="e">
        <f>+G205/G212</f>
        <v>#DIV/0!</v>
      </c>
    </row>
    <row r="206" spans="1:10">
      <c r="A206" s="4206"/>
      <c r="B206" s="4228" t="s">
        <v>170</v>
      </c>
      <c r="C206" s="4216"/>
      <c r="D206" s="4217"/>
      <c r="E206" s="4217"/>
      <c r="F206" s="4218"/>
      <c r="G206" s="173"/>
      <c r="H206" s="146"/>
      <c r="I206" s="706" t="e">
        <f>+G206/G212</f>
        <v>#DIV/0!</v>
      </c>
    </row>
    <row r="207" spans="1:10">
      <c r="A207" s="4206"/>
      <c r="B207" s="4229"/>
      <c r="C207" s="4219"/>
      <c r="D207" s="4220"/>
      <c r="E207" s="4220"/>
      <c r="F207" s="4221"/>
      <c r="G207" s="174"/>
      <c r="H207" s="147"/>
      <c r="I207" s="707" t="e">
        <f>+G207/G212</f>
        <v>#DIV/0!</v>
      </c>
    </row>
    <row r="208" spans="1:10">
      <c r="A208" s="4207"/>
      <c r="B208" s="4230"/>
      <c r="C208" s="4222"/>
      <c r="D208" s="4223"/>
      <c r="E208" s="4223"/>
      <c r="F208" s="4224"/>
      <c r="G208" s="171"/>
      <c r="H208" s="148"/>
      <c r="I208" s="708" t="e">
        <f>+G208/G212</f>
        <v>#DIV/0!</v>
      </c>
    </row>
    <row r="209" spans="1:9" ht="14">
      <c r="A209" s="4205" t="s">
        <v>313</v>
      </c>
      <c r="B209" s="4208" t="s">
        <v>145</v>
      </c>
      <c r="C209" s="4208"/>
      <c r="D209" s="4209"/>
      <c r="E209" s="4209"/>
      <c r="F209" s="4209"/>
      <c r="G209" s="157"/>
      <c r="H209" s="146"/>
      <c r="I209" s="706" t="e">
        <f>+G209/G212</f>
        <v>#DIV/0!</v>
      </c>
    </row>
    <row r="210" spans="1:9">
      <c r="A210" s="4206"/>
      <c r="B210" s="4208"/>
      <c r="C210" s="4208"/>
      <c r="D210" s="4210"/>
      <c r="E210" s="4210"/>
      <c r="F210" s="4210"/>
      <c r="G210" s="158"/>
      <c r="H210" s="148"/>
      <c r="I210" s="708" t="e">
        <f>+G210/G212</f>
        <v>#DIV/0!</v>
      </c>
    </row>
    <row r="211" spans="1:9">
      <c r="A211" s="4207"/>
      <c r="B211" s="4208"/>
      <c r="C211" s="4208"/>
      <c r="D211" s="4211" t="s">
        <v>1062</v>
      </c>
      <c r="E211" s="4211"/>
      <c r="F211" s="4211"/>
      <c r="G211" s="156">
        <f>SUM(G209:G210)</f>
        <v>0</v>
      </c>
      <c r="H211" s="145" t="str">
        <f>IF(G211=0,"",G211/#REF!)</f>
        <v/>
      </c>
      <c r="I211" s="706" t="e">
        <f>+G211/G212</f>
        <v>#DIV/0!</v>
      </c>
    </row>
    <row r="212" spans="1:9">
      <c r="A212" s="4212" t="s">
        <v>1063</v>
      </c>
      <c r="B212" s="4212"/>
      <c r="C212" s="4212"/>
      <c r="D212" s="4212"/>
      <c r="E212" s="4212"/>
      <c r="F212" s="4212"/>
      <c r="G212" s="654">
        <f>+G201+G205+G211</f>
        <v>0</v>
      </c>
      <c r="H212" s="709" t="s">
        <v>1064</v>
      </c>
      <c r="I212" s="710"/>
    </row>
    <row r="213" spans="1:9">
      <c r="A213" s="697" t="s">
        <v>1065</v>
      </c>
      <c r="B213" s="711"/>
      <c r="C213" s="711"/>
      <c r="D213" s="711"/>
      <c r="E213" s="711"/>
      <c r="F213" s="711"/>
      <c r="G213" s="712"/>
      <c r="H213" s="233"/>
      <c r="I213" s="713"/>
    </row>
  </sheetData>
  <mergeCells count="276">
    <mergeCell ref="L55:N55"/>
    <mergeCell ref="D56:F56"/>
    <mergeCell ref="L56:N56"/>
    <mergeCell ref="D57:F57"/>
    <mergeCell ref="L43:N44"/>
    <mergeCell ref="L45:N45"/>
    <mergeCell ref="K2:N2"/>
    <mergeCell ref="A2:C2"/>
    <mergeCell ref="A31:A65"/>
    <mergeCell ref="C31:E31"/>
    <mergeCell ref="L31:N31"/>
    <mergeCell ref="C32:E32"/>
    <mergeCell ref="K29:K30"/>
    <mergeCell ref="L29:N30"/>
    <mergeCell ref="L5:M5"/>
    <mergeCell ref="A6:D6"/>
    <mergeCell ref="L6:M6"/>
    <mergeCell ref="A7:D7"/>
    <mergeCell ref="L7:M7"/>
    <mergeCell ref="A8:D8"/>
    <mergeCell ref="L39:N39"/>
    <mergeCell ref="L40:N40"/>
    <mergeCell ref="L41:N41"/>
    <mergeCell ref="L42:N42"/>
    <mergeCell ref="A9:D9"/>
    <mergeCell ref="A10:D10"/>
    <mergeCell ref="A30:F30"/>
    <mergeCell ref="L46:N46"/>
    <mergeCell ref="L32:N32"/>
    <mergeCell ref="L33:N33"/>
    <mergeCell ref="L37:N37"/>
    <mergeCell ref="L38:N38"/>
    <mergeCell ref="L47:N47"/>
    <mergeCell ref="A15:E15"/>
    <mergeCell ref="F15:G15"/>
    <mergeCell ref="H15:I15"/>
    <mergeCell ref="J15:K15"/>
    <mergeCell ref="A16:E17"/>
    <mergeCell ref="H16:I17"/>
    <mergeCell ref="J16:K17"/>
    <mergeCell ref="L16:L17"/>
    <mergeCell ref="M16:M17"/>
    <mergeCell ref="A18:E19"/>
    <mergeCell ref="H18:I19"/>
    <mergeCell ref="L18:L19"/>
    <mergeCell ref="M18:M19"/>
    <mergeCell ref="A21:E21"/>
    <mergeCell ref="F21:G21"/>
    <mergeCell ref="L65:N65"/>
    <mergeCell ref="L57:N57"/>
    <mergeCell ref="D58:F58"/>
    <mergeCell ref="L58:N58"/>
    <mergeCell ref="D59:F59"/>
    <mergeCell ref="L59:N59"/>
    <mergeCell ref="L60:N60"/>
    <mergeCell ref="D61:F61"/>
    <mergeCell ref="L61:N61"/>
    <mergeCell ref="D62:F62"/>
    <mergeCell ref="L62:N62"/>
    <mergeCell ref="D63:F63"/>
    <mergeCell ref="L63:N63"/>
    <mergeCell ref="D64:F64"/>
    <mergeCell ref="L64:N64"/>
    <mergeCell ref="J95:K95"/>
    <mergeCell ref="L95:M95"/>
    <mergeCell ref="A66:A73"/>
    <mergeCell ref="D66:F66"/>
    <mergeCell ref="L66:N66"/>
    <mergeCell ref="D68:F68"/>
    <mergeCell ref="L68:N68"/>
    <mergeCell ref="D69:F69"/>
    <mergeCell ref="L69:N69"/>
    <mergeCell ref="L70:N70"/>
    <mergeCell ref="D71:F71"/>
    <mergeCell ref="L71:N71"/>
    <mergeCell ref="D72:F72"/>
    <mergeCell ref="D73:F73"/>
    <mergeCell ref="C87:E87"/>
    <mergeCell ref="D67:F67"/>
    <mergeCell ref="L67:N67"/>
    <mergeCell ref="A123:E123"/>
    <mergeCell ref="A124:A146"/>
    <mergeCell ref="B124:B133"/>
    <mergeCell ref="C124:E124"/>
    <mergeCell ref="C125:E125"/>
    <mergeCell ref="C126:E126"/>
    <mergeCell ref="C127:E127"/>
    <mergeCell ref="C128:E128"/>
    <mergeCell ref="C129:E129"/>
    <mergeCell ref="C130:E130"/>
    <mergeCell ref="C131:E131"/>
    <mergeCell ref="C132:E132"/>
    <mergeCell ref="C133:E133"/>
    <mergeCell ref="B134:B145"/>
    <mergeCell ref="C134:C140"/>
    <mergeCell ref="C141:C144"/>
    <mergeCell ref="C145:E145"/>
    <mergeCell ref="B146:E146"/>
    <mergeCell ref="H148:N148"/>
    <mergeCell ref="B155:F155"/>
    <mergeCell ref="H155:N155"/>
    <mergeCell ref="A157:F157"/>
    <mergeCell ref="G172:H172"/>
    <mergeCell ref="I172:J172"/>
    <mergeCell ref="A147:A155"/>
    <mergeCell ref="B147:F147"/>
    <mergeCell ref="A173:E174"/>
    <mergeCell ref="F173:F174"/>
    <mergeCell ref="G173:H173"/>
    <mergeCell ref="G161:H161"/>
    <mergeCell ref="I161:J161"/>
    <mergeCell ref="A162:E162"/>
    <mergeCell ref="A163:A170"/>
    <mergeCell ref="C163:C168"/>
    <mergeCell ref="D163:E163"/>
    <mergeCell ref="D164:E164"/>
    <mergeCell ref="D165:E165"/>
    <mergeCell ref="D166:E166"/>
    <mergeCell ref="D167:E167"/>
    <mergeCell ref="D168:E168"/>
    <mergeCell ref="C169:E169"/>
    <mergeCell ref="C170:E170"/>
    <mergeCell ref="A175:D181"/>
    <mergeCell ref="I173:M174"/>
    <mergeCell ref="A186:E186"/>
    <mergeCell ref="F186:G186"/>
    <mergeCell ref="H186:I186"/>
    <mergeCell ref="J186:K186"/>
    <mergeCell ref="L186:M187"/>
    <mergeCell ref="A187:C187"/>
    <mergeCell ref="D187:E187"/>
    <mergeCell ref="A188:C188"/>
    <mergeCell ref="D188:E188"/>
    <mergeCell ref="L188:M188"/>
    <mergeCell ref="A189:C189"/>
    <mergeCell ref="D189:E189"/>
    <mergeCell ref="L189:M189"/>
    <mergeCell ref="A190:C190"/>
    <mergeCell ref="D190:E190"/>
    <mergeCell ref="L190:M190"/>
    <mergeCell ref="A194:F195"/>
    <mergeCell ref="G194:H194"/>
    <mergeCell ref="A196:A201"/>
    <mergeCell ref="B196:F196"/>
    <mergeCell ref="B197:F197"/>
    <mergeCell ref="B198:F198"/>
    <mergeCell ref="B199:F199"/>
    <mergeCell ref="B200:F200"/>
    <mergeCell ref="B201:F201"/>
    <mergeCell ref="A209:A211"/>
    <mergeCell ref="B209:C211"/>
    <mergeCell ref="D209:F209"/>
    <mergeCell ref="D210:F210"/>
    <mergeCell ref="D211:F211"/>
    <mergeCell ref="A212:F212"/>
    <mergeCell ref="A202:A208"/>
    <mergeCell ref="B202:B205"/>
    <mergeCell ref="C202:F202"/>
    <mergeCell ref="C203:F203"/>
    <mergeCell ref="C204:F204"/>
    <mergeCell ref="C205:F205"/>
    <mergeCell ref="B206:B208"/>
    <mergeCell ref="C206:F206"/>
    <mergeCell ref="C207:F207"/>
    <mergeCell ref="C208:F208"/>
    <mergeCell ref="H21:I21"/>
    <mergeCell ref="J21:K21"/>
    <mergeCell ref="F75:I75"/>
    <mergeCell ref="G84:I84"/>
    <mergeCell ref="J84:K85"/>
    <mergeCell ref="C65:F65"/>
    <mergeCell ref="A22:E23"/>
    <mergeCell ref="H22:I23"/>
    <mergeCell ref="J22:K23"/>
    <mergeCell ref="L22:L23"/>
    <mergeCell ref="M22:M23"/>
    <mergeCell ref="O22:W23"/>
    <mergeCell ref="L34:N34"/>
    <mergeCell ref="L35:N35"/>
    <mergeCell ref="L36:N36"/>
    <mergeCell ref="A26:E27"/>
    <mergeCell ref="H26:I27"/>
    <mergeCell ref="J26:K27"/>
    <mergeCell ref="L26:L27"/>
    <mergeCell ref="M26:M27"/>
    <mergeCell ref="A24:E25"/>
    <mergeCell ref="H24:I25"/>
    <mergeCell ref="J24:K25"/>
    <mergeCell ref="L24:L25"/>
    <mergeCell ref="M24:M25"/>
    <mergeCell ref="L49:N49"/>
    <mergeCell ref="L50:N50"/>
    <mergeCell ref="L51:N51"/>
    <mergeCell ref="L52:N52"/>
    <mergeCell ref="L53:N53"/>
    <mergeCell ref="L54:N54"/>
    <mergeCell ref="A100:C100"/>
    <mergeCell ref="D100:F100"/>
    <mergeCell ref="G100:H100"/>
    <mergeCell ref="A86:A96"/>
    <mergeCell ref="B86:B96"/>
    <mergeCell ref="C86:E86"/>
    <mergeCell ref="L86:M86"/>
    <mergeCell ref="C88:C95"/>
    <mergeCell ref="C96:F96"/>
    <mergeCell ref="J96:K96"/>
    <mergeCell ref="L96:M96"/>
    <mergeCell ref="G76:H76"/>
    <mergeCell ref="G77:H77"/>
    <mergeCell ref="G79:H79"/>
    <mergeCell ref="G80:H80"/>
    <mergeCell ref="F81:I81"/>
    <mergeCell ref="F84:F85"/>
    <mergeCell ref="D95:F95"/>
    <mergeCell ref="R101:R104"/>
    <mergeCell ref="S101:S104"/>
    <mergeCell ref="T101:T104"/>
    <mergeCell ref="U101:U104"/>
    <mergeCell ref="V101:V104"/>
    <mergeCell ref="A102:C102"/>
    <mergeCell ref="D102:F102"/>
    <mergeCell ref="A103:C103"/>
    <mergeCell ref="D103:F103"/>
    <mergeCell ref="A104:F104"/>
    <mergeCell ref="G104:H104"/>
    <mergeCell ref="A101:C101"/>
    <mergeCell ref="D101:F101"/>
    <mergeCell ref="G101:H103"/>
    <mergeCell ref="A105:C105"/>
    <mergeCell ref="D105:F105"/>
    <mergeCell ref="G105:H105"/>
    <mergeCell ref="R105:R110"/>
    <mergeCell ref="S105:S110"/>
    <mergeCell ref="U105:U110"/>
    <mergeCell ref="V105:V110"/>
    <mergeCell ref="A106:C106"/>
    <mergeCell ref="D106:F106"/>
    <mergeCell ref="G106:H106"/>
    <mergeCell ref="A107:A109"/>
    <mergeCell ref="B107:C108"/>
    <mergeCell ref="D107:F107"/>
    <mergeCell ref="G107:H107"/>
    <mergeCell ref="D108:F108"/>
    <mergeCell ref="G108:H108"/>
    <mergeCell ref="B109:C109"/>
    <mergeCell ref="D109:F109"/>
    <mergeCell ref="G109:H109"/>
    <mergeCell ref="A110:F110"/>
    <mergeCell ref="G110:H110"/>
    <mergeCell ref="A111:C111"/>
    <mergeCell ref="D111:F111"/>
    <mergeCell ref="G111:H111"/>
    <mergeCell ref="R111:R113"/>
    <mergeCell ref="T111:T113"/>
    <mergeCell ref="A112:C112"/>
    <mergeCell ref="D112:F112"/>
    <mergeCell ref="G112:H112"/>
    <mergeCell ref="A113:F113"/>
    <mergeCell ref="G113:H113"/>
    <mergeCell ref="A114:B117"/>
    <mergeCell ref="C114:C115"/>
    <mergeCell ref="D114:F114"/>
    <mergeCell ref="G114:H114"/>
    <mergeCell ref="S114:S119"/>
    <mergeCell ref="U114:U119"/>
    <mergeCell ref="V114:V119"/>
    <mergeCell ref="D115:F115"/>
    <mergeCell ref="G115:H115"/>
    <mergeCell ref="C116:C117"/>
    <mergeCell ref="D116:F116"/>
    <mergeCell ref="G116:H116"/>
    <mergeCell ref="D117:F117"/>
    <mergeCell ref="G117:H117"/>
    <mergeCell ref="A118:B118"/>
    <mergeCell ref="D118:F118"/>
    <mergeCell ref="A119:F119"/>
  </mergeCells>
  <phoneticPr fontId="15"/>
  <hyperlinks>
    <hyperlink ref="A1" location="トップ!A1" display="トップへ" xr:uid="{00000000-0004-0000-0A00-000000000000}"/>
    <hyperlink ref="N1" location="トップ!A1" display="トップへ" xr:uid="{00000000-0004-0000-0A00-000001000000}"/>
  </hyperlinks>
  <pageMargins left="0.72" right="0.21" top="0.25" bottom="0.24" header="0.16" footer="0.24"/>
  <pageSetup paperSize="9" scale="75" orientation="portrait" r:id="rId1"/>
  <headerFooter alignWithMargins="0">
    <oddFooter>&amp;R&amp;P/&amp;N</oddFooter>
  </headerFooter>
  <rowBreaks count="2" manualBreakCount="2">
    <brk id="81" max="13" man="1"/>
    <brk id="159" max="1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I226"/>
  <sheetViews>
    <sheetView view="pageBreakPreview" zoomScale="85" zoomScaleNormal="100" zoomScaleSheetLayoutView="85" workbookViewId="0">
      <selection activeCell="A2" sqref="A2:C2"/>
    </sheetView>
  </sheetViews>
  <sheetFormatPr defaultColWidth="9" defaultRowHeight="13"/>
  <cols>
    <col min="1" max="1" width="3.453125" style="231" customWidth="1"/>
    <col min="2" max="2" width="2.7265625" style="231" customWidth="1"/>
    <col min="3" max="3" width="3.90625" style="231" customWidth="1"/>
    <col min="4" max="4" width="3.6328125" style="231" customWidth="1"/>
    <col min="5" max="5" width="10.6328125" style="231" customWidth="1"/>
    <col min="6" max="6" width="8.26953125" style="231" customWidth="1"/>
    <col min="7" max="7" width="8.26953125" style="233" customWidth="1"/>
    <col min="8" max="8" width="8.26953125" style="231" customWidth="1"/>
    <col min="9" max="9" width="9" style="231"/>
    <col min="10" max="10" width="8.453125" style="231" customWidth="1"/>
    <col min="11" max="11" width="7.7265625" style="231" customWidth="1"/>
    <col min="12" max="13" width="7.36328125" style="231" customWidth="1"/>
    <col min="14" max="14" width="7.08984375" style="231" customWidth="1"/>
    <col min="15" max="15" width="4.453125" style="231" customWidth="1"/>
    <col min="16" max="16384" width="9" style="231"/>
  </cols>
  <sheetData>
    <row r="1" spans="1:23">
      <c r="A1" s="541" t="s">
        <v>807</v>
      </c>
      <c r="N1" s="541" t="s">
        <v>807</v>
      </c>
    </row>
    <row r="2" spans="1:23" ht="19">
      <c r="A2" s="4399" t="s">
        <v>272</v>
      </c>
      <c r="B2" s="4399"/>
      <c r="C2" s="4399"/>
      <c r="E2" s="6" t="s">
        <v>2210</v>
      </c>
      <c r="F2" s="232"/>
      <c r="K2" s="4464" t="s">
        <v>1624</v>
      </c>
      <c r="L2" s="4465"/>
      <c r="M2" s="4465"/>
      <c r="N2" s="4466"/>
      <c r="O2" s="45" t="s">
        <v>1684</v>
      </c>
      <c r="P2"/>
      <c r="Q2"/>
      <c r="R2"/>
      <c r="S2"/>
      <c r="T2"/>
      <c r="U2"/>
      <c r="V2"/>
      <c r="W2"/>
    </row>
    <row r="3" spans="1:23" ht="18" customHeight="1">
      <c r="G3" s="234" t="s">
        <v>450</v>
      </c>
      <c r="H3" s="543">
        <f>+トップ!N3</f>
        <v>2024</v>
      </c>
      <c r="I3" s="544" t="str">
        <f>"年"&amp;トップ!X3&amp;"月"&amp;トップ!Z3&amp;"日"</f>
        <v>年4月1日</v>
      </c>
      <c r="J3" s="545" t="s">
        <v>451</v>
      </c>
      <c r="K3" s="543">
        <f>+H3+1</f>
        <v>2025</v>
      </c>
      <c r="L3" s="2572" t="str">
        <f>"年"&amp;トップ!AF3&amp;"月"&amp;トップ!AH3&amp;"日"</f>
        <v>年3月31日</v>
      </c>
      <c r="O3" s="3581" t="s">
        <v>1735</v>
      </c>
      <c r="P3" s="3581"/>
      <c r="Q3" s="3581"/>
      <c r="R3" s="3581"/>
      <c r="S3" s="3581"/>
      <c r="T3" s="3581"/>
      <c r="U3" s="3581"/>
      <c r="V3" s="3581"/>
      <c r="W3" s="3581"/>
    </row>
    <row r="4" spans="1:23" ht="7.5" customHeight="1">
      <c r="O4" s="3581"/>
      <c r="P4" s="3581"/>
      <c r="Q4" s="3581"/>
      <c r="R4" s="3581"/>
      <c r="S4" s="3581"/>
      <c r="T4" s="3581"/>
      <c r="U4" s="3581"/>
      <c r="V4" s="3581"/>
      <c r="W4" s="3581"/>
    </row>
    <row r="5" spans="1:23" ht="15.75" customHeight="1">
      <c r="A5" s="235" t="s">
        <v>668</v>
      </c>
      <c r="B5" s="236"/>
      <c r="K5" s="237" t="s">
        <v>452</v>
      </c>
      <c r="L5" s="4408" t="s">
        <v>2775</v>
      </c>
      <c r="M5" s="4408"/>
      <c r="O5" s="3581"/>
      <c r="P5" s="3581"/>
      <c r="Q5" s="3581"/>
      <c r="R5" s="3581"/>
      <c r="S5" s="3581"/>
      <c r="T5" s="3581"/>
      <c r="U5" s="3581"/>
      <c r="V5" s="3581"/>
      <c r="W5" s="3581"/>
    </row>
    <row r="6" spans="1:23">
      <c r="A6" s="4409" t="s">
        <v>380</v>
      </c>
      <c r="B6" s="4409"/>
      <c r="C6" s="4409"/>
      <c r="D6" s="4409"/>
      <c r="E6" s="238" t="s">
        <v>175</v>
      </c>
      <c r="F6" s="913">
        <f>+(H3-2)</f>
        <v>2022</v>
      </c>
      <c r="G6" s="913">
        <f>+(H3-1)</f>
        <v>2023</v>
      </c>
      <c r="H6" s="913">
        <f>+H3</f>
        <v>2024</v>
      </c>
      <c r="K6" s="237" t="s">
        <v>354</v>
      </c>
      <c r="L6" s="4408"/>
      <c r="M6" s="4408"/>
      <c r="O6" s="3581"/>
      <c r="P6" s="3581"/>
      <c r="Q6" s="3581"/>
      <c r="R6" s="3581"/>
      <c r="S6" s="3581"/>
      <c r="T6" s="3581"/>
      <c r="U6" s="3581"/>
      <c r="V6" s="3581"/>
      <c r="W6" s="3581"/>
    </row>
    <row r="7" spans="1:23">
      <c r="A7" s="4360" t="s">
        <v>1067</v>
      </c>
      <c r="B7" s="4361"/>
      <c r="C7" s="4361"/>
      <c r="D7" s="4362"/>
      <c r="E7" s="238" t="s">
        <v>381</v>
      </c>
      <c r="F7" s="1851"/>
      <c r="G7" s="1852"/>
      <c r="H7" s="1851"/>
      <c r="K7" s="239" t="s">
        <v>453</v>
      </c>
      <c r="L7" s="4408" t="s">
        <v>669</v>
      </c>
      <c r="M7" s="4408"/>
      <c r="O7" s="3581"/>
      <c r="P7" s="3581"/>
      <c r="Q7" s="3581"/>
      <c r="R7" s="3581"/>
      <c r="S7" s="3581"/>
      <c r="T7" s="3581"/>
      <c r="U7" s="3581"/>
      <c r="V7" s="3581"/>
      <c r="W7" s="3581"/>
    </row>
    <row r="8" spans="1:23">
      <c r="A8" s="4360" t="s">
        <v>1068</v>
      </c>
      <c r="B8" s="4361"/>
      <c r="C8" s="4361"/>
      <c r="D8" s="4362"/>
      <c r="E8" s="238" t="s">
        <v>382</v>
      </c>
      <c r="F8" s="1851"/>
      <c r="G8" s="1852"/>
      <c r="H8" s="1851"/>
      <c r="K8" s="572" t="s">
        <v>255</v>
      </c>
      <c r="L8" s="285" t="s">
        <v>53</v>
      </c>
      <c r="M8" s="284"/>
    </row>
    <row r="9" spans="1:23" ht="13.5" thickBot="1">
      <c r="A9" s="4360" t="s">
        <v>1625</v>
      </c>
      <c r="B9" s="4361"/>
      <c r="C9" s="4361"/>
      <c r="D9" s="4362"/>
      <c r="E9" s="238" t="s">
        <v>1132</v>
      </c>
      <c r="F9" s="1851"/>
      <c r="G9" s="1852"/>
      <c r="H9" s="1851"/>
      <c r="O9" s="1324" t="s">
        <v>1537</v>
      </c>
    </row>
    <row r="10" spans="1:23" ht="13.5" customHeight="1">
      <c r="A10" s="4360"/>
      <c r="B10" s="4361"/>
      <c r="C10" s="4361"/>
      <c r="D10" s="4362"/>
      <c r="E10" s="238"/>
      <c r="F10" s="1851"/>
      <c r="G10" s="1852"/>
      <c r="H10" s="1851"/>
      <c r="O10" s="4443" t="s">
        <v>1821</v>
      </c>
      <c r="P10" s="4444"/>
      <c r="Q10" s="4444"/>
      <c r="R10" s="4444"/>
      <c r="S10" s="4444"/>
      <c r="T10" s="4444"/>
      <c r="U10" s="4444"/>
      <c r="V10" s="4444"/>
      <c r="W10" s="4445"/>
    </row>
    <row r="11" spans="1:23" ht="8.25" customHeight="1">
      <c r="O11" s="4446"/>
      <c r="P11" s="4157"/>
      <c r="Q11" s="4157"/>
      <c r="R11" s="4157"/>
      <c r="S11" s="4157"/>
      <c r="T11" s="4157"/>
      <c r="U11" s="4157"/>
      <c r="V11" s="4157"/>
      <c r="W11" s="4447"/>
    </row>
    <row r="12" spans="1:23" s="1376" customFormat="1" ht="16.5">
      <c r="A12" s="1859" t="s">
        <v>1887</v>
      </c>
      <c r="B12" s="1859"/>
      <c r="C12"/>
      <c r="D12"/>
      <c r="E12"/>
      <c r="F12"/>
      <c r="G12"/>
      <c r="I12" s="1860"/>
      <c r="J12" s="1861"/>
      <c r="K12" s="1862"/>
      <c r="L12" s="1863"/>
      <c r="O12" s="4446"/>
      <c r="P12" s="4157"/>
      <c r="Q12" s="4157"/>
      <c r="R12" s="4157"/>
      <c r="S12" s="4157"/>
      <c r="T12" s="4157"/>
      <c r="U12" s="4157"/>
      <c r="V12" s="4157"/>
      <c r="W12" s="4447"/>
    </row>
    <row r="13" spans="1:23" s="1376" customFormat="1">
      <c r="A13"/>
      <c r="B13"/>
      <c r="C13"/>
      <c r="D13"/>
      <c r="E13"/>
      <c r="F13"/>
      <c r="G13"/>
      <c r="I13" s="1860"/>
      <c r="J13" s="1861"/>
      <c r="K13" s="1862"/>
      <c r="L13" s="1863"/>
      <c r="O13" s="4446"/>
      <c r="P13" s="4157"/>
      <c r="Q13" s="4157"/>
      <c r="R13" s="4157"/>
      <c r="S13" s="4157"/>
      <c r="T13" s="4157"/>
      <c r="U13" s="4157"/>
      <c r="V13" s="4157"/>
      <c r="W13" s="4447"/>
    </row>
    <row r="14" spans="1:23" s="1376" customFormat="1" ht="13.5" thickBot="1">
      <c r="A14" s="45" t="s">
        <v>1888</v>
      </c>
      <c r="B14"/>
      <c r="C14"/>
      <c r="D14"/>
      <c r="E14"/>
      <c r="F14"/>
      <c r="G14"/>
      <c r="I14" s="1860"/>
      <c r="J14" s="1861"/>
      <c r="K14" s="1862"/>
      <c r="L14" s="1863"/>
      <c r="O14" s="4446"/>
      <c r="P14" s="4157"/>
      <c r="Q14" s="4157"/>
      <c r="R14" s="4157"/>
      <c r="S14" s="4157"/>
      <c r="T14" s="4157"/>
      <c r="U14" s="4157"/>
      <c r="V14" s="4157"/>
      <c r="W14" s="4447"/>
    </row>
    <row r="15" spans="1:23" s="1376" customFormat="1" ht="42" customHeight="1">
      <c r="A15" s="4367" t="s">
        <v>1889</v>
      </c>
      <c r="B15" s="4368"/>
      <c r="C15" s="4368"/>
      <c r="D15" s="4368"/>
      <c r="E15" s="4182"/>
      <c r="F15" s="4369" t="s">
        <v>1890</v>
      </c>
      <c r="G15" s="4369"/>
      <c r="H15" s="4181" t="s">
        <v>2619</v>
      </c>
      <c r="I15" s="4182"/>
      <c r="J15" s="4370" t="s">
        <v>1891</v>
      </c>
      <c r="K15" s="4371"/>
      <c r="L15" s="1864" t="s">
        <v>1892</v>
      </c>
      <c r="M15" s="1865" t="s">
        <v>2618</v>
      </c>
      <c r="O15" s="4446"/>
      <c r="P15" s="4157"/>
      <c r="Q15" s="4157"/>
      <c r="R15" s="4157"/>
      <c r="S15" s="4157"/>
      <c r="T15" s="4157"/>
      <c r="U15" s="4157"/>
      <c r="V15" s="4157"/>
      <c r="W15" s="4447"/>
    </row>
    <row r="16" spans="1:23" s="1376" customFormat="1">
      <c r="A16" s="4160" t="s">
        <v>1894</v>
      </c>
      <c r="B16" s="4161"/>
      <c r="C16" s="4161"/>
      <c r="D16" s="4161"/>
      <c r="E16" s="4162"/>
      <c r="F16" s="1866"/>
      <c r="G16" s="1856" t="s">
        <v>1895</v>
      </c>
      <c r="H16" s="4384"/>
      <c r="I16" s="4162"/>
      <c r="J16" s="4384"/>
      <c r="K16" s="4162"/>
      <c r="L16" s="4386"/>
      <c r="M16" s="4388"/>
      <c r="O16" s="4446"/>
      <c r="P16" s="4157"/>
      <c r="Q16" s="4157"/>
      <c r="R16" s="4157"/>
      <c r="S16" s="4157"/>
      <c r="T16" s="4157"/>
      <c r="U16" s="4157"/>
      <c r="V16" s="4157"/>
      <c r="W16" s="4447"/>
    </row>
    <row r="17" spans="1:23" s="1376" customFormat="1">
      <c r="A17" s="4174"/>
      <c r="B17" s="4175"/>
      <c r="C17" s="4175"/>
      <c r="D17" s="4175"/>
      <c r="E17" s="4176"/>
      <c r="F17" s="1336"/>
      <c r="G17" s="1855" t="s">
        <v>1896</v>
      </c>
      <c r="H17" s="4479"/>
      <c r="I17" s="4176"/>
      <c r="J17" s="4479"/>
      <c r="K17" s="4176"/>
      <c r="L17" s="4480"/>
      <c r="M17" s="4481"/>
      <c r="O17" s="4446"/>
      <c r="P17" s="4157"/>
      <c r="Q17" s="4157"/>
      <c r="R17" s="4157"/>
      <c r="S17" s="4157"/>
      <c r="T17" s="4157"/>
      <c r="U17" s="4157"/>
      <c r="V17" s="4157"/>
      <c r="W17" s="4447"/>
    </row>
    <row r="18" spans="1:23" s="1376" customFormat="1">
      <c r="A18" s="4160"/>
      <c r="B18" s="4161"/>
      <c r="C18" s="4161"/>
      <c r="D18" s="4161"/>
      <c r="E18" s="4162"/>
      <c r="F18" s="1866"/>
      <c r="G18" s="1856" t="s">
        <v>1895</v>
      </c>
      <c r="H18" s="4384"/>
      <c r="I18" s="4162"/>
      <c r="J18" s="1867"/>
      <c r="K18" s="1868"/>
      <c r="L18" s="4386"/>
      <c r="M18" s="4388"/>
      <c r="O18" s="4446"/>
      <c r="P18" s="4157"/>
      <c r="Q18" s="4157"/>
      <c r="R18" s="4157"/>
      <c r="S18" s="4157"/>
      <c r="T18" s="4157"/>
      <c r="U18" s="4157"/>
      <c r="V18" s="4157"/>
      <c r="W18" s="4447"/>
    </row>
    <row r="19" spans="1:23" s="1376" customFormat="1" ht="13.5" thickBot="1">
      <c r="A19" s="4163"/>
      <c r="B19" s="4164"/>
      <c r="C19" s="4164"/>
      <c r="D19" s="4164"/>
      <c r="E19" s="4165"/>
      <c r="F19" s="1869"/>
      <c r="G19" s="1870" t="s">
        <v>1896</v>
      </c>
      <c r="H19" s="4385"/>
      <c r="I19" s="4165"/>
      <c r="J19" s="1871"/>
      <c r="K19" s="1872"/>
      <c r="L19" s="4387"/>
      <c r="M19" s="4389"/>
      <c r="O19" s="4448"/>
      <c r="P19" s="4449"/>
      <c r="Q19" s="4449"/>
      <c r="R19" s="4449"/>
      <c r="S19" s="4449"/>
      <c r="T19" s="4449"/>
      <c r="U19" s="4449"/>
      <c r="V19" s="4449"/>
      <c r="W19" s="4450"/>
    </row>
    <row r="20" spans="1:23" s="1376" customFormat="1" ht="13.5" thickBot="1">
      <c r="A20" s="45" t="s">
        <v>1897</v>
      </c>
      <c r="B20" s="45"/>
      <c r="C20" s="45"/>
      <c r="D20" s="45"/>
      <c r="E20" s="45"/>
      <c r="F20"/>
      <c r="G20"/>
      <c r="H20"/>
      <c r="I20"/>
      <c r="J20" s="1873"/>
      <c r="K20" s="1873"/>
      <c r="L20"/>
      <c r="M20"/>
      <c r="O20" s="231"/>
      <c r="P20" s="231"/>
      <c r="Q20" s="231"/>
      <c r="R20" s="231"/>
      <c r="S20" s="231"/>
      <c r="T20" s="231"/>
      <c r="U20" s="231"/>
      <c r="V20" s="231"/>
      <c r="W20" s="231"/>
    </row>
    <row r="21" spans="1:23" s="1376" customFormat="1" ht="45" customHeight="1">
      <c r="A21" s="4367" t="s">
        <v>1889</v>
      </c>
      <c r="B21" s="4368"/>
      <c r="C21" s="4368"/>
      <c r="D21" s="4368"/>
      <c r="E21" s="4182"/>
      <c r="F21" s="4369" t="s">
        <v>1890</v>
      </c>
      <c r="G21" s="4369"/>
      <c r="H21" s="4181" t="s">
        <v>2619</v>
      </c>
      <c r="I21" s="4182"/>
      <c r="J21" s="4183" t="s">
        <v>1898</v>
      </c>
      <c r="K21" s="4184"/>
      <c r="L21" s="1864" t="s">
        <v>1892</v>
      </c>
      <c r="M21" s="1865" t="s">
        <v>2618</v>
      </c>
      <c r="O21" s="231" t="s">
        <v>1539</v>
      </c>
      <c r="P21" s="231"/>
      <c r="Q21" s="231"/>
      <c r="R21" s="231"/>
      <c r="S21" s="231"/>
      <c r="T21" s="231"/>
      <c r="U21" s="231"/>
      <c r="V21" s="231"/>
      <c r="W21" s="231"/>
    </row>
    <row r="22" spans="1:23" s="1376" customFormat="1" ht="16.5" customHeight="1">
      <c r="A22" s="4457"/>
      <c r="B22" s="4458"/>
      <c r="C22" s="4458"/>
      <c r="D22" s="4458"/>
      <c r="E22" s="4459"/>
      <c r="F22" s="1866"/>
      <c r="G22" s="1856" t="s">
        <v>1895</v>
      </c>
      <c r="H22" s="4451"/>
      <c r="I22" s="4452"/>
      <c r="J22" s="4451"/>
      <c r="K22" s="4167"/>
      <c r="L22" s="4455"/>
      <c r="M22" s="4172"/>
      <c r="O22" s="4153" t="s">
        <v>1736</v>
      </c>
      <c r="P22" s="4154"/>
      <c r="Q22" s="4154"/>
      <c r="R22" s="4154"/>
      <c r="S22" s="4154"/>
      <c r="T22" s="4154"/>
      <c r="U22" s="4154"/>
      <c r="V22" s="4154"/>
      <c r="W22" s="4155"/>
    </row>
    <row r="23" spans="1:23" s="1376" customFormat="1" ht="16.5" customHeight="1">
      <c r="A23" s="4460"/>
      <c r="B23" s="4461"/>
      <c r="C23" s="4461"/>
      <c r="D23" s="4461"/>
      <c r="E23" s="4462"/>
      <c r="F23" s="1336"/>
      <c r="G23" s="1855" t="s">
        <v>1896</v>
      </c>
      <c r="H23" s="4453"/>
      <c r="I23" s="4454"/>
      <c r="J23" s="4177"/>
      <c r="K23" s="4178"/>
      <c r="L23" s="4456"/>
      <c r="M23" s="4180"/>
      <c r="O23" s="4156"/>
      <c r="P23" s="4157"/>
      <c r="Q23" s="4157"/>
      <c r="R23" s="4157"/>
      <c r="S23" s="4157"/>
      <c r="T23" s="4157"/>
      <c r="U23" s="4157"/>
      <c r="V23" s="4157"/>
      <c r="W23" s="4158"/>
    </row>
    <row r="24" spans="1:23" s="1376" customFormat="1" ht="16.5" customHeight="1">
      <c r="A24" s="4160"/>
      <c r="B24" s="4161"/>
      <c r="C24" s="4161"/>
      <c r="D24" s="4161"/>
      <c r="E24" s="4162"/>
      <c r="F24" s="1866"/>
      <c r="G24" s="1856" t="s">
        <v>1895</v>
      </c>
      <c r="H24" s="4451"/>
      <c r="I24" s="4452"/>
      <c r="J24" s="4451"/>
      <c r="K24" s="4167"/>
      <c r="L24" s="4455"/>
      <c r="M24" s="4172"/>
      <c r="O24" s="4156"/>
      <c r="P24" s="4157"/>
      <c r="Q24" s="4157"/>
      <c r="R24" s="4157"/>
      <c r="S24" s="4157"/>
      <c r="T24" s="4157"/>
      <c r="U24" s="4157"/>
      <c r="V24" s="4157"/>
      <c r="W24" s="4158"/>
    </row>
    <row r="25" spans="1:23" s="1376" customFormat="1" ht="16.5" customHeight="1">
      <c r="A25" s="4174"/>
      <c r="B25" s="4175"/>
      <c r="C25" s="4175"/>
      <c r="D25" s="4175"/>
      <c r="E25" s="4176"/>
      <c r="F25" s="1336"/>
      <c r="G25" s="1855" t="s">
        <v>1896</v>
      </c>
      <c r="H25" s="4453"/>
      <c r="I25" s="4454"/>
      <c r="J25" s="4177"/>
      <c r="K25" s="4178"/>
      <c r="L25" s="4456"/>
      <c r="M25" s="4180"/>
      <c r="O25" s="4156"/>
      <c r="P25" s="4157"/>
      <c r="Q25" s="4157"/>
      <c r="R25" s="4157"/>
      <c r="S25" s="4157"/>
      <c r="T25" s="4157"/>
      <c r="U25" s="4157"/>
      <c r="V25" s="4157"/>
      <c r="W25" s="4158"/>
    </row>
    <row r="26" spans="1:23" s="1376" customFormat="1" ht="16.5" customHeight="1">
      <c r="A26" s="4160"/>
      <c r="B26" s="4161"/>
      <c r="C26" s="4161"/>
      <c r="D26" s="4161"/>
      <c r="E26" s="4162"/>
      <c r="F26" s="1866"/>
      <c r="G26" s="1856" t="s">
        <v>1895</v>
      </c>
      <c r="H26" s="4166"/>
      <c r="I26" s="4167"/>
      <c r="J26" s="4166"/>
      <c r="K26" s="4167"/>
      <c r="L26" s="4170"/>
      <c r="M26" s="4172"/>
      <c r="O26" s="4156"/>
      <c r="P26" s="4157"/>
      <c r="Q26" s="4157"/>
      <c r="R26" s="4157"/>
      <c r="S26" s="4157"/>
      <c r="T26" s="4157"/>
      <c r="U26" s="4157"/>
      <c r="V26" s="4157"/>
      <c r="W26" s="4158"/>
    </row>
    <row r="27" spans="1:23" s="1376" customFormat="1" ht="16.5" customHeight="1" thickBot="1">
      <c r="A27" s="4163"/>
      <c r="B27" s="4164"/>
      <c r="C27" s="4164"/>
      <c r="D27" s="4164"/>
      <c r="E27" s="4165"/>
      <c r="F27" s="1869"/>
      <c r="G27" s="1870" t="s">
        <v>1896</v>
      </c>
      <c r="H27" s="4168"/>
      <c r="I27" s="4169"/>
      <c r="J27" s="4168"/>
      <c r="K27" s="4169"/>
      <c r="L27" s="4171"/>
      <c r="M27" s="4173"/>
      <c r="O27" s="4156"/>
      <c r="P27" s="4157"/>
      <c r="Q27" s="4157"/>
      <c r="R27" s="4157"/>
      <c r="S27" s="4157"/>
      <c r="T27" s="4157"/>
      <c r="U27" s="4157"/>
      <c r="V27" s="4157"/>
      <c r="W27" s="4158"/>
    </row>
    <row r="28" spans="1:23" s="1376" customFormat="1" ht="8.25" customHeight="1">
      <c r="G28" s="1874"/>
      <c r="O28" s="4156"/>
      <c r="P28" s="4157"/>
      <c r="Q28" s="4157"/>
      <c r="R28" s="4157"/>
      <c r="S28" s="4157"/>
      <c r="T28" s="4157"/>
      <c r="U28" s="4157"/>
      <c r="V28" s="4157"/>
      <c r="W28" s="4158"/>
    </row>
    <row r="29" spans="1:23" ht="8.25" customHeight="1">
      <c r="O29" s="4410"/>
      <c r="P29" s="4411"/>
      <c r="Q29" s="4411"/>
      <c r="R29" s="4411"/>
      <c r="S29" s="4411"/>
      <c r="T29" s="4411"/>
      <c r="U29" s="4411"/>
      <c r="V29" s="4411"/>
      <c r="W29" s="4412"/>
    </row>
    <row r="30" spans="1:23" ht="15" customHeight="1">
      <c r="A30" s="235" t="s">
        <v>670</v>
      </c>
      <c r="B30" s="240"/>
      <c r="C30" s="240"/>
      <c r="D30" s="241"/>
      <c r="E30" s="242"/>
      <c r="F30" s="242"/>
      <c r="G30" s="242"/>
      <c r="H30" s="242"/>
      <c r="J30" s="1471" t="s">
        <v>301</v>
      </c>
      <c r="K30" s="4406" t="s">
        <v>200</v>
      </c>
      <c r="L30" s="4407" t="s">
        <v>42</v>
      </c>
      <c r="M30" s="4407"/>
      <c r="N30" s="4478"/>
      <c r="O30" s="2737"/>
      <c r="P30" s="2738"/>
      <c r="Q30" s="2738"/>
      <c r="R30" s="2738"/>
      <c r="S30" s="2738"/>
      <c r="T30" s="2738"/>
      <c r="U30" s="2738"/>
      <c r="V30" s="2738"/>
      <c r="W30" s="2739"/>
    </row>
    <row r="31" spans="1:23" ht="12.65" customHeight="1">
      <c r="A31" s="4363" t="s">
        <v>290</v>
      </c>
      <c r="B31" s="4364"/>
      <c r="C31" s="4364"/>
      <c r="D31" s="4364"/>
      <c r="E31" s="4364"/>
      <c r="F31" s="4364"/>
      <c r="G31" s="244" t="s">
        <v>175</v>
      </c>
      <c r="H31" s="914">
        <f>+H3-2</f>
        <v>2022</v>
      </c>
      <c r="I31" s="915">
        <f>+H3-1</f>
        <v>2023</v>
      </c>
      <c r="J31" s="916">
        <f>+H3</f>
        <v>2024</v>
      </c>
      <c r="K31" s="4406"/>
      <c r="L31" s="4407"/>
      <c r="M31" s="4407"/>
      <c r="N31" s="4478"/>
      <c r="O31" s="4156" t="s">
        <v>1542</v>
      </c>
      <c r="P31" s="4157"/>
      <c r="Q31" s="4157"/>
      <c r="R31" s="4157"/>
      <c r="S31" s="4157"/>
      <c r="T31" s="4157"/>
      <c r="U31" s="4157"/>
      <c r="V31" s="4157"/>
      <c r="W31" s="4158"/>
    </row>
    <row r="32" spans="1:23">
      <c r="A32" s="4400" t="s">
        <v>1069</v>
      </c>
      <c r="B32" s="247" t="s">
        <v>1070</v>
      </c>
      <c r="C32" s="4403" t="s">
        <v>671</v>
      </c>
      <c r="D32" s="4403"/>
      <c r="E32" s="4403"/>
      <c r="F32" s="248"/>
      <c r="G32" s="244"/>
      <c r="H32" s="246"/>
      <c r="I32" s="246"/>
      <c r="J32" s="82"/>
      <c r="K32" s="1180"/>
      <c r="L32" s="4159"/>
      <c r="M32" s="4159"/>
      <c r="N32" s="4434"/>
      <c r="O32" s="4156"/>
      <c r="P32" s="4157"/>
      <c r="Q32" s="4157"/>
      <c r="R32" s="4157"/>
      <c r="S32" s="4157"/>
      <c r="T32" s="4157"/>
      <c r="U32" s="4157"/>
      <c r="V32" s="4157"/>
      <c r="W32" s="4158"/>
    </row>
    <row r="33" spans="1:23" ht="15">
      <c r="A33" s="4401"/>
      <c r="B33" s="249"/>
      <c r="C33" s="4404" t="s">
        <v>447</v>
      </c>
      <c r="D33" s="4405"/>
      <c r="E33" s="4405"/>
      <c r="F33" s="250" t="s">
        <v>201</v>
      </c>
      <c r="G33" s="244" t="s">
        <v>243</v>
      </c>
      <c r="H33" s="82">
        <f>+H34+H39</f>
        <v>0</v>
      </c>
      <c r="I33" s="82">
        <f>+I34+I39</f>
        <v>28844.2</v>
      </c>
      <c r="J33" s="82">
        <f>+J34+J39</f>
        <v>25908.02</v>
      </c>
      <c r="K33" s="1180"/>
      <c r="L33" s="4159"/>
      <c r="M33" s="4159"/>
      <c r="N33" s="4434"/>
      <c r="O33" s="4156"/>
      <c r="P33" s="4157"/>
      <c r="Q33" s="4157"/>
      <c r="R33" s="4157"/>
      <c r="S33" s="4157"/>
      <c r="T33" s="4157"/>
      <c r="U33" s="4157"/>
      <c r="V33" s="4157"/>
      <c r="W33" s="4158"/>
    </row>
    <row r="34" spans="1:23" s="1376" customFormat="1" ht="15">
      <c r="A34" s="4401"/>
      <c r="B34" s="3202"/>
      <c r="C34" s="3203"/>
      <c r="D34" s="3204" t="s">
        <v>244</v>
      </c>
      <c r="E34" s="3205"/>
      <c r="F34" s="3206"/>
      <c r="G34" s="1379" t="s">
        <v>3459</v>
      </c>
      <c r="H34" s="3207">
        <f>+H35+H36</f>
        <v>0</v>
      </c>
      <c r="I34" s="3207">
        <f>+I35+I36</f>
        <v>4904.2</v>
      </c>
      <c r="J34" s="3207">
        <f>+J35+J36</f>
        <v>4743.62</v>
      </c>
      <c r="K34" s="1940"/>
      <c r="L34" s="3201"/>
      <c r="M34" s="3201"/>
      <c r="N34" s="3208"/>
      <c r="O34" s="4156"/>
      <c r="P34" s="4157"/>
      <c r="Q34" s="4157"/>
      <c r="R34" s="4157"/>
      <c r="S34" s="4157"/>
      <c r="T34" s="4157"/>
      <c r="U34" s="4157"/>
      <c r="V34" s="4157"/>
      <c r="W34" s="4158"/>
    </row>
    <row r="35" spans="1:23">
      <c r="A35" s="4401"/>
      <c r="B35" s="251"/>
      <c r="D35" s="243"/>
      <c r="E35" s="252" t="s">
        <v>1900</v>
      </c>
      <c r="F35" s="256"/>
      <c r="G35" s="244" t="s">
        <v>1004</v>
      </c>
      <c r="H35" s="1837">
        <f>+H37*H38</f>
        <v>0</v>
      </c>
      <c r="I35" s="1837">
        <f>+I37*I38</f>
        <v>4383.3999999999996</v>
      </c>
      <c r="J35" s="82">
        <f>+H95</f>
        <v>4222.82</v>
      </c>
      <c r="K35" s="1180" t="s">
        <v>1071</v>
      </c>
      <c r="L35" s="4159" t="s">
        <v>1784</v>
      </c>
      <c r="M35" s="4159"/>
      <c r="N35" s="4159"/>
      <c r="O35" s="4156"/>
      <c r="P35" s="4157"/>
      <c r="Q35" s="4157"/>
      <c r="R35" s="4157"/>
      <c r="S35" s="4157"/>
      <c r="T35" s="4157"/>
      <c r="U35" s="4157"/>
      <c r="V35" s="4157"/>
      <c r="W35" s="4158"/>
    </row>
    <row r="36" spans="1:23">
      <c r="A36" s="4401"/>
      <c r="B36" s="251"/>
      <c r="D36" s="3210"/>
      <c r="E36" s="252" t="s">
        <v>1899</v>
      </c>
      <c r="F36" s="259"/>
      <c r="G36" s="244"/>
      <c r="H36" s="1837"/>
      <c r="I36" s="1837">
        <f>+'4負荷 (基準年)'!J34</f>
        <v>520.79999999999995</v>
      </c>
      <c r="J36" s="82">
        <f>+H96</f>
        <v>520.79999999999995</v>
      </c>
      <c r="K36" s="1180"/>
      <c r="L36" s="4159"/>
      <c r="M36" s="4159"/>
      <c r="N36" s="4159"/>
      <c r="O36" s="4156"/>
      <c r="P36" s="4157"/>
      <c r="Q36" s="4157"/>
      <c r="R36" s="4157"/>
      <c r="S36" s="4157"/>
      <c r="T36" s="4157"/>
      <c r="U36" s="4157"/>
      <c r="V36" s="4157"/>
      <c r="W36" s="4158"/>
    </row>
    <row r="37" spans="1:23">
      <c r="A37" s="4401"/>
      <c r="B37" s="1461"/>
      <c r="C37" s="243"/>
      <c r="D37" s="3209"/>
      <c r="E37" s="1853"/>
      <c r="F37" s="2702" t="s">
        <v>1678</v>
      </c>
      <c r="G37" s="244" t="s">
        <v>1674</v>
      </c>
      <c r="H37" s="1837"/>
      <c r="I37" s="1837">
        <f>+'4負荷記録表'!Q14</f>
        <v>10100</v>
      </c>
      <c r="J37" s="2605">
        <f>+G95</f>
        <v>9730</v>
      </c>
      <c r="K37" s="1180"/>
      <c r="L37" s="4159"/>
      <c r="M37" s="4159"/>
      <c r="N37" s="4159"/>
      <c r="O37" s="4156"/>
      <c r="P37" s="4157"/>
      <c r="Q37" s="4157"/>
      <c r="R37" s="4157"/>
      <c r="S37" s="4157"/>
      <c r="T37" s="4157"/>
      <c r="U37" s="4157"/>
      <c r="V37" s="4157"/>
      <c r="W37" s="4158"/>
    </row>
    <row r="38" spans="1:23">
      <c r="A38" s="4401"/>
      <c r="B38" s="1461"/>
      <c r="C38" s="243"/>
      <c r="D38" s="2703"/>
      <c r="E38" s="2704"/>
      <c r="F38" s="2705" t="s">
        <v>1675</v>
      </c>
      <c r="G38" s="2706" t="s">
        <v>1677</v>
      </c>
      <c r="H38" s="1838"/>
      <c r="I38" s="1838">
        <f>+J38</f>
        <v>0.434</v>
      </c>
      <c r="J38" s="2606">
        <f>+J95</f>
        <v>0.434</v>
      </c>
      <c r="K38" s="1180"/>
      <c r="L38" s="4159"/>
      <c r="M38" s="4159"/>
      <c r="N38" s="4159"/>
      <c r="O38" s="4156"/>
      <c r="P38" s="4157"/>
      <c r="Q38" s="4157"/>
      <c r="R38" s="4157"/>
      <c r="S38" s="4157"/>
      <c r="T38" s="4157"/>
      <c r="U38" s="4157"/>
      <c r="V38" s="4157"/>
      <c r="W38" s="4158"/>
    </row>
    <row r="39" spans="1:23" ht="15">
      <c r="A39" s="4401"/>
      <c r="B39" s="251"/>
      <c r="C39" s="243"/>
      <c r="D39" s="254" t="s">
        <v>297</v>
      </c>
      <c r="E39" s="255"/>
      <c r="F39" s="245"/>
      <c r="G39" s="244" t="s">
        <v>243</v>
      </c>
      <c r="H39" s="82">
        <f>SUM(H40:H46)</f>
        <v>0</v>
      </c>
      <c r="I39" s="82">
        <f>SUM(I40:I46)</f>
        <v>23940</v>
      </c>
      <c r="J39" s="82">
        <f>SUM(J40:J46)</f>
        <v>21164.400000000001</v>
      </c>
      <c r="K39" s="1180"/>
      <c r="L39" s="4159"/>
      <c r="M39" s="4159"/>
      <c r="N39" s="4159"/>
      <c r="O39" s="4156"/>
      <c r="P39" s="4157"/>
      <c r="Q39" s="4157"/>
      <c r="R39" s="4157"/>
      <c r="S39" s="4157"/>
      <c r="T39" s="4157"/>
      <c r="U39" s="4157"/>
      <c r="V39" s="4157"/>
      <c r="W39" s="4158"/>
    </row>
    <row r="40" spans="1:23" ht="13.5" customHeight="1">
      <c r="A40" s="4401"/>
      <c r="B40" s="251"/>
      <c r="C40" s="251"/>
      <c r="D40" s="243"/>
      <c r="E40" s="646" t="str">
        <f t="shared" ref="E40:E46" si="0">+D97</f>
        <v>灯油</v>
      </c>
      <c r="F40" s="647"/>
      <c r="G40" s="244" t="s">
        <v>243</v>
      </c>
      <c r="H40" s="1839"/>
      <c r="I40" s="1837">
        <f>+'4負荷 (基準年)'!J38</f>
        <v>0</v>
      </c>
      <c r="J40" s="82">
        <f t="shared" ref="J40:J46" si="1">+H97</f>
        <v>0</v>
      </c>
      <c r="K40" s="1180"/>
      <c r="L40" s="4159"/>
      <c r="M40" s="4159"/>
      <c r="N40" s="4159"/>
      <c r="O40" s="4156"/>
      <c r="P40" s="4157"/>
      <c r="Q40" s="4157"/>
      <c r="R40" s="4157"/>
      <c r="S40" s="4157"/>
      <c r="T40" s="4157"/>
      <c r="U40" s="4157"/>
      <c r="V40" s="4157"/>
      <c r="W40" s="4158"/>
    </row>
    <row r="41" spans="1:23">
      <c r="A41" s="4401"/>
      <c r="B41" s="251"/>
      <c r="C41" s="251"/>
      <c r="D41" s="243"/>
      <c r="E41" s="646" t="str">
        <f t="shared" si="0"/>
        <v>A重油</v>
      </c>
      <c r="F41" s="649"/>
      <c r="G41" s="244" t="s">
        <v>1004</v>
      </c>
      <c r="H41" s="1839"/>
      <c r="I41" s="1837">
        <f>+'4負荷 (基準年)'!J39</f>
        <v>0</v>
      </c>
      <c r="J41" s="82">
        <f t="shared" si="1"/>
        <v>0</v>
      </c>
      <c r="K41" s="1180"/>
      <c r="L41" s="4159"/>
      <c r="M41" s="4159"/>
      <c r="N41" s="4159"/>
      <c r="O41" s="4156"/>
      <c r="P41" s="4157"/>
      <c r="Q41" s="4157"/>
      <c r="R41" s="4157"/>
      <c r="S41" s="4157"/>
      <c r="T41" s="4157"/>
      <c r="U41" s="4157"/>
      <c r="V41" s="4157"/>
      <c r="W41" s="4158"/>
    </row>
    <row r="42" spans="1:23">
      <c r="A42" s="4401"/>
      <c r="B42" s="251"/>
      <c r="C42" s="251"/>
      <c r="D42" s="243"/>
      <c r="E42" s="646" t="str">
        <f t="shared" si="0"/>
        <v>都市ガス</v>
      </c>
      <c r="F42" s="649"/>
      <c r="G42" s="244" t="s">
        <v>1004</v>
      </c>
      <c r="H42" s="1839"/>
      <c r="I42" s="1837">
        <f>+'4負荷 (基準年)'!J40</f>
        <v>14904.000000000002</v>
      </c>
      <c r="J42" s="82">
        <f t="shared" si="1"/>
        <v>13975.2</v>
      </c>
      <c r="K42" s="1180"/>
      <c r="L42" s="4159"/>
      <c r="M42" s="4159"/>
      <c r="N42" s="4159"/>
      <c r="O42" s="4156"/>
      <c r="P42" s="4157"/>
      <c r="Q42" s="4157"/>
      <c r="R42" s="4157"/>
      <c r="S42" s="4157"/>
      <c r="T42" s="4157"/>
      <c r="U42" s="4157"/>
      <c r="V42" s="4157"/>
      <c r="W42" s="4158"/>
    </row>
    <row r="43" spans="1:23">
      <c r="A43" s="4401"/>
      <c r="B43" s="251"/>
      <c r="C43" s="251"/>
      <c r="D43" s="243"/>
      <c r="E43" s="646" t="str">
        <f t="shared" si="0"/>
        <v>液化天然ガス(LNG)</v>
      </c>
      <c r="F43" s="649"/>
      <c r="G43" s="244" t="s">
        <v>1004</v>
      </c>
      <c r="H43" s="1839"/>
      <c r="I43" s="1837">
        <f>+'4負荷 (基準年)'!J41</f>
        <v>0</v>
      </c>
      <c r="J43" s="82">
        <f t="shared" si="1"/>
        <v>0</v>
      </c>
      <c r="K43" s="1180"/>
      <c r="L43" s="4159"/>
      <c r="M43" s="4159"/>
      <c r="N43" s="4159"/>
      <c r="O43" s="4156"/>
      <c r="P43" s="4157"/>
      <c r="Q43" s="4157"/>
      <c r="R43" s="4157"/>
      <c r="S43" s="4157"/>
      <c r="T43" s="4157"/>
      <c r="U43" s="4157"/>
      <c r="V43" s="4157"/>
      <c r="W43" s="4158"/>
    </row>
    <row r="44" spans="1:23" ht="15">
      <c r="A44" s="4401"/>
      <c r="B44" s="251"/>
      <c r="C44" s="251"/>
      <c r="D44" s="243"/>
      <c r="E44" s="646" t="str">
        <f t="shared" si="0"/>
        <v>液化石油ガス(LPG)</v>
      </c>
      <c r="F44" s="647"/>
      <c r="G44" s="244" t="s">
        <v>243</v>
      </c>
      <c r="H44" s="1839"/>
      <c r="I44" s="1837">
        <f>+'4負荷 (基準年)'!J42</f>
        <v>0</v>
      </c>
      <c r="J44" s="82">
        <f t="shared" si="1"/>
        <v>0</v>
      </c>
      <c r="K44" s="1180"/>
      <c r="L44" s="4159"/>
      <c r="M44" s="4159"/>
      <c r="N44" s="4159"/>
      <c r="O44" s="4156"/>
      <c r="P44" s="4157"/>
      <c r="Q44" s="4157"/>
      <c r="R44" s="4157"/>
      <c r="S44" s="4157"/>
      <c r="T44" s="4157"/>
      <c r="U44" s="4157"/>
      <c r="V44" s="4157"/>
      <c r="W44" s="4158"/>
    </row>
    <row r="45" spans="1:23" ht="15">
      <c r="A45" s="4401"/>
      <c r="B45" s="251"/>
      <c r="C45" s="251"/>
      <c r="D45" s="243"/>
      <c r="E45" s="646" t="str">
        <f t="shared" si="0"/>
        <v>ガソリン</v>
      </c>
      <c r="F45" s="647"/>
      <c r="G45" s="244" t="s">
        <v>243</v>
      </c>
      <c r="H45" s="1839"/>
      <c r="I45" s="1837">
        <f>+'4負荷 (基準年)'!J43</f>
        <v>2748</v>
      </c>
      <c r="J45" s="82">
        <f t="shared" si="1"/>
        <v>2473.1999999999998</v>
      </c>
      <c r="K45" s="1180" t="s">
        <v>1071</v>
      </c>
      <c r="L45" s="4437" t="s">
        <v>1072</v>
      </c>
      <c r="M45" s="4438"/>
      <c r="N45" s="4439"/>
      <c r="O45" s="4156"/>
      <c r="P45" s="4157"/>
      <c r="Q45" s="4157"/>
      <c r="R45" s="4157"/>
      <c r="S45" s="4157"/>
      <c r="T45" s="4157"/>
      <c r="U45" s="4157"/>
      <c r="V45" s="4157"/>
      <c r="W45" s="4158"/>
    </row>
    <row r="46" spans="1:23" ht="13.5" customHeight="1">
      <c r="A46" s="4401"/>
      <c r="B46" s="251"/>
      <c r="C46" s="251"/>
      <c r="D46" s="243"/>
      <c r="E46" s="646" t="str">
        <f t="shared" si="0"/>
        <v>軽油</v>
      </c>
      <c r="F46" s="647"/>
      <c r="G46" s="244" t="s">
        <v>243</v>
      </c>
      <c r="H46" s="1839"/>
      <c r="I46" s="1837">
        <f>+'4負荷 (基準年)'!J44</f>
        <v>6288</v>
      </c>
      <c r="J46" s="82">
        <f t="shared" si="1"/>
        <v>4716</v>
      </c>
      <c r="K46" s="1180" t="s">
        <v>13</v>
      </c>
      <c r="L46" s="4440"/>
      <c r="M46" s="4441"/>
      <c r="N46" s="4442"/>
      <c r="O46" s="4156"/>
      <c r="P46" s="4157"/>
      <c r="Q46" s="4157"/>
      <c r="R46" s="4157"/>
      <c r="S46" s="4157"/>
      <c r="T46" s="4157"/>
      <c r="U46" s="4157"/>
      <c r="V46" s="4157"/>
      <c r="W46" s="4158"/>
    </row>
    <row r="47" spans="1:23">
      <c r="A47" s="4401"/>
      <c r="B47" s="247" t="s">
        <v>1073</v>
      </c>
      <c r="C47" s="735" t="s">
        <v>1117</v>
      </c>
      <c r="D47" s="735"/>
      <c r="E47" s="735"/>
      <c r="F47" s="735"/>
      <c r="G47" s="258"/>
      <c r="H47" s="259"/>
      <c r="I47" s="259"/>
      <c r="J47" s="259"/>
      <c r="K47" s="258"/>
      <c r="L47" s="4435"/>
      <c r="M47" s="4435"/>
      <c r="N47" s="4436"/>
      <c r="O47" s="4156"/>
      <c r="P47" s="4157"/>
      <c r="Q47" s="4157"/>
      <c r="R47" s="4157"/>
      <c r="S47" s="4157"/>
      <c r="T47" s="4157"/>
      <c r="U47" s="4157"/>
      <c r="V47" s="4157"/>
      <c r="W47" s="4158"/>
    </row>
    <row r="48" spans="1:23" s="1376" customFormat="1">
      <c r="A48" s="4401"/>
      <c r="B48" s="1899"/>
      <c r="C48" s="1900" t="s">
        <v>1937</v>
      </c>
      <c r="D48" s="1900"/>
      <c r="E48" s="1900"/>
      <c r="F48" s="1900"/>
      <c r="G48" s="1901"/>
      <c r="H48" s="1902"/>
      <c r="I48" s="1902"/>
      <c r="J48" s="1902"/>
      <c r="K48" s="1901"/>
      <c r="L48" s="1941"/>
      <c r="M48" s="1941"/>
      <c r="N48" s="1942"/>
      <c r="O48" s="4156"/>
      <c r="P48" s="4157"/>
      <c r="Q48" s="4157"/>
      <c r="R48" s="4157"/>
      <c r="S48" s="4157"/>
      <c r="T48" s="4157"/>
      <c r="U48" s="4157"/>
      <c r="V48" s="4157"/>
      <c r="W48" s="4158"/>
    </row>
    <row r="49" spans="1:23" s="1376" customFormat="1">
      <c r="A49" s="4401"/>
      <c r="B49" s="1899"/>
      <c r="C49" s="1900"/>
      <c r="D49" s="1906" t="s">
        <v>1074</v>
      </c>
      <c r="E49" s="1907"/>
      <c r="F49" s="1908"/>
      <c r="G49" s="1379" t="s">
        <v>1032</v>
      </c>
      <c r="H49" s="1938"/>
      <c r="I49" s="1939">
        <f>+'4負荷 (基準年)'!J49</f>
        <v>0</v>
      </c>
      <c r="J49" s="1910">
        <f>+I115</f>
        <v>0</v>
      </c>
      <c r="K49" s="1940"/>
      <c r="L49" s="4430"/>
      <c r="M49" s="4430"/>
      <c r="N49" s="4430"/>
      <c r="O49" s="4156"/>
      <c r="P49" s="4157"/>
      <c r="Q49" s="4157"/>
      <c r="R49" s="4157"/>
      <c r="S49" s="4157"/>
      <c r="T49" s="4157"/>
      <c r="U49" s="4157"/>
      <c r="V49" s="4157"/>
      <c r="W49" s="4158"/>
    </row>
    <row r="50" spans="1:23" s="1376" customFormat="1" ht="16.5">
      <c r="A50" s="4401"/>
      <c r="B50" s="1899"/>
      <c r="C50" s="1900"/>
      <c r="D50" s="1906" t="s">
        <v>1075</v>
      </c>
      <c r="E50" s="1907"/>
      <c r="F50" s="1908"/>
      <c r="G50" s="1379" t="s">
        <v>1032</v>
      </c>
      <c r="H50" s="1938"/>
      <c r="I50" s="1939">
        <f>+'4負荷 (基準年)'!J50</f>
        <v>0</v>
      </c>
      <c r="J50" s="1910">
        <f>+I121</f>
        <v>0</v>
      </c>
      <c r="K50" s="1940"/>
      <c r="L50" s="4430"/>
      <c r="M50" s="4430"/>
      <c r="N50" s="4430"/>
      <c r="O50" s="1327" t="s">
        <v>1536</v>
      </c>
      <c r="P50"/>
      <c r="Q50"/>
      <c r="R50"/>
      <c r="S50"/>
      <c r="T50"/>
      <c r="U50"/>
      <c r="V50"/>
      <c r="W50"/>
    </row>
    <row r="51" spans="1:23" s="1376" customFormat="1" ht="13" customHeight="1">
      <c r="A51" s="4401"/>
      <c r="B51" s="1899"/>
      <c r="C51" s="1900"/>
      <c r="D51" s="1906"/>
      <c r="E51" s="1907" t="s">
        <v>1939</v>
      </c>
      <c r="F51" s="1908"/>
      <c r="G51" s="1379" t="s">
        <v>1032</v>
      </c>
      <c r="H51" s="1938"/>
      <c r="I51" s="1939">
        <f>+'4負荷 (基準年)'!J51</f>
        <v>0</v>
      </c>
      <c r="J51" s="1910">
        <f>+I120</f>
        <v>0</v>
      </c>
      <c r="K51" s="1940"/>
      <c r="L51" s="4430"/>
      <c r="M51" s="4430"/>
      <c r="N51" s="4430"/>
      <c r="O51" s="3590" t="s">
        <v>1544</v>
      </c>
      <c r="P51" s="3862"/>
      <c r="Q51" s="3862"/>
      <c r="R51" s="3862"/>
      <c r="S51" s="3862"/>
      <c r="T51" s="3862"/>
      <c r="U51" s="3862"/>
      <c r="V51" s="3862"/>
      <c r="W51" s="3862"/>
    </row>
    <row r="52" spans="1:23" s="1376" customFormat="1">
      <c r="A52" s="4401"/>
      <c r="B52" s="1899"/>
      <c r="C52" s="1900"/>
      <c r="D52" s="1906" t="s">
        <v>15</v>
      </c>
      <c r="E52" s="1907"/>
      <c r="F52" s="1908"/>
      <c r="G52" s="1379" t="s">
        <v>1032</v>
      </c>
      <c r="H52" s="1938"/>
      <c r="I52" s="1939">
        <f>+'4負荷 (基準年)'!J52</f>
        <v>0</v>
      </c>
      <c r="J52" s="1910">
        <f>+I124</f>
        <v>0</v>
      </c>
      <c r="K52" s="1940"/>
      <c r="L52" s="4430"/>
      <c r="M52" s="4430"/>
      <c r="N52" s="4430"/>
      <c r="O52" s="3864"/>
      <c r="P52" s="3581"/>
      <c r="Q52" s="3581"/>
      <c r="R52" s="3581"/>
      <c r="S52" s="3581"/>
      <c r="T52" s="3581"/>
      <c r="U52" s="3581"/>
      <c r="V52" s="3581"/>
      <c r="W52" s="3581"/>
    </row>
    <row r="53" spans="1:23" s="1376" customFormat="1">
      <c r="A53" s="4401"/>
      <c r="B53" s="1899"/>
      <c r="C53" s="1900"/>
      <c r="D53" s="1906" t="s">
        <v>1076</v>
      </c>
      <c r="E53" s="1907"/>
      <c r="F53" s="1908"/>
      <c r="G53" s="1379" t="s">
        <v>1032</v>
      </c>
      <c r="H53" s="1938"/>
      <c r="I53" s="1939">
        <f>+'4負荷 (基準年)'!J53</f>
        <v>0</v>
      </c>
      <c r="J53" s="1910">
        <f>+I130</f>
        <v>0</v>
      </c>
      <c r="K53" s="1940"/>
      <c r="L53" s="4430"/>
      <c r="M53" s="4430"/>
      <c r="N53" s="4430"/>
      <c r="O53" s="3864"/>
      <c r="P53" s="3581"/>
      <c r="Q53" s="3581"/>
      <c r="R53" s="3581"/>
      <c r="S53" s="3581"/>
      <c r="T53" s="3581"/>
      <c r="U53" s="3581"/>
      <c r="V53" s="3581"/>
      <c r="W53" s="3581"/>
    </row>
    <row r="54" spans="1:23" s="1376" customFormat="1">
      <c r="A54" s="4401"/>
      <c r="B54" s="1899"/>
      <c r="C54" s="1900"/>
      <c r="D54" s="1906"/>
      <c r="E54" s="1907" t="s">
        <v>1939</v>
      </c>
      <c r="F54" s="1908"/>
      <c r="G54" s="1379" t="s">
        <v>1941</v>
      </c>
      <c r="H54" s="1938"/>
      <c r="I54" s="1939">
        <f>+'4負荷 (基準年)'!J54</f>
        <v>0</v>
      </c>
      <c r="J54" s="1910">
        <f>+I129</f>
        <v>0</v>
      </c>
      <c r="K54" s="1940"/>
      <c r="L54" s="4430"/>
      <c r="M54" s="4430"/>
      <c r="N54" s="4430"/>
      <c r="O54" s="3864"/>
      <c r="P54" s="3581"/>
      <c r="Q54" s="3581"/>
      <c r="R54" s="3581"/>
      <c r="S54" s="3581"/>
      <c r="T54" s="3581"/>
      <c r="U54" s="3581"/>
      <c r="V54" s="3581"/>
      <c r="W54" s="3581"/>
    </row>
    <row r="55" spans="1:23" s="1376" customFormat="1">
      <c r="A55" s="4401"/>
      <c r="B55" s="3202"/>
      <c r="C55" s="1900" t="s">
        <v>3479</v>
      </c>
      <c r="D55" s="1907"/>
      <c r="E55" s="1907"/>
      <c r="F55" s="1908"/>
      <c r="G55" s="1379"/>
      <c r="H55" s="1938"/>
      <c r="I55" s="1939"/>
      <c r="J55" s="1910"/>
      <c r="K55" s="1940"/>
      <c r="L55" s="4430"/>
      <c r="M55" s="4430"/>
      <c r="N55" s="4430"/>
      <c r="O55" s="3864"/>
      <c r="P55" s="3581"/>
      <c r="Q55" s="3581"/>
      <c r="R55" s="3581"/>
      <c r="S55" s="3581"/>
      <c r="T55" s="3581"/>
      <c r="U55" s="3581"/>
      <c r="V55" s="3581"/>
      <c r="W55" s="3581"/>
    </row>
    <row r="56" spans="1:23">
      <c r="A56" s="4401"/>
      <c r="B56" s="249"/>
      <c r="C56" s="252" t="s">
        <v>443</v>
      </c>
      <c r="D56" s="253"/>
      <c r="E56" s="253"/>
      <c r="F56" s="245" t="s">
        <v>289</v>
      </c>
      <c r="G56" s="244" t="str">
        <f>+J133</f>
        <v>ｋｇ</v>
      </c>
      <c r="H56" s="1839"/>
      <c r="I56" s="1840">
        <f>+'4負荷 (基準年)'!J55</f>
        <v>1200</v>
      </c>
      <c r="J56" s="82">
        <f>SUM(J57:J59)</f>
        <v>1080</v>
      </c>
      <c r="K56" s="1180"/>
      <c r="L56" s="4159"/>
      <c r="M56" s="4159"/>
      <c r="N56" s="4159"/>
      <c r="O56" s="3864"/>
      <c r="P56" s="3581"/>
      <c r="Q56" s="3581"/>
      <c r="R56" s="3581"/>
      <c r="S56" s="3581"/>
      <c r="T56" s="3581"/>
      <c r="U56" s="3581"/>
      <c r="V56" s="3581"/>
      <c r="W56" s="3581"/>
    </row>
    <row r="57" spans="1:23">
      <c r="A57" s="4401"/>
      <c r="B57" s="251"/>
      <c r="C57" s="261"/>
      <c r="D57" s="4354" t="s">
        <v>778</v>
      </c>
      <c r="E57" s="4355"/>
      <c r="F57" s="4356"/>
      <c r="G57" s="244" t="str">
        <f t="shared" ref="G57:G64" si="2">+G56</f>
        <v>ｋｇ</v>
      </c>
      <c r="H57" s="1839"/>
      <c r="I57" s="1840">
        <f>+'4負荷 (基準年)'!J56</f>
        <v>0</v>
      </c>
      <c r="J57" s="82">
        <f>+F144</f>
        <v>0</v>
      </c>
      <c r="K57" s="1180"/>
      <c r="L57" s="4159"/>
      <c r="M57" s="4159"/>
      <c r="N57" s="4159"/>
      <c r="O57" s="3864"/>
      <c r="P57" s="3581"/>
      <c r="Q57" s="3581"/>
      <c r="R57" s="3581"/>
      <c r="S57" s="3581"/>
      <c r="T57" s="3581"/>
      <c r="U57" s="3581"/>
      <c r="V57" s="3581"/>
      <c r="W57" s="3581"/>
    </row>
    <row r="58" spans="1:23">
      <c r="A58" s="4401"/>
      <c r="B58" s="251"/>
      <c r="C58" s="261"/>
      <c r="D58" s="4357" t="s">
        <v>16</v>
      </c>
      <c r="E58" s="4358"/>
      <c r="F58" s="4359"/>
      <c r="G58" s="244" t="str">
        <f t="shared" si="2"/>
        <v>ｋｇ</v>
      </c>
      <c r="H58" s="1839"/>
      <c r="I58" s="1840">
        <f>+'4負荷 (基準年)'!J57</f>
        <v>1200</v>
      </c>
      <c r="J58" s="82">
        <f>+H144</f>
        <v>1080</v>
      </c>
      <c r="K58" s="1180" t="s">
        <v>1071</v>
      </c>
      <c r="L58" s="4159" t="s">
        <v>43</v>
      </c>
      <c r="M58" s="4159"/>
      <c r="N58" s="4159"/>
      <c r="O58" s="3864"/>
      <c r="P58" s="3581"/>
      <c r="Q58" s="3581"/>
      <c r="R58" s="3581"/>
      <c r="S58" s="3581"/>
      <c r="T58" s="3581"/>
      <c r="U58" s="3581"/>
      <c r="V58" s="3581"/>
      <c r="W58" s="3581"/>
    </row>
    <row r="59" spans="1:23">
      <c r="A59" s="4401"/>
      <c r="B59" s="249"/>
      <c r="C59" s="261"/>
      <c r="D59" s="4351" t="s">
        <v>15</v>
      </c>
      <c r="E59" s="4352"/>
      <c r="F59" s="4353"/>
      <c r="G59" s="244" t="str">
        <f t="shared" si="2"/>
        <v>ｋｇ</v>
      </c>
      <c r="H59" s="1839"/>
      <c r="I59" s="1840">
        <f>+'4負荷 (基準年)'!J58</f>
        <v>0</v>
      </c>
      <c r="J59" s="82">
        <f>+I144</f>
        <v>0</v>
      </c>
      <c r="K59" s="1180"/>
      <c r="L59" s="4159"/>
      <c r="M59" s="4159"/>
      <c r="N59" s="4159"/>
      <c r="O59" s="3864"/>
      <c r="P59" s="3581"/>
      <c r="Q59" s="3581"/>
      <c r="R59" s="3581"/>
      <c r="S59" s="3581"/>
      <c r="T59" s="3581"/>
      <c r="U59" s="3581"/>
      <c r="V59" s="3581"/>
      <c r="W59" s="3581"/>
    </row>
    <row r="60" spans="1:23">
      <c r="A60" s="4401"/>
      <c r="B60" s="249"/>
      <c r="C60" s="265"/>
      <c r="D60" s="4351" t="s">
        <v>1005</v>
      </c>
      <c r="E60" s="4352"/>
      <c r="F60" s="4353"/>
      <c r="G60" s="244" t="s">
        <v>1077</v>
      </c>
      <c r="H60" s="1841" t="e">
        <f>+H57/(H57+H58+H59)</f>
        <v>#DIV/0!</v>
      </c>
      <c r="I60" s="1841">
        <f>+I57/(I57+I58+I59)</f>
        <v>0</v>
      </c>
      <c r="J60" s="650">
        <f>+J57/(J57+J58+J59)</f>
        <v>0</v>
      </c>
      <c r="K60" s="1180"/>
      <c r="L60" s="4159"/>
      <c r="M60" s="4159"/>
      <c r="N60" s="4159"/>
      <c r="O60" s="3864"/>
      <c r="P60" s="3581"/>
      <c r="Q60" s="3581"/>
      <c r="R60" s="3581"/>
      <c r="S60" s="3581"/>
      <c r="T60" s="3581"/>
      <c r="U60" s="3581"/>
      <c r="V60" s="3581"/>
      <c r="W60" s="3581"/>
    </row>
    <row r="61" spans="1:23">
      <c r="A61" s="4401"/>
      <c r="B61" s="243"/>
      <c r="C61" s="252" t="s">
        <v>444</v>
      </c>
      <c r="D61" s="253"/>
      <c r="E61" s="253"/>
      <c r="F61" s="245" t="s">
        <v>289</v>
      </c>
      <c r="G61" s="244" t="str">
        <f>+G59</f>
        <v>ｋｇ</v>
      </c>
      <c r="H61" s="1842"/>
      <c r="I61" s="1843">
        <f>+'4負荷 (基準年)'!J60</f>
        <v>24000</v>
      </c>
      <c r="J61" s="262">
        <f>SUM(J62:J64)</f>
        <v>0</v>
      </c>
      <c r="K61" s="1183"/>
      <c r="L61" s="4159"/>
      <c r="M61" s="4159"/>
      <c r="N61" s="4159"/>
      <c r="O61" s="3864"/>
      <c r="P61" s="3581"/>
      <c r="Q61" s="3581"/>
      <c r="R61" s="3581"/>
      <c r="S61" s="3581"/>
      <c r="T61" s="3581"/>
      <c r="U61" s="3581"/>
      <c r="V61" s="3581"/>
      <c r="W61" s="3581"/>
    </row>
    <row r="62" spans="1:23">
      <c r="A62" s="4401"/>
      <c r="B62" s="243"/>
      <c r="C62" s="261"/>
      <c r="D62" s="4354" t="s">
        <v>778</v>
      </c>
      <c r="E62" s="4355"/>
      <c r="F62" s="4356"/>
      <c r="G62" s="244" t="str">
        <f t="shared" si="2"/>
        <v>ｋｇ</v>
      </c>
      <c r="H62" s="1842"/>
      <c r="I62" s="1843">
        <f>+'4負荷 (基準年)'!J61</f>
        <v>0</v>
      </c>
      <c r="J62" s="262">
        <f>+F156</f>
        <v>0</v>
      </c>
      <c r="K62" s="1183"/>
      <c r="L62" s="4159"/>
      <c r="M62" s="4159"/>
      <c r="N62" s="4159"/>
    </row>
    <row r="63" spans="1:23">
      <c r="A63" s="4401"/>
      <c r="B63" s="243"/>
      <c r="C63" s="261"/>
      <c r="D63" s="4357" t="s">
        <v>16</v>
      </c>
      <c r="E63" s="4358"/>
      <c r="F63" s="4359"/>
      <c r="G63" s="244" t="str">
        <f t="shared" si="2"/>
        <v>ｋｇ</v>
      </c>
      <c r="H63" s="1842"/>
      <c r="I63" s="1843">
        <f>+'4負荷 (基準年)'!J62</f>
        <v>24000</v>
      </c>
      <c r="J63" s="262">
        <f>+H156</f>
        <v>0</v>
      </c>
      <c r="K63" s="1180" t="s">
        <v>1626</v>
      </c>
      <c r="L63" s="4159" t="s">
        <v>1627</v>
      </c>
      <c r="M63" s="4159"/>
      <c r="N63" s="4159"/>
    </row>
    <row r="64" spans="1:23" ht="13.5" customHeight="1">
      <c r="A64" s="4401"/>
      <c r="B64" s="264"/>
      <c r="C64" s="261"/>
      <c r="D64" s="4357" t="s">
        <v>15</v>
      </c>
      <c r="E64" s="4358"/>
      <c r="F64" s="4359"/>
      <c r="G64" s="244" t="str">
        <f t="shared" si="2"/>
        <v>ｋｇ</v>
      </c>
      <c r="H64" s="1844"/>
      <c r="I64" s="1843">
        <f>+'4負荷 (基準年)'!J63</f>
        <v>0</v>
      </c>
      <c r="J64" s="652">
        <f>+I156</f>
        <v>0</v>
      </c>
      <c r="K64" s="1184"/>
      <c r="L64" s="4159"/>
      <c r="M64" s="4159"/>
      <c r="N64" s="4159"/>
    </row>
    <row r="65" spans="1:23">
      <c r="A65" s="4401"/>
      <c r="B65" s="264"/>
      <c r="C65" s="263"/>
      <c r="D65" s="4357" t="s">
        <v>1005</v>
      </c>
      <c r="E65" s="4358"/>
      <c r="F65" s="4359"/>
      <c r="G65" s="244" t="s">
        <v>1077</v>
      </c>
      <c r="H65" s="1841" t="e">
        <f>+H62/(H62+H63+H64)</f>
        <v>#DIV/0!</v>
      </c>
      <c r="I65" s="1841">
        <f>+I62/(I62+I63+I64)</f>
        <v>0</v>
      </c>
      <c r="J65" s="650" t="e">
        <f>+J62/(J62+J63+J64)</f>
        <v>#DIV/0!</v>
      </c>
      <c r="K65" s="1180"/>
      <c r="L65" s="4159"/>
      <c r="M65" s="4159"/>
      <c r="N65" s="4159"/>
      <c r="O65" s="76"/>
    </row>
    <row r="66" spans="1:23" s="1376" customFormat="1" ht="12.65" hidden="1" customHeight="1">
      <c r="A66" s="4401"/>
      <c r="B66" s="1377"/>
      <c r="C66" s="1368" t="s">
        <v>1631</v>
      </c>
      <c r="D66" s="1369"/>
      <c r="E66" s="1369"/>
      <c r="F66" s="1370"/>
      <c r="G66" s="1371"/>
      <c r="H66" s="1845"/>
      <c r="I66" s="1845"/>
      <c r="J66" s="1372"/>
      <c r="K66" s="1373"/>
      <c r="L66" s="1374"/>
      <c r="M66" s="1374"/>
      <c r="N66" s="1375"/>
      <c r="O66" s="76"/>
      <c r="P66" s="231"/>
      <c r="Q66" s="231"/>
      <c r="R66" s="231"/>
      <c r="S66" s="231"/>
      <c r="T66" s="231"/>
      <c r="U66" s="231"/>
      <c r="V66" s="231"/>
      <c r="W66" s="231"/>
    </row>
    <row r="67" spans="1:23" s="1376" customFormat="1" ht="12.65" hidden="1" customHeight="1">
      <c r="A67" s="4401"/>
      <c r="B67" s="1377"/>
      <c r="C67" s="1378"/>
      <c r="D67" s="4463" t="s">
        <v>1632</v>
      </c>
      <c r="E67" s="4463"/>
      <c r="F67" s="4463"/>
      <c r="G67" s="1379"/>
      <c r="H67" s="1846"/>
      <c r="I67" s="1847" t="e">
        <f>+'4負荷 (基準年)'!#REF!</f>
        <v>#REF!</v>
      </c>
      <c r="J67" s="1380" t="e">
        <f>+G159</f>
        <v>#REF!</v>
      </c>
      <c r="K67" s="1381"/>
      <c r="L67" s="4477"/>
      <c r="M67" s="4430"/>
      <c r="N67" s="4430"/>
      <c r="O67" s="76"/>
      <c r="P67" s="231"/>
      <c r="Q67" s="231"/>
      <c r="R67" s="231"/>
      <c r="S67" s="231"/>
      <c r="T67" s="231"/>
      <c r="U67" s="231"/>
      <c r="V67" s="231"/>
      <c r="W67" s="231"/>
    </row>
    <row r="68" spans="1:23" s="1376" customFormat="1" ht="12.65" hidden="1" customHeight="1">
      <c r="A68" s="4401"/>
      <c r="B68" s="1377"/>
      <c r="C68" s="1378"/>
      <c r="D68" s="4463" t="s">
        <v>1633</v>
      </c>
      <c r="E68" s="4463"/>
      <c r="F68" s="4463"/>
      <c r="G68" s="1379"/>
      <c r="H68" s="1846"/>
      <c r="I68" s="1847" t="e">
        <f>+'4負荷 (基準年)'!#REF!</f>
        <v>#REF!</v>
      </c>
      <c r="J68" s="1380" t="e">
        <f t="shared" ref="J68:J72" si="3">+G160</f>
        <v>#REF!</v>
      </c>
      <c r="K68" s="1381"/>
      <c r="L68" s="4477"/>
      <c r="M68" s="4430"/>
      <c r="N68" s="4430"/>
      <c r="O68" s="76"/>
      <c r="P68" s="231"/>
      <c r="Q68" s="231"/>
      <c r="R68" s="231"/>
      <c r="S68" s="231"/>
      <c r="T68" s="231"/>
      <c r="U68" s="231"/>
      <c r="V68" s="231"/>
      <c r="W68" s="231"/>
    </row>
    <row r="69" spans="1:23" s="1376" customFormat="1" ht="12.65" hidden="1" customHeight="1">
      <c r="A69" s="4401"/>
      <c r="B69" s="1377"/>
      <c r="C69" s="1378"/>
      <c r="D69" s="4463" t="s">
        <v>1634</v>
      </c>
      <c r="E69" s="4463"/>
      <c r="F69" s="4463"/>
      <c r="G69" s="1379"/>
      <c r="H69" s="1846"/>
      <c r="I69" s="1847" t="e">
        <f>+'4負荷 (基準年)'!#REF!</f>
        <v>#REF!</v>
      </c>
      <c r="J69" s="1380" t="e">
        <f t="shared" si="3"/>
        <v>#REF!</v>
      </c>
      <c r="K69" s="1381"/>
      <c r="L69" s="4477"/>
      <c r="M69" s="4430"/>
      <c r="N69" s="4430"/>
      <c r="O69" s="76"/>
      <c r="P69" s="231"/>
      <c r="Q69" s="231"/>
      <c r="R69" s="231"/>
      <c r="S69" s="231"/>
      <c r="T69" s="231"/>
      <c r="U69" s="231"/>
      <c r="V69" s="231"/>
      <c r="W69" s="231"/>
    </row>
    <row r="70" spans="1:23" s="1376" customFormat="1" ht="12.65" hidden="1" customHeight="1">
      <c r="A70" s="4401"/>
      <c r="B70" s="1377"/>
      <c r="C70" s="1378"/>
      <c r="D70" s="4463" t="s">
        <v>1635</v>
      </c>
      <c r="E70" s="4463"/>
      <c r="F70" s="4463"/>
      <c r="G70" s="1379"/>
      <c r="H70" s="1846"/>
      <c r="I70" s="1847" t="e">
        <f>+'4負荷 (基準年)'!#REF!</f>
        <v>#REF!</v>
      </c>
      <c r="J70" s="1380" t="e">
        <f t="shared" si="3"/>
        <v>#REF!</v>
      </c>
      <c r="K70" s="1381"/>
      <c r="L70" s="4477"/>
      <c r="M70" s="4430"/>
      <c r="N70" s="4430"/>
      <c r="O70" s="76"/>
      <c r="P70" s="231"/>
      <c r="Q70" s="231"/>
      <c r="R70" s="231"/>
      <c r="S70" s="231"/>
      <c r="T70" s="231"/>
      <c r="U70" s="231"/>
      <c r="V70" s="231"/>
      <c r="W70" s="231"/>
    </row>
    <row r="71" spans="1:23" s="1376" customFormat="1" ht="12.65" hidden="1" customHeight="1">
      <c r="A71" s="4401"/>
      <c r="B71" s="1377"/>
      <c r="C71" s="1378"/>
      <c r="D71" s="4463" t="s">
        <v>1636</v>
      </c>
      <c r="E71" s="4463"/>
      <c r="F71" s="4463"/>
      <c r="G71" s="1379"/>
      <c r="H71" s="1846"/>
      <c r="I71" s="1847" t="e">
        <f>+'4負荷 (基準年)'!#REF!</f>
        <v>#REF!</v>
      </c>
      <c r="J71" s="1380">
        <f t="shared" si="3"/>
        <v>40</v>
      </c>
      <c r="K71" s="1381"/>
      <c r="L71" s="4477"/>
      <c r="M71" s="4430"/>
      <c r="N71" s="4430"/>
      <c r="O71" s="76"/>
      <c r="P71" s="231"/>
      <c r="Q71" s="231"/>
      <c r="R71" s="231"/>
      <c r="S71" s="231"/>
      <c r="T71" s="231"/>
      <c r="U71" s="231"/>
      <c r="V71" s="231"/>
      <c r="W71" s="231"/>
    </row>
    <row r="72" spans="1:23" s="1376" customFormat="1" ht="12.65" hidden="1" customHeight="1">
      <c r="A72" s="4401"/>
      <c r="B72" s="1377"/>
      <c r="C72" s="1378"/>
      <c r="D72" s="4463" t="s">
        <v>1637</v>
      </c>
      <c r="E72" s="4463"/>
      <c r="F72" s="4463"/>
      <c r="G72" s="1379"/>
      <c r="H72" s="1846"/>
      <c r="I72" s="1847" t="e">
        <f>+'4負荷 (基準年)'!#REF!</f>
        <v>#REF!</v>
      </c>
      <c r="J72" s="1380">
        <f t="shared" si="3"/>
        <v>10</v>
      </c>
      <c r="K72" s="1381"/>
      <c r="L72" s="4477"/>
      <c r="M72" s="4430"/>
      <c r="N72" s="4430"/>
      <c r="O72" s="76"/>
      <c r="P72" s="231"/>
      <c r="Q72" s="231"/>
      <c r="R72" s="231"/>
      <c r="S72" s="231"/>
      <c r="T72" s="231"/>
      <c r="U72" s="231"/>
      <c r="V72" s="231"/>
      <c r="W72" s="231"/>
    </row>
    <row r="73" spans="1:23" s="1376" customFormat="1" ht="12.65" hidden="1" customHeight="1">
      <c r="A73" s="4401"/>
      <c r="B73" s="1377"/>
      <c r="C73" s="1378"/>
      <c r="D73" s="4463" t="s">
        <v>1638</v>
      </c>
      <c r="E73" s="4463"/>
      <c r="F73" s="4463"/>
      <c r="G73" s="1379"/>
      <c r="H73" s="1846"/>
      <c r="I73" s="1847" t="e">
        <f>+'4負荷 (基準年)'!#REF!</f>
        <v>#REF!</v>
      </c>
      <c r="J73" s="1380">
        <f>+G165</f>
        <v>30</v>
      </c>
      <c r="K73" s="1381"/>
      <c r="L73" s="4477"/>
      <c r="M73" s="4430"/>
      <c r="N73" s="4430"/>
      <c r="O73" s="76"/>
      <c r="P73" s="231"/>
      <c r="Q73" s="231"/>
      <c r="R73" s="231"/>
      <c r="S73" s="231"/>
      <c r="T73" s="231"/>
      <c r="U73" s="231"/>
      <c r="V73" s="231"/>
      <c r="W73" s="231"/>
    </row>
    <row r="74" spans="1:23" s="1376" customFormat="1" ht="12.65" hidden="1" customHeight="1">
      <c r="A74" s="4401"/>
      <c r="B74" s="1382"/>
      <c r="C74" s="1383"/>
      <c r="D74" s="4463" t="s">
        <v>1639</v>
      </c>
      <c r="E74" s="4463"/>
      <c r="F74" s="4463"/>
      <c r="G74" s="1379"/>
      <c r="H74" s="1846"/>
      <c r="I74" s="1847" t="e">
        <f>+'4負荷 (基準年)'!#REF!</f>
        <v>#REF!</v>
      </c>
      <c r="J74" s="1384" t="e">
        <f>+G166</f>
        <v>#REF!</v>
      </c>
      <c r="K74" s="1385" t="s">
        <v>1640</v>
      </c>
      <c r="L74" s="4477" t="s">
        <v>1641</v>
      </c>
      <c r="M74" s="4430"/>
      <c r="N74" s="4430"/>
      <c r="O74" s="231"/>
      <c r="P74" s="231"/>
      <c r="Q74" s="231"/>
      <c r="R74" s="231"/>
      <c r="S74" s="231"/>
      <c r="T74" s="231"/>
      <c r="U74" s="231"/>
      <c r="V74" s="231"/>
      <c r="W74" s="231"/>
    </row>
    <row r="75" spans="1:23">
      <c r="A75" s="4402"/>
      <c r="B75" s="267" t="s">
        <v>1078</v>
      </c>
      <c r="C75" s="4191" t="s">
        <v>445</v>
      </c>
      <c r="D75" s="4191"/>
      <c r="E75" s="4191"/>
      <c r="F75" s="4191"/>
      <c r="H75" s="1848"/>
      <c r="I75" s="1850"/>
      <c r="J75" s="277"/>
      <c r="K75" s="1182"/>
      <c r="L75" s="4349"/>
      <c r="M75" s="4349"/>
      <c r="N75" s="4350"/>
    </row>
    <row r="76" spans="1:23">
      <c r="A76" s="4335" t="s">
        <v>2808</v>
      </c>
      <c r="C76" s="243"/>
      <c r="D76" s="4338" t="s">
        <v>47</v>
      </c>
      <c r="E76" s="4339"/>
      <c r="F76" s="4340"/>
      <c r="G76" s="238" t="s">
        <v>1079</v>
      </c>
      <c r="H76" s="1842"/>
      <c r="I76" s="1849">
        <f>+'4負荷 (基準年)'!J66</f>
        <v>1200</v>
      </c>
      <c r="J76" s="654">
        <f>+G194</f>
        <v>1080</v>
      </c>
      <c r="K76" s="1180" t="s">
        <v>1071</v>
      </c>
      <c r="L76" s="4159" t="s">
        <v>1006</v>
      </c>
      <c r="M76" s="4159"/>
      <c r="N76" s="4159"/>
    </row>
    <row r="77" spans="1:23">
      <c r="A77" s="4336"/>
      <c r="C77" s="243"/>
      <c r="D77" s="4338" t="s">
        <v>48</v>
      </c>
      <c r="E77" s="4339"/>
      <c r="F77" s="4340"/>
      <c r="G77" s="238" t="s">
        <v>1080</v>
      </c>
      <c r="H77" s="1842"/>
      <c r="I77" s="1849">
        <f>+'4負荷 (基準年)'!J68</f>
        <v>0</v>
      </c>
      <c r="J77" s="654">
        <f>+G190+I190</f>
        <v>0</v>
      </c>
      <c r="K77" s="1185"/>
      <c r="L77" s="4159"/>
      <c r="M77" s="4159"/>
      <c r="N77" s="4159"/>
    </row>
    <row r="78" spans="1:23">
      <c r="A78" s="4336"/>
      <c r="B78" s="268"/>
      <c r="C78" s="257"/>
      <c r="D78" s="4338" t="s">
        <v>49</v>
      </c>
      <c r="E78" s="4339"/>
      <c r="F78" s="4340"/>
      <c r="G78" s="238"/>
      <c r="H78" s="1842"/>
      <c r="I78" s="1849">
        <f>+'4負荷 (基準年)'!J69</f>
        <v>0</v>
      </c>
      <c r="J78" s="654">
        <f>+G191+I191</f>
        <v>0</v>
      </c>
      <c r="K78" s="1185"/>
      <c r="L78" s="4159"/>
      <c r="M78" s="4159"/>
      <c r="N78" s="4159"/>
    </row>
    <row r="79" spans="1:23">
      <c r="A79" s="4336"/>
      <c r="B79" s="269" t="s">
        <v>1081</v>
      </c>
      <c r="C79" s="269" t="s">
        <v>446</v>
      </c>
      <c r="D79" s="243"/>
      <c r="E79" s="655"/>
      <c r="F79" s="655"/>
      <c r="G79" s="286"/>
      <c r="H79" s="1850"/>
      <c r="I79" s="1850"/>
      <c r="J79" s="656"/>
      <c r="K79" s="1186"/>
      <c r="L79" s="4341"/>
      <c r="M79" s="4341"/>
      <c r="N79" s="4342"/>
      <c r="P79" s="648"/>
    </row>
    <row r="80" spans="1:23">
      <c r="A80" s="4336"/>
      <c r="C80" s="243"/>
      <c r="D80" s="4343" t="str">
        <f>+D201</f>
        <v>トルエン</v>
      </c>
      <c r="E80" s="4344"/>
      <c r="F80" s="4345"/>
      <c r="G80" s="238" t="s">
        <v>1082</v>
      </c>
      <c r="H80" s="1842"/>
      <c r="I80" s="1843">
        <f>+'4負荷 (基準年)'!J71</f>
        <v>210</v>
      </c>
      <c r="J80" s="654">
        <f>+I201</f>
        <v>210</v>
      </c>
      <c r="K80" s="1180" t="s">
        <v>1071</v>
      </c>
      <c r="L80" s="4159" t="s">
        <v>44</v>
      </c>
      <c r="M80" s="4159"/>
      <c r="N80" s="4159"/>
      <c r="P80" s="648"/>
    </row>
    <row r="81" spans="1:23">
      <c r="A81" s="4336"/>
      <c r="C81" s="243"/>
      <c r="D81" s="4343">
        <f>+D202</f>
        <v>0</v>
      </c>
      <c r="E81" s="4344"/>
      <c r="F81" s="4345"/>
      <c r="G81" s="238" t="s">
        <v>1083</v>
      </c>
      <c r="H81" s="1842"/>
      <c r="I81" s="1843">
        <f>+'4負荷 (基準年)'!J72</f>
        <v>0</v>
      </c>
      <c r="J81" s="654">
        <f>+I202</f>
        <v>0</v>
      </c>
      <c r="K81" s="1180"/>
      <c r="L81" s="1187"/>
      <c r="M81" s="1188"/>
      <c r="N81" s="1189"/>
      <c r="P81" s="648"/>
    </row>
    <row r="82" spans="1:23">
      <c r="A82" s="4337"/>
      <c r="B82" s="268"/>
      <c r="C82" s="257"/>
      <c r="D82" s="4343">
        <f>+D203</f>
        <v>0</v>
      </c>
      <c r="E82" s="4344"/>
      <c r="F82" s="4345"/>
      <c r="G82" s="238" t="s">
        <v>1082</v>
      </c>
      <c r="H82" s="1842"/>
      <c r="I82" s="1843">
        <f>+'4負荷 (基準年)'!J73</f>
        <v>0</v>
      </c>
      <c r="J82" s="654">
        <f>+I203</f>
        <v>0</v>
      </c>
      <c r="K82" s="1180"/>
      <c r="L82" s="1187"/>
      <c r="M82" s="1188"/>
      <c r="N82" s="1189"/>
      <c r="P82" s="648"/>
    </row>
    <row r="83" spans="1:23">
      <c r="B83" s="231" t="s">
        <v>38</v>
      </c>
      <c r="P83" s="648"/>
    </row>
    <row r="84" spans="1:23">
      <c r="B84" s="270" t="s">
        <v>1084</v>
      </c>
      <c r="F84" s="4185" t="s">
        <v>1085</v>
      </c>
      <c r="G84" s="4185"/>
      <c r="H84" s="4185"/>
      <c r="I84" s="4185"/>
      <c r="J84" s="271" t="s">
        <v>1086</v>
      </c>
      <c r="P84" s="648"/>
    </row>
    <row r="85" spans="1:23">
      <c r="B85" s="272" t="s">
        <v>2719</v>
      </c>
      <c r="E85" s="1363">
        <f>+J76</f>
        <v>1080</v>
      </c>
      <c r="F85" s="231" t="e">
        <f>+#REF!</f>
        <v>#REF!</v>
      </c>
      <c r="G85" s="4467" t="str">
        <f>+環境経営レポート!C183</f>
        <v>一般建築業及び産業廃棄物収集運搬業</v>
      </c>
      <c r="H85" s="4468"/>
      <c r="J85" s="272" t="s">
        <v>111</v>
      </c>
      <c r="K85" s="273"/>
      <c r="L85" s="1363">
        <f>+J33</f>
        <v>25908.02</v>
      </c>
      <c r="M85" s="231" t="str">
        <f>+G33</f>
        <v>Kg-CO2</v>
      </c>
      <c r="P85" s="648"/>
    </row>
    <row r="86" spans="1:23">
      <c r="B86" s="272" t="s">
        <v>110</v>
      </c>
      <c r="G86" s="4469"/>
      <c r="H86" s="4470"/>
      <c r="J86" s="272" t="s">
        <v>109</v>
      </c>
      <c r="K86" s="273"/>
      <c r="L86" s="1363">
        <f>+J56+J61</f>
        <v>1080</v>
      </c>
      <c r="M86" s="231" t="str">
        <f>+G56</f>
        <v>ｋｇ</v>
      </c>
      <c r="P86" s="648"/>
    </row>
    <row r="87" spans="1:23">
      <c r="B87" s="270" t="s">
        <v>1087</v>
      </c>
      <c r="E87" s="1363"/>
      <c r="F87" s="694"/>
      <c r="G87" s="4471"/>
      <c r="H87" s="4472"/>
      <c r="J87" s="270" t="s">
        <v>2713</v>
      </c>
      <c r="K87" s="273"/>
      <c r="L87" s="1363">
        <f>+E85</f>
        <v>1080</v>
      </c>
      <c r="M87" s="2572" t="s">
        <v>2712</v>
      </c>
      <c r="P87" s="648"/>
    </row>
    <row r="88" spans="1:23">
      <c r="B88" s="270" t="s">
        <v>113</v>
      </c>
      <c r="G88" s="4141" t="s">
        <v>114</v>
      </c>
      <c r="H88" s="4142"/>
      <c r="J88" s="270" t="s">
        <v>115</v>
      </c>
      <c r="K88" s="273"/>
      <c r="P88" s="648"/>
    </row>
    <row r="89" spans="1:23">
      <c r="B89" s="270"/>
      <c r="G89" s="4143" t="s">
        <v>157</v>
      </c>
      <c r="H89" s="4143"/>
      <c r="J89" s="273"/>
      <c r="K89" s="273"/>
      <c r="P89" s="648"/>
    </row>
    <row r="90" spans="1:23">
      <c r="F90" s="4144" t="s">
        <v>117</v>
      </c>
      <c r="G90" s="4144"/>
      <c r="H90" s="4144"/>
      <c r="I90" s="4144"/>
      <c r="J90" s="273"/>
      <c r="K90" s="273"/>
      <c r="P90" s="648"/>
    </row>
    <row r="91" spans="1:23">
      <c r="F91" s="276"/>
      <c r="G91" s="276"/>
      <c r="H91" s="276"/>
      <c r="I91" s="276"/>
      <c r="J91" s="273"/>
      <c r="K91" s="273"/>
      <c r="O91" s="1376"/>
      <c r="P91" s="1913"/>
      <c r="Q91" s="1913"/>
      <c r="R91" s="1376"/>
      <c r="S91" s="1376"/>
      <c r="T91" s="1376"/>
      <c r="U91" s="1376"/>
      <c r="V91" s="1376"/>
      <c r="W91" s="1914"/>
    </row>
    <row r="92" spans="1:23" ht="14.5" thickBot="1">
      <c r="A92" s="235" t="s">
        <v>118</v>
      </c>
      <c r="B92" s="240"/>
      <c r="C92" s="260"/>
      <c r="D92" s="243"/>
      <c r="E92" s="243"/>
      <c r="F92" s="243"/>
      <c r="G92" s="260"/>
      <c r="H92" s="243"/>
      <c r="I92" s="243"/>
      <c r="J92" s="260" t="s">
        <v>217</v>
      </c>
      <c r="K92" s="277"/>
      <c r="L92" s="278"/>
      <c r="M92" s="2573" t="s">
        <v>771</v>
      </c>
      <c r="O92" s="1376"/>
      <c r="P92" s="1913"/>
      <c r="Q92" s="1913"/>
      <c r="R92" s="1917"/>
      <c r="S92" s="1376"/>
      <c r="T92" s="1376"/>
      <c r="U92" s="1376"/>
      <c r="V92" s="1376"/>
      <c r="W92" s="1918"/>
    </row>
    <row r="93" spans="1:23">
      <c r="A93" s="657"/>
      <c r="B93" s="658"/>
      <c r="C93" s="658"/>
      <c r="D93" s="658"/>
      <c r="E93" s="658"/>
      <c r="F93" s="4145" t="s">
        <v>137</v>
      </c>
      <c r="G93" s="4186" t="s">
        <v>138</v>
      </c>
      <c r="H93" s="4186"/>
      <c r="I93" s="4186"/>
      <c r="J93" s="4187" t="s">
        <v>1088</v>
      </c>
      <c r="K93" s="4188"/>
      <c r="L93" s="2991" t="s">
        <v>3370</v>
      </c>
      <c r="M93" s="2992"/>
      <c r="N93" s="2992"/>
      <c r="O93" s="1920"/>
      <c r="P93" s="1913"/>
      <c r="Q93" s="1913"/>
      <c r="R93" s="1921"/>
      <c r="S93" s="1921"/>
      <c r="T93" s="1921"/>
      <c r="U93" s="1921"/>
      <c r="V93" s="1921"/>
      <c r="W93" s="1376"/>
    </row>
    <row r="94" spans="1:23" ht="46.5" thickBot="1">
      <c r="A94" s="659"/>
      <c r="B94" s="660"/>
      <c r="C94" s="660"/>
      <c r="D94" s="660"/>
      <c r="E94" s="660"/>
      <c r="F94" s="4146"/>
      <c r="G94" s="661" t="s">
        <v>139</v>
      </c>
      <c r="H94" s="792" t="s">
        <v>1166</v>
      </c>
      <c r="I94" s="662" t="s">
        <v>140</v>
      </c>
      <c r="J94" s="4189"/>
      <c r="K94" s="4190"/>
      <c r="L94" s="2993" t="s">
        <v>3371</v>
      </c>
      <c r="M94" s="2994" t="s">
        <v>3372</v>
      </c>
      <c r="N94" s="2995"/>
      <c r="O94" s="1922"/>
      <c r="P94" s="1913"/>
      <c r="Q94" s="1913"/>
      <c r="R94" s="4069"/>
      <c r="S94" s="4026" t="s">
        <v>1945</v>
      </c>
      <c r="T94" s="4026" t="s">
        <v>1945</v>
      </c>
      <c r="U94" s="4092"/>
      <c r="V94" s="4026" t="s">
        <v>1945</v>
      </c>
      <c r="W94" s="1376"/>
    </row>
    <row r="95" spans="1:23" ht="13.5" thickBot="1">
      <c r="A95" s="4122" t="s">
        <v>447</v>
      </c>
      <c r="B95" s="4123" t="s">
        <v>141</v>
      </c>
      <c r="C95" s="4125" t="s">
        <v>1901</v>
      </c>
      <c r="D95" s="4126"/>
      <c r="E95" s="4127"/>
      <c r="F95" s="677" t="s">
        <v>1089</v>
      </c>
      <c r="G95" s="757">
        <f>+'4負荷記録表'!Q16</f>
        <v>9730</v>
      </c>
      <c r="H95" s="719">
        <f>G95*J95</f>
        <v>4222.82</v>
      </c>
      <c r="I95" s="675">
        <f>H95/H107</f>
        <v>0.1663364480238482</v>
      </c>
      <c r="J95" s="758">
        <f>+'6経営計画'!E10</f>
        <v>0.434</v>
      </c>
      <c r="K95" s="2336" t="s">
        <v>1090</v>
      </c>
      <c r="L95" s="2996">
        <f>+M95*G95</f>
        <v>84067.200000000012</v>
      </c>
      <c r="M95" s="2997">
        <v>8.64</v>
      </c>
      <c r="N95" s="2998" t="s">
        <v>3373</v>
      </c>
      <c r="O95" s="1925"/>
      <c r="P95" s="1913"/>
      <c r="Q95" s="1913"/>
      <c r="R95" s="4069"/>
      <c r="S95" s="4027"/>
      <c r="T95" s="4027"/>
      <c r="U95" s="4092"/>
      <c r="V95" s="4027"/>
      <c r="W95" s="1376"/>
    </row>
    <row r="96" spans="1:23" ht="13.5" thickBot="1">
      <c r="A96" s="4122"/>
      <c r="B96" s="4123"/>
      <c r="C96" s="4346" t="s">
        <v>1902</v>
      </c>
      <c r="D96" s="4347"/>
      <c r="E96" s="4348"/>
      <c r="F96" s="677" t="s">
        <v>1089</v>
      </c>
      <c r="G96" s="757">
        <f>+'4負荷記録表'!Q20</f>
        <v>1200</v>
      </c>
      <c r="H96" s="719">
        <f>G96*J96</f>
        <v>520.79999999999995</v>
      </c>
      <c r="I96" s="675">
        <f>H96/H107</f>
        <v>2.0514258749087137E-2</v>
      </c>
      <c r="J96" s="758">
        <f>+J95</f>
        <v>0.434</v>
      </c>
      <c r="K96" s="2336" t="s">
        <v>1090</v>
      </c>
      <c r="L96" s="2999">
        <f t="shared" ref="L96:L102" si="4">+M96*G96</f>
        <v>43800</v>
      </c>
      <c r="M96" s="2997">
        <v>36.5</v>
      </c>
      <c r="N96" s="3000" t="s">
        <v>3374</v>
      </c>
      <c r="O96" s="1925"/>
      <c r="P96" s="1913"/>
      <c r="Q96" s="1913"/>
      <c r="R96" s="4069"/>
      <c r="S96" s="4027"/>
      <c r="T96" s="4027"/>
      <c r="U96" s="4092"/>
      <c r="V96" s="4027"/>
      <c r="W96" s="1376"/>
    </row>
    <row r="97" spans="1:35">
      <c r="A97" s="4122"/>
      <c r="B97" s="4123"/>
      <c r="C97" s="4130" t="s">
        <v>297</v>
      </c>
      <c r="D97" s="2577" t="s">
        <v>1025</v>
      </c>
      <c r="E97" s="2578"/>
      <c r="F97" s="676" t="s">
        <v>1091</v>
      </c>
      <c r="G97" s="2607">
        <f>+'4負荷記録表'!Q50</f>
        <v>0</v>
      </c>
      <c r="H97" s="2337">
        <f>G97*J97</f>
        <v>0</v>
      </c>
      <c r="I97" s="756">
        <f>H97/H107</f>
        <v>0</v>
      </c>
      <c r="J97" s="3227">
        <v>2.5</v>
      </c>
      <c r="K97" s="2333" t="s">
        <v>2620</v>
      </c>
      <c r="L97" s="2999">
        <f t="shared" si="4"/>
        <v>0</v>
      </c>
      <c r="M97" s="2997">
        <v>38.9</v>
      </c>
      <c r="N97" s="3000" t="s">
        <v>3374</v>
      </c>
      <c r="O97" s="1925"/>
      <c r="P97" s="1913"/>
      <c r="Q97" s="1913"/>
      <c r="R97" s="4069"/>
      <c r="S97" s="4028"/>
      <c r="T97" s="4028"/>
      <c r="U97" s="4093"/>
      <c r="V97" s="4028"/>
      <c r="W97" s="1376"/>
    </row>
    <row r="98" spans="1:35">
      <c r="A98" s="4122"/>
      <c r="B98" s="4123"/>
      <c r="C98" s="4130"/>
      <c r="D98" s="667" t="s">
        <v>171</v>
      </c>
      <c r="E98" s="668"/>
      <c r="F98" s="663" t="s">
        <v>1092</v>
      </c>
      <c r="G98" s="2608">
        <f>+'4負荷記録表'!Q46</f>
        <v>0</v>
      </c>
      <c r="H98" s="2338">
        <f>G98*J98</f>
        <v>0</v>
      </c>
      <c r="I98" s="664">
        <f>H98/H107</f>
        <v>0</v>
      </c>
      <c r="J98" s="666">
        <v>2.75</v>
      </c>
      <c r="K98" s="2334" t="s">
        <v>2620</v>
      </c>
      <c r="L98" s="2999">
        <f t="shared" si="4"/>
        <v>0</v>
      </c>
      <c r="M98" s="2997">
        <v>44.8</v>
      </c>
      <c r="N98" s="3001" t="s">
        <v>3375</v>
      </c>
      <c r="O98" s="1925"/>
      <c r="P98" s="1913"/>
      <c r="Q98" s="1913"/>
      <c r="R98" s="4069"/>
      <c r="S98" s="4026" t="s">
        <v>1945</v>
      </c>
      <c r="T98" s="1928"/>
      <c r="U98" s="4026" t="s">
        <v>1945</v>
      </c>
      <c r="V98" s="4026" t="s">
        <v>1945</v>
      </c>
      <c r="W98" s="1376"/>
    </row>
    <row r="99" spans="1:35" ht="14">
      <c r="A99" s="4122"/>
      <c r="B99" s="4123"/>
      <c r="C99" s="4130"/>
      <c r="D99" s="667" t="s">
        <v>1027</v>
      </c>
      <c r="E99" s="668"/>
      <c r="F99" s="663" t="s">
        <v>2710</v>
      </c>
      <c r="G99" s="2608">
        <f>+'4負荷記録表'!Q24</f>
        <v>6470</v>
      </c>
      <c r="H99" s="2338">
        <f>G99*J99</f>
        <v>13975.2</v>
      </c>
      <c r="I99" s="664">
        <f>H99/H107</f>
        <v>0.55048169905960553</v>
      </c>
      <c r="J99" s="666">
        <v>2.16</v>
      </c>
      <c r="K99" s="2334" t="s">
        <v>2621</v>
      </c>
      <c r="L99" s="2999">
        <f t="shared" si="4"/>
        <v>353909</v>
      </c>
      <c r="M99" s="2997">
        <v>54.7</v>
      </c>
      <c r="N99" s="3001" t="s">
        <v>3376</v>
      </c>
      <c r="O99" s="1929"/>
      <c r="P99" s="1913"/>
      <c r="Q99" s="1913"/>
      <c r="R99" s="4069"/>
      <c r="S99" s="4027"/>
      <c r="T99" s="1928"/>
      <c r="U99" s="4027"/>
      <c r="V99" s="4027"/>
      <c r="W99" s="1376"/>
    </row>
    <row r="100" spans="1:35">
      <c r="A100" s="4122"/>
      <c r="B100" s="4123"/>
      <c r="C100" s="4130"/>
      <c r="D100" s="2570" t="s">
        <v>1028</v>
      </c>
      <c r="E100" s="668"/>
      <c r="F100" s="663" t="s">
        <v>1093</v>
      </c>
      <c r="G100" s="2608">
        <f>+'4負荷記録表'!Q34</f>
        <v>0</v>
      </c>
      <c r="H100" s="2338">
        <f t="shared" ref="H100:H103" si="5">G100*J100</f>
        <v>0</v>
      </c>
      <c r="I100" s="664">
        <f>H100/H107</f>
        <v>0</v>
      </c>
      <c r="J100" s="2335">
        <v>2.79</v>
      </c>
      <c r="K100" s="2334" t="s">
        <v>2622</v>
      </c>
      <c r="L100" s="2999">
        <f t="shared" si="4"/>
        <v>0</v>
      </c>
      <c r="M100" s="2997">
        <v>50.1</v>
      </c>
      <c r="N100" s="3001" t="s">
        <v>3376</v>
      </c>
      <c r="O100" s="1925"/>
      <c r="P100" s="1913"/>
      <c r="Q100" s="1913"/>
      <c r="R100" s="4069"/>
      <c r="S100" s="4027"/>
      <c r="T100" s="1928"/>
      <c r="U100" s="4027"/>
      <c r="V100" s="4027"/>
      <c r="W100" s="1376"/>
    </row>
    <row r="101" spans="1:35">
      <c r="A101" s="4122"/>
      <c r="B101" s="4123"/>
      <c r="C101" s="4130"/>
      <c r="D101" s="2571" t="s">
        <v>1094</v>
      </c>
      <c r="E101" s="669"/>
      <c r="F101" s="663" t="s">
        <v>1093</v>
      </c>
      <c r="G101" s="2608">
        <f>+'4負荷記録表'!Q30</f>
        <v>0</v>
      </c>
      <c r="H101" s="2338">
        <f t="shared" si="5"/>
        <v>0</v>
      </c>
      <c r="I101" s="664">
        <f>H101/H107</f>
        <v>0</v>
      </c>
      <c r="J101" s="2335">
        <v>2.99</v>
      </c>
      <c r="K101" s="2334" t="s">
        <v>2622</v>
      </c>
      <c r="L101" s="2999">
        <f t="shared" si="4"/>
        <v>0</v>
      </c>
      <c r="M101" s="2997">
        <v>33.4</v>
      </c>
      <c r="N101" s="3000" t="s">
        <v>3374</v>
      </c>
      <c r="O101" s="1929"/>
      <c r="P101" s="1913"/>
      <c r="Q101" s="1913"/>
      <c r="R101" s="4069"/>
      <c r="S101" s="4027"/>
      <c r="T101" s="1928"/>
      <c r="U101" s="4027"/>
      <c r="V101" s="4027"/>
      <c r="W101" s="1376"/>
    </row>
    <row r="102" spans="1:35">
      <c r="A102" s="4122"/>
      <c r="B102" s="4123"/>
      <c r="C102" s="4130"/>
      <c r="D102" s="665" t="s">
        <v>1095</v>
      </c>
      <c r="E102" s="670"/>
      <c r="F102" s="663" t="s">
        <v>1092</v>
      </c>
      <c r="G102" s="2608">
        <f>+'4負荷記録表'!Q38</f>
        <v>1080</v>
      </c>
      <c r="H102" s="2338">
        <f t="shared" si="5"/>
        <v>2473.1999999999998</v>
      </c>
      <c r="I102" s="664">
        <f>H102/H107</f>
        <v>9.7419095119512883E-2</v>
      </c>
      <c r="J102" s="666">
        <v>2.29</v>
      </c>
      <c r="K102" s="2334" t="s">
        <v>2620</v>
      </c>
      <c r="L102" s="2999">
        <f t="shared" si="4"/>
        <v>41040</v>
      </c>
      <c r="M102" s="3226">
        <v>38</v>
      </c>
      <c r="N102" s="3000" t="s">
        <v>3374</v>
      </c>
      <c r="O102" s="1925"/>
      <c r="P102" s="1913"/>
      <c r="Q102" s="1913"/>
      <c r="R102" s="4069"/>
      <c r="S102" s="4027"/>
      <c r="T102" s="1928"/>
      <c r="U102" s="4027"/>
      <c r="V102" s="4027"/>
      <c r="W102" s="1376"/>
    </row>
    <row r="103" spans="1:35">
      <c r="A103" s="4122"/>
      <c r="B103" s="4123"/>
      <c r="C103" s="4130"/>
      <c r="D103" s="665" t="s">
        <v>1119</v>
      </c>
      <c r="E103" s="671"/>
      <c r="F103" s="663" t="s">
        <v>1092</v>
      </c>
      <c r="G103" s="2608">
        <f>+'4負荷記録表'!Q42</f>
        <v>1800</v>
      </c>
      <c r="H103" s="2339">
        <f t="shared" si="5"/>
        <v>4716</v>
      </c>
      <c r="I103" s="664">
        <f>H103/H107</f>
        <v>0.1857627577970333</v>
      </c>
      <c r="J103" s="3228">
        <v>2.62</v>
      </c>
      <c r="K103" s="2334" t="s">
        <v>2620</v>
      </c>
      <c r="L103" s="3002">
        <f>SUM(L96:L102)</f>
        <v>438749</v>
      </c>
      <c r="M103" s="2997"/>
      <c r="N103" s="3003"/>
      <c r="O103" s="1925"/>
      <c r="P103" s="1913"/>
      <c r="Q103" s="1913"/>
      <c r="R103" s="4069"/>
      <c r="S103" s="4028"/>
      <c r="T103" s="1928"/>
      <c r="U103" s="4028"/>
      <c r="V103" s="4028"/>
      <c r="W103" s="1376"/>
    </row>
    <row r="104" spans="1:35">
      <c r="A104" s="4122"/>
      <c r="B104" s="4123"/>
      <c r="C104" s="4130"/>
      <c r="D104" s="2585" t="s">
        <v>2714</v>
      </c>
      <c r="E104" s="2586"/>
      <c r="F104" s="2579"/>
      <c r="G104" s="2580"/>
      <c r="H104" s="2581"/>
      <c r="I104" s="673"/>
      <c r="J104" s="2563"/>
      <c r="K104" s="2582"/>
      <c r="L104" s="76"/>
      <c r="M104" s="76"/>
      <c r="N104" s="1376"/>
      <c r="O104" s="1929"/>
      <c r="P104" s="1913"/>
      <c r="Q104" s="1913"/>
      <c r="R104" s="4026" t="s">
        <v>1945</v>
      </c>
      <c r="S104" s="1932"/>
      <c r="T104" s="4026" t="s">
        <v>1945</v>
      </c>
      <c r="U104" s="1932"/>
      <c r="V104" s="1932"/>
      <c r="W104" s="1376"/>
    </row>
    <row r="105" spans="1:35">
      <c r="A105" s="4122"/>
      <c r="B105" s="4123"/>
      <c r="C105" s="4130"/>
      <c r="D105" s="2583"/>
      <c r="E105" s="2587"/>
      <c r="F105" s="2584"/>
      <c r="G105" s="2588"/>
      <c r="H105" s="2589"/>
      <c r="I105" s="2590"/>
      <c r="J105" s="2591"/>
      <c r="K105" s="2592"/>
      <c r="L105" s="76"/>
      <c r="M105" s="76"/>
      <c r="N105" s="1376"/>
      <c r="O105" s="1929"/>
      <c r="P105" s="1913"/>
      <c r="Q105" s="1913"/>
      <c r="R105" s="4027"/>
      <c r="S105" s="1932"/>
      <c r="T105" s="4027"/>
      <c r="U105" s="1932"/>
      <c r="V105" s="1932"/>
      <c r="W105" s="1376"/>
    </row>
    <row r="106" spans="1:35" ht="13.5" thickBot="1">
      <c r="A106" s="4122"/>
      <c r="B106" s="4123"/>
      <c r="C106" s="4131"/>
      <c r="D106" s="4147" t="s">
        <v>773</v>
      </c>
      <c r="E106" s="4147"/>
      <c r="F106" s="4148"/>
      <c r="G106" s="672"/>
      <c r="H106" s="718">
        <f>SUM(H97:H103)</f>
        <v>21164.400000000001</v>
      </c>
      <c r="I106" s="673">
        <f>H106/H107</f>
        <v>0.83366355197615183</v>
      </c>
      <c r="J106" s="4482"/>
      <c r="K106" s="4483"/>
      <c r="L106" s="76"/>
      <c r="M106" s="76"/>
      <c r="N106" s="1376"/>
      <c r="O106" s="1929"/>
      <c r="P106" s="1913"/>
      <c r="Q106" s="1913"/>
      <c r="R106" s="4028"/>
      <c r="S106" s="1932"/>
      <c r="T106" s="4028"/>
      <c r="U106" s="1932"/>
      <c r="V106" s="1932"/>
      <c r="W106" s="1376"/>
    </row>
    <row r="107" spans="1:35" ht="13.5" thickBot="1">
      <c r="A107" s="4122"/>
      <c r="B107" s="4124"/>
      <c r="C107" s="4132" t="s">
        <v>772</v>
      </c>
      <c r="D107" s="4132"/>
      <c r="E107" s="4132"/>
      <c r="F107" s="4133"/>
      <c r="G107" s="674"/>
      <c r="H107" s="719">
        <f>+H95+H106</f>
        <v>25387.22</v>
      </c>
      <c r="I107" s="675"/>
      <c r="J107" s="4134"/>
      <c r="K107" s="4135"/>
      <c r="L107" s="3012">
        <f>+L95+L103</f>
        <v>522816.2</v>
      </c>
      <c r="M107" s="3004">
        <v>2.58E-5</v>
      </c>
      <c r="N107" s="76" t="s">
        <v>3377</v>
      </c>
      <c r="O107" s="1929"/>
      <c r="P107" s="1913"/>
      <c r="Q107" s="1913"/>
      <c r="R107" s="1932"/>
      <c r="S107" s="4026" t="s">
        <v>1945</v>
      </c>
      <c r="T107" s="1932"/>
      <c r="U107" s="4026" t="s">
        <v>1945</v>
      </c>
      <c r="V107" s="4026" t="s">
        <v>1945</v>
      </c>
      <c r="W107" s="1376"/>
    </row>
    <row r="108" spans="1:35" ht="13.5" thickBot="1">
      <c r="F108" s="276"/>
      <c r="G108" s="279"/>
      <c r="H108" s="276"/>
      <c r="I108" s="276"/>
      <c r="J108" s="273"/>
      <c r="K108" s="3229" t="s">
        <v>3379</v>
      </c>
      <c r="L108" s="3005">
        <f>+L107*0.0000258</f>
        <v>13.488657960000001</v>
      </c>
      <c r="M108" s="1407" t="s">
        <v>3378</v>
      </c>
      <c r="N108" s="1376"/>
      <c r="O108" s="1929"/>
      <c r="P108" s="1913"/>
      <c r="Q108" s="1913"/>
      <c r="R108" s="1932"/>
      <c r="S108" s="4027"/>
      <c r="T108" s="1932"/>
      <c r="U108" s="4027"/>
      <c r="V108" s="4027"/>
      <c r="W108" s="1376"/>
    </row>
    <row r="109" spans="1:35" s="1376" customFormat="1" ht="14">
      <c r="A109" s="1912" t="s">
        <v>1969</v>
      </c>
      <c r="B109" s="175"/>
      <c r="C109" s="175"/>
      <c r="D109" s="175"/>
      <c r="E109" s="175"/>
      <c r="F109" s="175"/>
      <c r="G109" s="175"/>
      <c r="H109" s="175"/>
      <c r="I109" s="175"/>
      <c r="J109" s="175"/>
      <c r="K109" s="175"/>
      <c r="L109" s="175"/>
      <c r="M109" s="2573" t="s">
        <v>771</v>
      </c>
      <c r="N109" s="175"/>
      <c r="O109" s="1929"/>
      <c r="P109" s="1913"/>
      <c r="Q109" s="1913"/>
      <c r="R109" s="1932"/>
      <c r="S109" s="4027"/>
      <c r="T109" s="1932"/>
      <c r="U109" s="4027"/>
      <c r="V109" s="4027"/>
      <c r="Y109" s="1915"/>
      <c r="AA109" s="1391"/>
      <c r="AB109" s="1391"/>
      <c r="AC109" s="1392"/>
      <c r="AD109" s="1392"/>
      <c r="AE109" s="1392"/>
      <c r="AF109" s="1392"/>
      <c r="AG109" s="1392"/>
      <c r="AH109" s="1392"/>
      <c r="AI109" s="1392"/>
    </row>
    <row r="110" spans="1:35" s="1376" customFormat="1" ht="13.5" thickBot="1">
      <c r="A110" s="1916"/>
      <c r="B110" s="175"/>
      <c r="C110" s="175"/>
      <c r="D110" s="175"/>
      <c r="E110" s="175"/>
      <c r="F110" s="175"/>
      <c r="G110" s="175"/>
      <c r="H110" s="175"/>
      <c r="I110" s="175"/>
      <c r="J110" s="175"/>
      <c r="K110" s="175"/>
      <c r="L110" s="175"/>
      <c r="M110" s="175"/>
      <c r="N110" s="175"/>
      <c r="O110" s="1929"/>
      <c r="P110" s="1913"/>
      <c r="Q110" s="1913"/>
      <c r="R110" s="1932"/>
      <c r="S110" s="4027"/>
      <c r="T110" s="1932"/>
      <c r="U110" s="4027"/>
      <c r="V110" s="4027"/>
      <c r="Y110" s="1915"/>
      <c r="AA110" s="1391"/>
      <c r="AB110" s="1391"/>
      <c r="AC110" s="1392"/>
      <c r="AD110" s="1392"/>
      <c r="AE110" s="1392"/>
      <c r="AF110" s="1392"/>
      <c r="AG110" s="1392"/>
      <c r="AH110" s="1392"/>
      <c r="AI110" s="1392"/>
    </row>
    <row r="111" spans="1:35" s="1376" customFormat="1" ht="14" thickTop="1" thickBot="1">
      <c r="A111" s="4431" t="s">
        <v>1942</v>
      </c>
      <c r="B111" s="4432"/>
      <c r="C111" s="4433"/>
      <c r="D111" s="4121"/>
      <c r="E111" s="4119"/>
      <c r="F111" s="4120"/>
      <c r="G111" s="4121" t="s">
        <v>1943</v>
      </c>
      <c r="H111" s="4120"/>
      <c r="I111" s="1919" t="s">
        <v>1944</v>
      </c>
      <c r="J111" s="1920"/>
      <c r="K111" s="1920"/>
      <c r="L111" s="1920"/>
      <c r="M111" s="1920"/>
      <c r="N111" s="1920"/>
      <c r="O111" s="1929"/>
      <c r="P111" s="1913"/>
      <c r="Q111" s="1913"/>
      <c r="R111" s="1932"/>
      <c r="S111" s="4027"/>
      <c r="T111" s="1932"/>
      <c r="U111" s="4027"/>
      <c r="V111" s="4027"/>
      <c r="X111" s="1915"/>
      <c r="Z111" s="1391"/>
      <c r="AA111" s="1391"/>
      <c r="AB111" s="1392"/>
      <c r="AC111" s="1392"/>
      <c r="AD111" s="1392"/>
      <c r="AE111" s="1392"/>
      <c r="AF111" s="1392"/>
      <c r="AG111" s="1392"/>
      <c r="AH111" s="1392"/>
    </row>
    <row r="112" spans="1:35" s="1376" customFormat="1" ht="13.5" thickTop="1">
      <c r="A112" s="4105"/>
      <c r="B112" s="4106"/>
      <c r="C112" s="4107"/>
      <c r="D112" s="4415"/>
      <c r="E112" s="4416"/>
      <c r="F112" s="4417"/>
      <c r="G112" s="4418"/>
      <c r="H112" s="4419"/>
      <c r="I112" s="2593"/>
      <c r="J112" s="1922"/>
      <c r="K112" s="1922"/>
      <c r="L112" s="1922"/>
      <c r="M112" s="1922"/>
      <c r="N112" s="1922"/>
      <c r="O112" s="1929"/>
      <c r="P112" s="1913"/>
      <c r="Q112" s="1913"/>
      <c r="R112" s="1932"/>
      <c r="S112" s="4028"/>
      <c r="T112" s="1932"/>
      <c r="U112" s="4028"/>
      <c r="V112" s="4028"/>
      <c r="X112" s="1923" t="s">
        <v>1946</v>
      </c>
      <c r="Y112" s="1924"/>
      <c r="Z112" s="1924"/>
      <c r="AA112" s="1924"/>
      <c r="AB112" s="1392"/>
      <c r="AC112" s="1392"/>
      <c r="AD112" s="1392"/>
      <c r="AE112" s="1392"/>
      <c r="AF112" s="1392"/>
      <c r="AG112" s="1392"/>
      <c r="AH112" s="1392"/>
    </row>
    <row r="113" spans="1:34" s="1376" customFormat="1" ht="13.5" customHeight="1">
      <c r="A113" s="4017" t="s">
        <v>1947</v>
      </c>
      <c r="B113" s="4070"/>
      <c r="C113" s="4018"/>
      <c r="D113" s="4424"/>
      <c r="E113" s="4425"/>
      <c r="F113" s="4426"/>
      <c r="G113" s="4420"/>
      <c r="H113" s="4421"/>
      <c r="I113" s="2594"/>
      <c r="J113" s="1925"/>
      <c r="K113" s="1925"/>
      <c r="L113" s="1925"/>
      <c r="M113" s="1925"/>
      <c r="N113" s="1925"/>
      <c r="X113" s="1926" t="s">
        <v>1948</v>
      </c>
      <c r="Y113" s="1924"/>
      <c r="Z113" s="1924"/>
      <c r="AB113" s="1392"/>
      <c r="AC113" s="1392"/>
      <c r="AD113" s="1392"/>
      <c r="AE113" s="1392"/>
      <c r="AF113" s="1392"/>
      <c r="AG113" s="1392"/>
      <c r="AH113" s="1392"/>
    </row>
    <row r="114" spans="1:34" s="1376" customFormat="1" ht="13.5" thickBot="1">
      <c r="A114" s="4097"/>
      <c r="B114" s="4098"/>
      <c r="C114" s="4088"/>
      <c r="D114" s="4427"/>
      <c r="E114" s="4428"/>
      <c r="F114" s="4429"/>
      <c r="G114" s="4422"/>
      <c r="H114" s="4423"/>
      <c r="I114" s="2595"/>
      <c r="J114" s="1925"/>
      <c r="K114" s="1925"/>
      <c r="L114" s="1925"/>
      <c r="M114" s="1925"/>
      <c r="N114" s="1925"/>
      <c r="O114" s="231"/>
      <c r="P114" s="648"/>
      <c r="Q114" s="231"/>
      <c r="R114" s="231"/>
      <c r="S114" s="231"/>
      <c r="T114" s="231"/>
      <c r="U114" s="231"/>
      <c r="V114" s="231"/>
      <c r="W114" s="231"/>
      <c r="X114" s="1926" t="s">
        <v>1949</v>
      </c>
      <c r="Y114" s="1924"/>
      <c r="Z114" s="1924"/>
      <c r="AB114" s="1392"/>
      <c r="AC114" s="1392"/>
      <c r="AD114" s="1392"/>
      <c r="AE114" s="1392"/>
      <c r="AF114" s="1392"/>
      <c r="AG114" s="1392"/>
      <c r="AH114" s="1392"/>
    </row>
    <row r="115" spans="1:34" s="1376" customFormat="1" ht="14" thickTop="1" thickBot="1">
      <c r="A115" s="4102" t="s">
        <v>1950</v>
      </c>
      <c r="B115" s="4103"/>
      <c r="C115" s="4103"/>
      <c r="D115" s="4103"/>
      <c r="E115" s="4103"/>
      <c r="F115" s="4104"/>
      <c r="G115" s="4059"/>
      <c r="H115" s="4060"/>
      <c r="I115" s="2710">
        <f>SUM(I112:I114)</f>
        <v>0</v>
      </c>
      <c r="J115" s="1925"/>
      <c r="K115" s="1925"/>
      <c r="L115" s="1925"/>
      <c r="M115" s="1925"/>
      <c r="N115" s="1925"/>
      <c r="O115" s="231"/>
      <c r="P115" s="648"/>
      <c r="Q115" s="231"/>
      <c r="R115" s="231"/>
      <c r="S115" s="231"/>
      <c r="T115" s="231"/>
      <c r="U115" s="231"/>
      <c r="V115" s="231"/>
      <c r="W115" s="231"/>
      <c r="X115" s="1924" t="s">
        <v>1951</v>
      </c>
      <c r="Y115" s="1924"/>
      <c r="AB115" s="1392"/>
      <c r="AC115" s="1392"/>
      <c r="AD115" s="1392"/>
      <c r="AE115" s="1392"/>
      <c r="AF115" s="1392"/>
      <c r="AG115" s="1392"/>
      <c r="AH115" s="1392"/>
    </row>
    <row r="116" spans="1:34" s="1376" customFormat="1">
      <c r="A116" s="4061"/>
      <c r="B116" s="4062"/>
      <c r="C116" s="4063"/>
      <c r="D116" s="4064"/>
      <c r="E116" s="4065"/>
      <c r="F116" s="4066"/>
      <c r="G116" s="4067"/>
      <c r="H116" s="4068"/>
      <c r="I116" s="2598"/>
      <c r="J116" s="1925"/>
      <c r="K116" s="1925"/>
      <c r="L116" s="1925"/>
      <c r="M116" s="1925"/>
      <c r="N116" s="1925"/>
      <c r="O116" s="231"/>
      <c r="P116" s="648"/>
      <c r="Q116" s="231"/>
      <c r="R116" s="231"/>
      <c r="S116" s="231"/>
      <c r="T116" s="231"/>
      <c r="U116" s="231"/>
      <c r="V116" s="231"/>
      <c r="W116" s="231"/>
      <c r="X116" s="1924" t="s">
        <v>1952</v>
      </c>
      <c r="Y116" s="1924"/>
      <c r="AB116" s="1392"/>
      <c r="AC116" s="1392"/>
      <c r="AD116" s="1392"/>
      <c r="AE116" s="1392"/>
      <c r="AF116" s="1392"/>
      <c r="AG116" s="1392"/>
      <c r="AH116" s="1392"/>
    </row>
    <row r="117" spans="1:34" s="1376" customFormat="1" ht="13.5" thickBot="1">
      <c r="A117" s="4017" t="s">
        <v>1953</v>
      </c>
      <c r="B117" s="4070"/>
      <c r="C117" s="4018"/>
      <c r="D117" s="4071"/>
      <c r="E117" s="4072"/>
      <c r="F117" s="4073"/>
      <c r="G117" s="4054"/>
      <c r="H117" s="4055"/>
      <c r="I117" s="2595"/>
      <c r="J117" s="1929"/>
      <c r="K117" s="1929"/>
      <c r="L117" s="1929"/>
      <c r="M117" s="1929"/>
      <c r="N117" s="1929"/>
      <c r="O117" s="231"/>
      <c r="P117" s="648"/>
      <c r="Q117" s="231"/>
      <c r="R117" s="231"/>
      <c r="S117" s="231"/>
      <c r="T117" s="231"/>
      <c r="U117" s="231"/>
      <c r="V117" s="231"/>
      <c r="W117" s="231"/>
      <c r="X117" s="1924" t="s">
        <v>1954</v>
      </c>
      <c r="Y117" s="1924"/>
      <c r="AB117" s="1392"/>
      <c r="AC117" s="1392"/>
      <c r="AD117" s="1392"/>
      <c r="AE117" s="1392"/>
      <c r="AF117" s="1392"/>
      <c r="AG117" s="1392"/>
      <c r="AH117" s="1392"/>
    </row>
    <row r="118" spans="1:34" s="1376" customFormat="1" ht="13.5" customHeight="1">
      <c r="A118" s="4074"/>
      <c r="B118" s="4413" t="s">
        <v>1955</v>
      </c>
      <c r="C118" s="4016"/>
      <c r="D118" s="4080"/>
      <c r="E118" s="4081"/>
      <c r="F118" s="4082"/>
      <c r="G118" s="4083"/>
      <c r="H118" s="4084"/>
      <c r="I118" s="2599"/>
      <c r="J118" s="1925"/>
      <c r="K118" s="1925"/>
      <c r="L118" s="1925"/>
      <c r="M118" s="1925"/>
      <c r="N118" s="1925"/>
      <c r="P118" s="1389"/>
      <c r="Q118" s="1390"/>
      <c r="R118" s="1391"/>
      <c r="S118" s="1391"/>
      <c r="T118" s="1392"/>
      <c r="U118" s="1392"/>
      <c r="V118" s="1392"/>
      <c r="W118" s="1392"/>
      <c r="X118" s="1926" t="s">
        <v>1956</v>
      </c>
      <c r="Y118" s="1924"/>
      <c r="Z118" s="1924"/>
      <c r="AB118" s="1392"/>
      <c r="AC118" s="1392"/>
      <c r="AD118" s="1392"/>
      <c r="AE118" s="1392"/>
      <c r="AF118" s="1392"/>
      <c r="AG118" s="1392"/>
      <c r="AH118" s="1392"/>
    </row>
    <row r="119" spans="1:34" s="1376" customFormat="1" ht="13.5" thickBot="1">
      <c r="A119" s="4074"/>
      <c r="B119" s="4414"/>
      <c r="C119" s="4018"/>
      <c r="D119" s="4071"/>
      <c r="E119" s="4072"/>
      <c r="F119" s="4073"/>
      <c r="G119" s="4085"/>
      <c r="H119" s="4086"/>
      <c r="I119" s="2600"/>
      <c r="J119" s="1929"/>
      <c r="K119" s="1929"/>
      <c r="L119" s="1929"/>
      <c r="M119" s="1929"/>
      <c r="N119" s="1929"/>
      <c r="P119" s="901"/>
      <c r="Q119" s="1390"/>
      <c r="R119" s="1391"/>
      <c r="S119" s="1391"/>
      <c r="T119" s="1392"/>
      <c r="U119" s="1392"/>
      <c r="V119" s="1392"/>
      <c r="W119" s="1392"/>
      <c r="X119" s="1924" t="s">
        <v>1957</v>
      </c>
      <c r="Y119" s="1924"/>
      <c r="AB119" s="1392"/>
      <c r="AC119" s="1392"/>
      <c r="AD119" s="1392"/>
      <c r="AE119" s="1392"/>
      <c r="AF119" s="1392"/>
      <c r="AG119" s="1392"/>
      <c r="AH119" s="1392"/>
    </row>
    <row r="120" spans="1:34" s="1376" customFormat="1" ht="13.5" thickBot="1">
      <c r="A120" s="4075"/>
      <c r="B120" s="4087"/>
      <c r="C120" s="4088"/>
      <c r="D120" s="4040" t="s">
        <v>1958</v>
      </c>
      <c r="E120" s="4041"/>
      <c r="F120" s="4089"/>
      <c r="G120" s="4090"/>
      <c r="H120" s="4091"/>
      <c r="I120" s="2708">
        <f>SUM(I118:I119)</f>
        <v>0</v>
      </c>
      <c r="J120" s="1925"/>
      <c r="K120" s="1925"/>
      <c r="L120" s="1925"/>
      <c r="M120" s="1925"/>
      <c r="N120" s="1925"/>
      <c r="P120" s="1401"/>
      <c r="Q120" s="1390"/>
      <c r="R120" s="1391"/>
      <c r="S120" s="1391"/>
      <c r="T120" s="1392"/>
      <c r="U120" s="1392"/>
      <c r="V120" s="1392"/>
      <c r="W120" s="1392"/>
      <c r="X120" s="1926" t="s">
        <v>1959</v>
      </c>
      <c r="Y120" s="1924"/>
      <c r="Z120" s="1924"/>
      <c r="AB120" s="1392"/>
      <c r="AC120" s="1392"/>
      <c r="AD120" s="1392"/>
      <c r="AE120" s="1392"/>
      <c r="AF120" s="1392"/>
      <c r="AG120" s="1392"/>
      <c r="AH120" s="1392"/>
    </row>
    <row r="121" spans="1:34" s="1376" customFormat="1" ht="14" thickTop="1" thickBot="1">
      <c r="A121" s="4056" t="s">
        <v>1960</v>
      </c>
      <c r="B121" s="4057"/>
      <c r="C121" s="4057"/>
      <c r="D121" s="4057"/>
      <c r="E121" s="4057"/>
      <c r="F121" s="4058"/>
      <c r="G121" s="4059"/>
      <c r="H121" s="4060"/>
      <c r="I121" s="2709">
        <f>SUM(I116:I117)</f>
        <v>0</v>
      </c>
      <c r="J121" s="1925"/>
      <c r="K121" s="1925"/>
      <c r="L121" s="1925"/>
      <c r="M121" s="1925"/>
      <c r="N121" s="1925"/>
      <c r="P121" s="1403"/>
      <c r="Q121" s="1404"/>
      <c r="R121" s="1391"/>
      <c r="S121" s="1391"/>
      <c r="T121" s="1392"/>
      <c r="U121" s="1392"/>
      <c r="V121" s="1392"/>
      <c r="W121" s="1392"/>
      <c r="X121" s="1924" t="s">
        <v>1961</v>
      </c>
      <c r="Y121" s="1924"/>
      <c r="AB121" s="1392"/>
      <c r="AC121" s="1392"/>
      <c r="AD121" s="1392"/>
      <c r="AE121" s="1392"/>
      <c r="AF121" s="1392"/>
      <c r="AG121" s="1392"/>
      <c r="AH121" s="1392"/>
    </row>
    <row r="122" spans="1:34" s="1376" customFormat="1">
      <c r="A122" s="4015" t="s">
        <v>1962</v>
      </c>
      <c r="B122" s="4044"/>
      <c r="C122" s="4016"/>
      <c r="D122" s="4045"/>
      <c r="E122" s="4046"/>
      <c r="F122" s="4047"/>
      <c r="G122" s="4048"/>
      <c r="H122" s="4049"/>
      <c r="I122" s="2601"/>
      <c r="J122" s="1929"/>
      <c r="K122" s="1929"/>
      <c r="L122" s="1929"/>
      <c r="M122" s="1929"/>
      <c r="N122" s="1929"/>
      <c r="P122" s="1403"/>
      <c r="Q122" s="1404"/>
      <c r="R122" s="1391"/>
      <c r="S122" s="1391"/>
      <c r="T122" s="1392"/>
      <c r="U122" s="1392"/>
      <c r="V122" s="1392"/>
      <c r="W122" s="1392"/>
      <c r="X122" s="1915"/>
      <c r="Z122" s="1391"/>
      <c r="AA122" s="1391"/>
      <c r="AB122" s="1392"/>
      <c r="AC122" s="1392"/>
      <c r="AD122" s="1392"/>
      <c r="AE122" s="1392"/>
      <c r="AF122" s="1392"/>
      <c r="AG122" s="1392"/>
      <c r="AH122" s="1392"/>
    </row>
    <row r="123" spans="1:34" s="1376" customFormat="1" ht="13.5" thickBot="1">
      <c r="A123" s="4038"/>
      <c r="B123" s="4050"/>
      <c r="C123" s="4039"/>
      <c r="D123" s="4051"/>
      <c r="E123" s="4052"/>
      <c r="F123" s="4053"/>
      <c r="G123" s="4054"/>
      <c r="H123" s="4055"/>
      <c r="I123" s="2602"/>
      <c r="J123" s="1929"/>
      <c r="K123" s="1929"/>
      <c r="L123" s="1929"/>
      <c r="M123" s="1929"/>
      <c r="N123" s="1929"/>
      <c r="P123" s="1403"/>
      <c r="Q123" s="1404"/>
      <c r="R123" s="1391"/>
      <c r="S123" s="1391"/>
      <c r="T123" s="1392"/>
      <c r="U123" s="1392"/>
      <c r="V123" s="1392"/>
      <c r="W123" s="1392"/>
      <c r="X123" s="1915"/>
      <c r="Z123" s="1391"/>
      <c r="AA123" s="1391"/>
      <c r="AB123" s="1392"/>
      <c r="AC123" s="1392"/>
      <c r="AD123" s="1392"/>
      <c r="AE123" s="1392"/>
      <c r="AF123" s="1392"/>
      <c r="AG123" s="1392"/>
      <c r="AH123" s="1392"/>
    </row>
    <row r="124" spans="1:34" s="1376" customFormat="1" ht="14" thickTop="1" thickBot="1">
      <c r="A124" s="4056" t="s">
        <v>1963</v>
      </c>
      <c r="B124" s="4057"/>
      <c r="C124" s="4057"/>
      <c r="D124" s="4057"/>
      <c r="E124" s="4057"/>
      <c r="F124" s="4058"/>
      <c r="G124" s="4059"/>
      <c r="H124" s="4060"/>
      <c r="I124" s="2707">
        <f>SUM(I122:I123)</f>
        <v>0</v>
      </c>
      <c r="J124" s="1929"/>
      <c r="K124" s="1929"/>
      <c r="L124" s="1929"/>
      <c r="M124" s="1929"/>
      <c r="N124" s="1929"/>
      <c r="P124" s="1403"/>
      <c r="Q124" s="1404"/>
      <c r="R124" s="1391"/>
      <c r="S124" s="1391"/>
      <c r="T124" s="1392"/>
      <c r="U124" s="1392"/>
      <c r="V124" s="1392"/>
      <c r="W124" s="1392"/>
      <c r="X124" s="1915"/>
      <c r="Z124" s="1391"/>
      <c r="AA124" s="1391"/>
      <c r="AB124" s="1392"/>
      <c r="AC124" s="1392"/>
      <c r="AD124" s="1392"/>
      <c r="AE124" s="1392"/>
      <c r="AF124" s="1392"/>
      <c r="AG124" s="1392"/>
      <c r="AH124" s="1392"/>
    </row>
    <row r="125" spans="1:34" s="1376" customFormat="1" ht="15" customHeight="1">
      <c r="A125" s="4015" t="s">
        <v>1964</v>
      </c>
      <c r="B125" s="4016"/>
      <c r="C125" s="4019" t="s">
        <v>1965</v>
      </c>
      <c r="D125" s="4021"/>
      <c r="E125" s="4022"/>
      <c r="F125" s="4023"/>
      <c r="G125" s="4024"/>
      <c r="H125" s="4025"/>
      <c r="I125" s="2601"/>
      <c r="J125" s="1929"/>
      <c r="K125" s="1929"/>
      <c r="L125" s="1929"/>
      <c r="M125" s="1929"/>
      <c r="N125" s="1929"/>
      <c r="P125" s="1403"/>
      <c r="Q125" s="1404"/>
      <c r="R125" s="1391"/>
      <c r="S125" s="1391"/>
      <c r="T125" s="1392"/>
      <c r="U125" s="1392"/>
      <c r="V125" s="1392"/>
      <c r="W125" s="1392"/>
      <c r="X125" s="1915"/>
      <c r="Z125" s="1391"/>
      <c r="AA125" s="1391"/>
      <c r="AB125" s="1392"/>
      <c r="AC125" s="1392"/>
      <c r="AD125" s="1392"/>
      <c r="AE125" s="1392"/>
      <c r="AF125" s="1392"/>
      <c r="AG125" s="1392"/>
      <c r="AH125" s="1392"/>
    </row>
    <row r="126" spans="1:34" s="1376" customFormat="1" ht="14.25" customHeight="1" thickBot="1">
      <c r="A126" s="4017"/>
      <c r="B126" s="4018"/>
      <c r="C126" s="4020"/>
      <c r="D126" s="4029"/>
      <c r="E126" s="4030"/>
      <c r="F126" s="4031"/>
      <c r="G126" s="4032"/>
      <c r="H126" s="4033"/>
      <c r="I126" s="2602"/>
      <c r="J126" s="1929"/>
      <c r="K126" s="1929"/>
      <c r="L126" s="1929"/>
      <c r="M126" s="1929"/>
      <c r="N126" s="1929"/>
      <c r="P126" s="1403"/>
      <c r="Q126" s="1404"/>
      <c r="R126" s="1391"/>
      <c r="S126" s="1391"/>
      <c r="T126" s="1392"/>
      <c r="U126" s="1392"/>
      <c r="V126" s="1392"/>
      <c r="W126" s="1392"/>
      <c r="X126" s="1915"/>
      <c r="Z126" s="1391"/>
      <c r="AA126" s="1391"/>
      <c r="AB126" s="1392"/>
      <c r="AC126" s="1392"/>
      <c r="AD126" s="1392"/>
      <c r="AE126" s="1392"/>
      <c r="AF126" s="1392"/>
      <c r="AG126" s="1392"/>
      <c r="AH126" s="1392"/>
    </row>
    <row r="127" spans="1:34" s="1376" customFormat="1">
      <c r="A127" s="4017"/>
      <c r="B127" s="4018"/>
      <c r="C127" s="4034" t="s">
        <v>1966</v>
      </c>
      <c r="D127" s="4021"/>
      <c r="E127" s="4022"/>
      <c r="F127" s="4023"/>
      <c r="G127" s="4036"/>
      <c r="H127" s="4037"/>
      <c r="I127" s="2603"/>
      <c r="J127" s="1929"/>
      <c r="K127" s="1929"/>
      <c r="L127" s="1929"/>
      <c r="M127" s="1929"/>
      <c r="N127" s="1929"/>
      <c r="P127" s="1401"/>
      <c r="Q127" s="1390"/>
      <c r="R127" s="1391"/>
      <c r="S127" s="1391"/>
      <c r="T127" s="1392"/>
      <c r="U127" s="1392"/>
      <c r="V127" s="1392"/>
      <c r="W127" s="1392"/>
      <c r="X127" s="1915"/>
      <c r="Z127" s="1391"/>
      <c r="AA127" s="1391"/>
      <c r="AB127" s="1392"/>
      <c r="AC127" s="1392"/>
      <c r="AD127" s="1392"/>
      <c r="AE127" s="1392"/>
      <c r="AF127" s="1392"/>
      <c r="AG127" s="1392"/>
      <c r="AH127" s="1392"/>
    </row>
    <row r="128" spans="1:34" s="1376" customFormat="1" ht="13.5" thickBot="1">
      <c r="A128" s="4017"/>
      <c r="B128" s="4018"/>
      <c r="C128" s="4035"/>
      <c r="D128" s="4029"/>
      <c r="E128" s="4030"/>
      <c r="F128" s="4031"/>
      <c r="G128" s="4032"/>
      <c r="H128" s="4033"/>
      <c r="I128" s="2600"/>
      <c r="J128" s="1929"/>
      <c r="K128" s="1929"/>
      <c r="L128" s="1929"/>
      <c r="M128" s="1929"/>
      <c r="N128" s="1929"/>
      <c r="P128" s="1401"/>
      <c r="Q128" s="1390"/>
      <c r="R128" s="1391"/>
      <c r="S128" s="1391"/>
      <c r="T128" s="1392"/>
      <c r="U128" s="1392"/>
      <c r="V128" s="1392"/>
      <c r="W128" s="1392"/>
      <c r="X128" s="1915"/>
      <c r="Z128" s="1391"/>
      <c r="AA128" s="1391"/>
      <c r="AB128" s="1392"/>
      <c r="AC128" s="1392"/>
      <c r="AD128" s="1392"/>
      <c r="AE128" s="1392"/>
      <c r="AF128" s="1392"/>
      <c r="AG128" s="1392"/>
      <c r="AH128" s="1392"/>
    </row>
    <row r="129" spans="1:34" s="1376" customFormat="1" ht="13.5" thickBot="1">
      <c r="A129" s="4038"/>
      <c r="B129" s="4039"/>
      <c r="C129" s="1934"/>
      <c r="D129" s="4040" t="s">
        <v>1958</v>
      </c>
      <c r="E129" s="4041"/>
      <c r="F129" s="4041"/>
      <c r="G129" s="1935"/>
      <c r="H129" s="1935"/>
      <c r="I129" s="2708">
        <f>SUM(I127:I128)</f>
        <v>0</v>
      </c>
      <c r="J129" s="1929"/>
      <c r="K129" s="1929"/>
      <c r="L129" s="1929"/>
      <c r="M129" s="1929"/>
      <c r="N129" s="1929"/>
      <c r="O129" s="231"/>
      <c r="P129" s="231"/>
      <c r="Q129" s="231"/>
      <c r="R129" s="231"/>
      <c r="S129" s="231"/>
      <c r="T129" s="231"/>
      <c r="U129" s="231"/>
      <c r="V129" s="231"/>
      <c r="W129" s="231"/>
      <c r="X129" s="1915"/>
      <c r="Z129" s="1391"/>
      <c r="AA129" s="1391"/>
      <c r="AB129" s="1392"/>
      <c r="AC129" s="1392"/>
      <c r="AD129" s="1392"/>
      <c r="AE129" s="1392"/>
      <c r="AF129" s="1392"/>
      <c r="AG129" s="1392"/>
      <c r="AH129" s="1392"/>
    </row>
    <row r="130" spans="1:34" s="1376" customFormat="1" ht="14" thickTop="1" thickBot="1">
      <c r="A130" s="4042" t="s">
        <v>1967</v>
      </c>
      <c r="B130" s="4043"/>
      <c r="C130" s="4043"/>
      <c r="D130" s="4043"/>
      <c r="E130" s="4043"/>
      <c r="F130" s="4043"/>
      <c r="G130" s="1936"/>
      <c r="H130" s="1936"/>
      <c r="I130" s="2709">
        <f>SUM(I125:I128)</f>
        <v>0</v>
      </c>
      <c r="J130" s="1929"/>
      <c r="K130" s="1929"/>
      <c r="L130" s="1929"/>
      <c r="M130" s="1929"/>
      <c r="N130" s="1929"/>
      <c r="O130" s="231"/>
      <c r="P130" s="231"/>
      <c r="Q130" s="231"/>
      <c r="R130" s="231"/>
      <c r="S130" s="231"/>
      <c r="T130" s="231"/>
      <c r="U130" s="231"/>
      <c r="V130" s="231"/>
      <c r="W130" s="231"/>
      <c r="X130" s="1915"/>
      <c r="Z130" s="1391"/>
      <c r="AA130" s="1391"/>
      <c r="AB130" s="1392"/>
      <c r="AC130" s="1392"/>
      <c r="AD130" s="1392"/>
      <c r="AE130" s="1392"/>
      <c r="AF130" s="1392"/>
      <c r="AG130" s="1392"/>
      <c r="AH130" s="1392"/>
    </row>
    <row r="131" spans="1:34" s="1376" customFormat="1" ht="13.5" thickTop="1">
      <c r="F131" s="1408"/>
      <c r="G131" s="1937"/>
      <c r="H131" s="1408"/>
      <c r="I131" s="1408"/>
      <c r="J131" s="1411"/>
      <c r="K131" s="1411"/>
      <c r="O131" s="231"/>
      <c r="P131" s="231"/>
      <c r="Q131" s="231"/>
      <c r="R131" s="231"/>
      <c r="S131" s="231"/>
      <c r="T131" s="231"/>
      <c r="U131" s="231"/>
      <c r="V131" s="231"/>
      <c r="W131" s="231"/>
    </row>
    <row r="132" spans="1:34">
      <c r="F132" s="276"/>
      <c r="G132" s="279"/>
      <c r="H132" s="276"/>
      <c r="I132" s="276"/>
      <c r="J132" s="273"/>
      <c r="K132" s="273"/>
    </row>
    <row r="133" spans="1:34" ht="14">
      <c r="A133" s="235" t="s">
        <v>1968</v>
      </c>
      <c r="B133" s="240"/>
      <c r="G133" s="234"/>
      <c r="I133" s="234" t="s">
        <v>218</v>
      </c>
      <c r="J133" s="231" t="str">
        <f>+'4負荷記録表'!D79</f>
        <v>ｋｇ</v>
      </c>
      <c r="M133" s="2573" t="s">
        <v>771</v>
      </c>
    </row>
    <row r="134" spans="1:34">
      <c r="A134" s="4484"/>
      <c r="B134" s="4485"/>
      <c r="C134" s="4485"/>
      <c r="D134" s="4485"/>
      <c r="E134" s="4486"/>
      <c r="F134" s="4473" t="s">
        <v>778</v>
      </c>
      <c r="G134" s="4474"/>
      <c r="H134" s="1161" t="s">
        <v>1268</v>
      </c>
      <c r="I134" s="1161" t="s">
        <v>1269</v>
      </c>
      <c r="J134" s="4475" t="s">
        <v>201</v>
      </c>
      <c r="K134" s="1162" t="s">
        <v>1270</v>
      </c>
    </row>
    <row r="135" spans="1:34">
      <c r="A135" s="1163"/>
      <c r="B135" s="1164"/>
      <c r="C135" s="1164"/>
      <c r="D135" s="1164"/>
      <c r="E135" s="1165"/>
      <c r="F135" s="809" t="s">
        <v>1271</v>
      </c>
      <c r="G135" s="809" t="s">
        <v>1272</v>
      </c>
      <c r="H135" s="809" t="s">
        <v>1273</v>
      </c>
      <c r="I135" s="809" t="s">
        <v>1274</v>
      </c>
      <c r="J135" s="4476"/>
      <c r="K135" s="807" t="s">
        <v>1275</v>
      </c>
    </row>
    <row r="136" spans="1:34">
      <c r="A136" s="4302"/>
      <c r="B136" s="4305"/>
      <c r="C136" s="4310" t="s">
        <v>417</v>
      </c>
      <c r="D136" s="4311"/>
      <c r="E136" s="4312"/>
      <c r="F136" s="684"/>
      <c r="G136" s="684"/>
      <c r="H136" s="720"/>
      <c r="I136" s="150"/>
      <c r="J136" s="150">
        <f t="shared" ref="J136:J156" si="6">SUM(F136:I136)</f>
        <v>0</v>
      </c>
      <c r="K136" s="1166" t="str">
        <f t="shared" ref="K136:K157" si="7">IF(J136=0,"-",(F136+G136)/J136)</f>
        <v>-</v>
      </c>
    </row>
    <row r="137" spans="1:34">
      <c r="A137" s="4302"/>
      <c r="B137" s="4305"/>
      <c r="C137" s="4310" t="s">
        <v>216</v>
      </c>
      <c r="D137" s="4311"/>
      <c r="E137" s="4312"/>
      <c r="F137" s="684"/>
      <c r="G137" s="684"/>
      <c r="H137" s="720"/>
      <c r="I137" s="150"/>
      <c r="J137" s="150">
        <f t="shared" si="6"/>
        <v>0</v>
      </c>
      <c r="K137" s="1167" t="str">
        <f t="shared" si="7"/>
        <v>-</v>
      </c>
    </row>
    <row r="138" spans="1:34">
      <c r="A138" s="4302"/>
      <c r="B138" s="4305"/>
      <c r="C138" s="4310" t="s">
        <v>303</v>
      </c>
      <c r="D138" s="4311"/>
      <c r="E138" s="4312"/>
      <c r="F138" s="684"/>
      <c r="G138" s="684"/>
      <c r="H138" s="720"/>
      <c r="I138" s="150"/>
      <c r="J138" s="150">
        <f t="shared" si="6"/>
        <v>0</v>
      </c>
      <c r="K138" s="1168" t="str">
        <f t="shared" si="7"/>
        <v>-</v>
      </c>
    </row>
    <row r="139" spans="1:34">
      <c r="A139" s="4302"/>
      <c r="B139" s="4305"/>
      <c r="C139" s="4313"/>
      <c r="D139" s="4314"/>
      <c r="E139" s="4315"/>
      <c r="F139" s="168"/>
      <c r="G139" s="168"/>
      <c r="H139" s="721"/>
      <c r="I139" s="151"/>
      <c r="J139" s="151">
        <f t="shared" si="6"/>
        <v>0</v>
      </c>
      <c r="K139" s="1169" t="str">
        <f t="shared" si="7"/>
        <v>-</v>
      </c>
    </row>
    <row r="140" spans="1:34">
      <c r="A140" s="4302"/>
      <c r="B140" s="4305"/>
      <c r="C140" s="4307" t="s">
        <v>2715</v>
      </c>
      <c r="D140" s="4308"/>
      <c r="E140" s="4309"/>
      <c r="F140" s="1170"/>
      <c r="G140" s="1170"/>
      <c r="H140" s="1171">
        <f>+'4負荷記録表'!Q84</f>
        <v>1080</v>
      </c>
      <c r="I140" s="152"/>
      <c r="J140" s="152">
        <f t="shared" si="6"/>
        <v>1080</v>
      </c>
      <c r="K140" s="1172">
        <f t="shared" si="7"/>
        <v>0</v>
      </c>
    </row>
    <row r="141" spans="1:34">
      <c r="A141" s="4302"/>
      <c r="B141" s="4305"/>
      <c r="C141" s="4310" t="s">
        <v>2716</v>
      </c>
      <c r="D141" s="4311"/>
      <c r="E141" s="4312"/>
      <c r="F141" s="720"/>
      <c r="G141" s="720"/>
      <c r="H141" s="720"/>
      <c r="I141" s="150"/>
      <c r="J141" s="150">
        <f t="shared" si="6"/>
        <v>0</v>
      </c>
      <c r="K141" s="1168" t="str">
        <f t="shared" si="7"/>
        <v>-</v>
      </c>
    </row>
    <row r="142" spans="1:34">
      <c r="A142" s="4302"/>
      <c r="B142" s="4305"/>
      <c r="C142" s="4316"/>
      <c r="D142" s="4317"/>
      <c r="E142" s="4318"/>
      <c r="F142" s="150"/>
      <c r="G142" s="150"/>
      <c r="H142" s="159"/>
      <c r="I142" s="150"/>
      <c r="J142" s="150">
        <f t="shared" si="6"/>
        <v>0</v>
      </c>
      <c r="K142" s="1168" t="str">
        <f t="shared" si="7"/>
        <v>-</v>
      </c>
    </row>
    <row r="143" spans="1:34">
      <c r="A143" s="4302"/>
      <c r="B143" s="4305"/>
      <c r="C143" s="4319"/>
      <c r="D143" s="4320"/>
      <c r="E143" s="4321"/>
      <c r="F143" s="151"/>
      <c r="G143" s="151"/>
      <c r="H143" s="160"/>
      <c r="I143" s="151"/>
      <c r="J143" s="151">
        <f t="shared" si="6"/>
        <v>0</v>
      </c>
      <c r="K143" s="1169" t="str">
        <f t="shared" si="7"/>
        <v>-</v>
      </c>
    </row>
    <row r="144" spans="1:34">
      <c r="A144" s="4302"/>
      <c r="B144" s="4306"/>
      <c r="C144" s="4322" t="s">
        <v>119</v>
      </c>
      <c r="D144" s="4323"/>
      <c r="E144" s="4324"/>
      <c r="F144" s="155">
        <f>SUM(F136:F143)</f>
        <v>0</v>
      </c>
      <c r="G144" s="155"/>
      <c r="H144" s="164">
        <f>SUM(H136:H143)</f>
        <v>1080</v>
      </c>
      <c r="I144" s="155">
        <f>SUM(I136:I143)</f>
        <v>0</v>
      </c>
      <c r="J144" s="153">
        <f t="shared" si="6"/>
        <v>1080</v>
      </c>
      <c r="K144" s="510">
        <f t="shared" si="7"/>
        <v>0</v>
      </c>
    </row>
    <row r="145" spans="1:26">
      <c r="A145" s="4302"/>
      <c r="B145" s="4325" t="s">
        <v>444</v>
      </c>
      <c r="C145" s="4325"/>
      <c r="D145" s="679" t="str">
        <f>+'4負荷記録表'!B88</f>
        <v>廃プラ</v>
      </c>
      <c r="E145" s="680"/>
      <c r="F145" s="152">
        <f>+'4負荷記録表'!Q90</f>
        <v>0</v>
      </c>
      <c r="G145" s="152">
        <f>+'4負荷記録表'!Q92</f>
        <v>0</v>
      </c>
      <c r="H145" s="161">
        <f>+'4負荷記録表'!Q94</f>
        <v>0</v>
      </c>
      <c r="I145" s="152">
        <f>+'4負荷記録表'!Q95</f>
        <v>0</v>
      </c>
      <c r="J145" s="152">
        <f t="shared" si="6"/>
        <v>0</v>
      </c>
      <c r="K145" s="1172" t="str">
        <f t="shared" si="7"/>
        <v>-</v>
      </c>
    </row>
    <row r="146" spans="1:26">
      <c r="A146" s="4302"/>
      <c r="B146" s="4326"/>
      <c r="C146" s="4326"/>
      <c r="D146" s="682" t="str">
        <f>+'4負荷記録表'!B97</f>
        <v xml:space="preserve"> </v>
      </c>
      <c r="E146" s="683"/>
      <c r="F146" s="150">
        <f>+'4負荷記録表'!Q99</f>
        <v>0</v>
      </c>
      <c r="G146" s="150">
        <f>+'4負荷記録表'!Q101</f>
        <v>0</v>
      </c>
      <c r="H146" s="159">
        <f>+'4負荷記録表'!Q103</f>
        <v>0</v>
      </c>
      <c r="I146" s="150">
        <f>+'4負荷記録表'!Q104</f>
        <v>0</v>
      </c>
      <c r="J146" s="150">
        <f t="shared" si="6"/>
        <v>0</v>
      </c>
      <c r="K146" s="1168" t="str">
        <f t="shared" si="7"/>
        <v>-</v>
      </c>
    </row>
    <row r="147" spans="1:26">
      <c r="A147" s="4302"/>
      <c r="B147" s="4326"/>
      <c r="C147" s="4326"/>
      <c r="D147" s="682" t="str">
        <f>+'4負荷記録表'!B106</f>
        <v xml:space="preserve"> </v>
      </c>
      <c r="E147" s="683"/>
      <c r="F147" s="150">
        <f>+'4負荷記録表'!Q108</f>
        <v>0</v>
      </c>
      <c r="G147" s="150">
        <f>+'4負荷記録表'!Q110</f>
        <v>0</v>
      </c>
      <c r="H147" s="159">
        <f>+'4負荷記録表'!Q112</f>
        <v>0</v>
      </c>
      <c r="I147" s="150">
        <f>+'4負荷記録表'!Q113</f>
        <v>0</v>
      </c>
      <c r="J147" s="150">
        <f t="shared" si="6"/>
        <v>0</v>
      </c>
      <c r="K147" s="1168" t="str">
        <f t="shared" si="7"/>
        <v>-</v>
      </c>
    </row>
    <row r="148" spans="1:26">
      <c r="A148" s="4302"/>
      <c r="B148" s="4326"/>
      <c r="C148" s="4326"/>
      <c r="D148" s="682" t="str">
        <f>+'4負荷記録表'!B115</f>
        <v xml:space="preserve"> </v>
      </c>
      <c r="E148" s="683"/>
      <c r="F148" s="150"/>
      <c r="G148" s="150"/>
      <c r="H148" s="159"/>
      <c r="I148" s="150"/>
      <c r="J148" s="150">
        <f t="shared" si="6"/>
        <v>0</v>
      </c>
      <c r="K148" s="1168" t="str">
        <f t="shared" si="7"/>
        <v>-</v>
      </c>
    </row>
    <row r="149" spans="1:26">
      <c r="A149" s="4302"/>
      <c r="B149" s="4326"/>
      <c r="C149" s="4326"/>
      <c r="D149" s="682" t="str">
        <f>+'4負荷記録表'!B124</f>
        <v xml:space="preserve"> </v>
      </c>
      <c r="E149" s="683"/>
      <c r="F149" s="150"/>
      <c r="G149" s="150"/>
      <c r="H149" s="159"/>
      <c r="I149" s="150"/>
      <c r="J149" s="150">
        <f t="shared" si="6"/>
        <v>0</v>
      </c>
      <c r="K149" s="1168" t="str">
        <f t="shared" si="7"/>
        <v>-</v>
      </c>
    </row>
    <row r="150" spans="1:26">
      <c r="A150" s="4302"/>
      <c r="B150" s="4326"/>
      <c r="C150" s="4326"/>
      <c r="D150" s="682"/>
      <c r="E150" s="683"/>
      <c r="F150" s="150"/>
      <c r="G150" s="150"/>
      <c r="H150" s="159"/>
      <c r="I150" s="150"/>
      <c r="J150" s="150">
        <f t="shared" si="6"/>
        <v>0</v>
      </c>
      <c r="K150" s="1168" t="str">
        <f t="shared" si="7"/>
        <v>-</v>
      </c>
    </row>
    <row r="151" spans="1:26">
      <c r="A151" s="4302"/>
      <c r="B151" s="4326"/>
      <c r="C151" s="4327"/>
      <c r="D151" s="685"/>
      <c r="E151" s="1173"/>
      <c r="F151" s="168"/>
      <c r="G151" s="168"/>
      <c r="H151" s="721"/>
      <c r="I151" s="151"/>
      <c r="J151" s="151">
        <f t="shared" si="6"/>
        <v>0</v>
      </c>
      <c r="K151" s="1169" t="str">
        <f t="shared" si="7"/>
        <v>-</v>
      </c>
    </row>
    <row r="152" spans="1:26">
      <c r="A152" s="4302"/>
      <c r="B152" s="4326"/>
      <c r="C152" s="4328" t="s">
        <v>475</v>
      </c>
      <c r="D152" s="686" t="s">
        <v>1036</v>
      </c>
      <c r="E152" s="680"/>
      <c r="F152" s="1170"/>
      <c r="G152" s="1170"/>
      <c r="H152" s="1171"/>
      <c r="I152" s="152"/>
      <c r="J152" s="152">
        <f t="shared" si="6"/>
        <v>0</v>
      </c>
      <c r="K152" s="1172" t="str">
        <f t="shared" si="7"/>
        <v>-</v>
      </c>
    </row>
    <row r="153" spans="1:26">
      <c r="A153" s="4302"/>
      <c r="B153" s="4326"/>
      <c r="C153" s="4329"/>
      <c r="D153" s="1174"/>
      <c r="E153" s="687"/>
      <c r="F153" s="150"/>
      <c r="G153" s="150"/>
      <c r="H153" s="159"/>
      <c r="I153" s="150"/>
      <c r="J153" s="150">
        <f t="shared" si="6"/>
        <v>0</v>
      </c>
      <c r="K153" s="1168" t="str">
        <f t="shared" si="7"/>
        <v>-</v>
      </c>
    </row>
    <row r="154" spans="1:26">
      <c r="A154" s="4302"/>
      <c r="B154" s="4326"/>
      <c r="C154" s="4329"/>
      <c r="D154" s="1175"/>
      <c r="E154" s="1176"/>
      <c r="F154" s="150"/>
      <c r="G154" s="150"/>
      <c r="H154" s="159"/>
      <c r="I154" s="150"/>
      <c r="J154" s="150">
        <f t="shared" si="6"/>
        <v>0</v>
      </c>
      <c r="K154" s="1168" t="str">
        <f t="shared" si="7"/>
        <v>-</v>
      </c>
    </row>
    <row r="155" spans="1:26">
      <c r="A155" s="4302"/>
      <c r="B155" s="4326"/>
      <c r="C155" s="4330"/>
      <c r="D155" s="688"/>
      <c r="E155" s="689"/>
      <c r="F155" s="151"/>
      <c r="G155" s="151"/>
      <c r="H155" s="160"/>
      <c r="I155" s="151"/>
      <c r="J155" s="151">
        <f t="shared" si="6"/>
        <v>0</v>
      </c>
      <c r="K155" s="1169" t="str">
        <f t="shared" si="7"/>
        <v>-</v>
      </c>
    </row>
    <row r="156" spans="1:26">
      <c r="A156" s="4302"/>
      <c r="B156" s="4327"/>
      <c r="C156" s="4281" t="s">
        <v>120</v>
      </c>
      <c r="D156" s="4281"/>
      <c r="E156" s="4281"/>
      <c r="F156" s="155">
        <f>SUM(F145:F155)</f>
        <v>0</v>
      </c>
      <c r="G156" s="155">
        <f>SUM(G145:G155)</f>
        <v>0</v>
      </c>
      <c r="H156" s="164">
        <f>SUM(H145:H155)</f>
        <v>0</v>
      </c>
      <c r="I156" s="155">
        <f>SUM(I145:I155)</f>
        <v>0</v>
      </c>
      <c r="J156" s="153">
        <f t="shared" si="6"/>
        <v>0</v>
      </c>
      <c r="K156" s="678" t="str">
        <f t="shared" si="7"/>
        <v>-</v>
      </c>
    </row>
    <row r="157" spans="1:26">
      <c r="A157" s="4303"/>
      <c r="B157" s="4331" t="s">
        <v>201</v>
      </c>
      <c r="C157" s="4331"/>
      <c r="D157" s="4331"/>
      <c r="E157" s="4331"/>
      <c r="F157" s="155">
        <f>SUM(F146:F156)</f>
        <v>0</v>
      </c>
      <c r="G157" s="155">
        <f>SUM(G146:G156)</f>
        <v>0</v>
      </c>
      <c r="H157" s="164">
        <f>H144+H156</f>
        <v>1080</v>
      </c>
      <c r="I157" s="283">
        <f>I144+I156</f>
        <v>0</v>
      </c>
      <c r="J157" s="283">
        <f>SUM(J145:J155)</f>
        <v>0</v>
      </c>
      <c r="K157" s="567" t="str">
        <f t="shared" si="7"/>
        <v>-</v>
      </c>
    </row>
    <row r="158" spans="1:26" s="1376" customFormat="1" ht="23.25" hidden="1" customHeight="1">
      <c r="A158" s="4271" t="s">
        <v>1481</v>
      </c>
      <c r="B158" s="4273" t="s">
        <v>1642</v>
      </c>
      <c r="C158" s="4274"/>
      <c r="D158" s="4274"/>
      <c r="E158" s="4274"/>
      <c r="F158" s="4275"/>
      <c r="G158" s="1412" t="s">
        <v>1673</v>
      </c>
      <c r="H158" s="1386"/>
      <c r="I158" s="1387"/>
      <c r="J158" s="1388"/>
      <c r="O158" s="697" t="s">
        <v>1100</v>
      </c>
      <c r="P158" s="231"/>
      <c r="Q158" s="231"/>
      <c r="R158" s="231"/>
      <c r="S158" s="231"/>
      <c r="T158" s="231"/>
      <c r="U158" s="231"/>
      <c r="V158" s="231"/>
      <c r="W158" s="231"/>
      <c r="X158" s="1392"/>
      <c r="Y158" s="1392"/>
      <c r="Z158" s="1392"/>
    </row>
    <row r="159" spans="1:26" s="1376" customFormat="1" ht="13.15" hidden="1" customHeight="1">
      <c r="A159" s="4271"/>
      <c r="B159" s="1393" t="s">
        <v>1643</v>
      </c>
      <c r="C159" s="1394"/>
      <c r="D159" s="1394"/>
      <c r="E159" s="1394"/>
      <c r="F159" s="1395"/>
      <c r="G159" s="1396" t="e">
        <f>+'6経営計画'!#REF!</f>
        <v>#REF!</v>
      </c>
      <c r="H159" s="4259" t="s">
        <v>1644</v>
      </c>
      <c r="I159" s="4260"/>
      <c r="J159" s="4260"/>
      <c r="K159" s="4260"/>
      <c r="L159" s="4260"/>
      <c r="M159" s="4260"/>
      <c r="N159" s="4261"/>
      <c r="O159" s="697" t="s">
        <v>1101</v>
      </c>
      <c r="P159" s="231"/>
      <c r="Q159" s="231"/>
      <c r="R159" s="231"/>
      <c r="S159" s="231"/>
      <c r="T159" s="231"/>
      <c r="U159" s="231"/>
      <c r="V159" s="231"/>
      <c r="W159" s="231"/>
      <c r="X159" s="1392"/>
      <c r="Y159" s="1392"/>
      <c r="Z159" s="1392"/>
    </row>
    <row r="160" spans="1:26" s="1376" customFormat="1" hidden="1">
      <c r="A160" s="4271"/>
      <c r="B160" s="1393" t="s">
        <v>1645</v>
      </c>
      <c r="C160" s="1394"/>
      <c r="D160" s="1394"/>
      <c r="E160" s="1394"/>
      <c r="F160" s="1395"/>
      <c r="G160" s="1396" t="e">
        <f>+'6経営計画'!#REF!</f>
        <v>#REF!</v>
      </c>
      <c r="H160" s="1397" t="s">
        <v>1646</v>
      </c>
      <c r="I160" s="1398"/>
      <c r="J160" s="1399"/>
      <c r="K160" s="1399"/>
      <c r="L160" s="1394"/>
      <c r="M160" s="1394"/>
      <c r="N160" s="1400"/>
      <c r="O160" s="697" t="s">
        <v>1103</v>
      </c>
      <c r="P160" s="231"/>
      <c r="Q160" s="231"/>
      <c r="R160" s="231"/>
      <c r="S160" s="231"/>
      <c r="T160" s="231"/>
      <c r="U160" s="231"/>
      <c r="V160" s="231"/>
      <c r="W160" s="231"/>
      <c r="X160" s="1392"/>
      <c r="Y160" s="1392"/>
      <c r="Z160" s="1392"/>
    </row>
    <row r="161" spans="1:26" s="1376" customFormat="1" hidden="1">
      <c r="A161" s="4271"/>
      <c r="B161" s="1402" t="s">
        <v>1647</v>
      </c>
      <c r="C161" s="1394"/>
      <c r="D161" s="1394"/>
      <c r="E161" s="1394"/>
      <c r="F161" s="1395"/>
      <c r="G161" s="1396" t="e">
        <f>+'6経営計画'!#REF!</f>
        <v>#REF!</v>
      </c>
      <c r="H161" s="1397" t="s">
        <v>1648</v>
      </c>
      <c r="I161" s="1398"/>
      <c r="J161" s="1399"/>
      <c r="K161" s="1399"/>
      <c r="L161" s="1394"/>
      <c r="M161" s="1394"/>
      <c r="N161" s="1400"/>
      <c r="O161" s="697" t="s">
        <v>1104</v>
      </c>
      <c r="P161" s="231"/>
      <c r="Q161" s="231"/>
      <c r="R161" s="231"/>
      <c r="S161" s="231"/>
      <c r="T161" s="231"/>
      <c r="U161" s="231"/>
      <c r="V161" s="231"/>
      <c r="W161" s="231"/>
      <c r="X161" s="1392"/>
      <c r="Y161" s="1392"/>
      <c r="Z161" s="1392"/>
    </row>
    <row r="162" spans="1:26" s="1376" customFormat="1" hidden="1">
      <c r="A162" s="4271"/>
      <c r="B162" s="1393" t="s">
        <v>1649</v>
      </c>
      <c r="C162" s="1394"/>
      <c r="D162" s="1394"/>
      <c r="E162" s="1394"/>
      <c r="F162" s="1395"/>
      <c r="G162" s="1396" t="e">
        <f>+'6経営計画'!#REF!</f>
        <v>#REF!</v>
      </c>
      <c r="H162" s="1397" t="s">
        <v>1650</v>
      </c>
      <c r="I162" s="1398"/>
      <c r="J162" s="1399"/>
      <c r="K162" s="1399"/>
      <c r="L162" s="1394"/>
      <c r="M162" s="1394"/>
      <c r="N162" s="1400"/>
      <c r="O162" s="697" t="s">
        <v>1105</v>
      </c>
      <c r="P162" s="231"/>
      <c r="Q162" s="231"/>
      <c r="R162" s="231"/>
      <c r="S162" s="231"/>
      <c r="T162" s="231"/>
      <c r="U162" s="231"/>
      <c r="V162" s="231"/>
      <c r="W162" s="231"/>
      <c r="X162" s="1392"/>
      <c r="Y162" s="1392"/>
      <c r="Z162" s="1392"/>
    </row>
    <row r="163" spans="1:26" s="1376" customFormat="1" hidden="1">
      <c r="A163" s="4271"/>
      <c r="B163" s="1393" t="s">
        <v>1651</v>
      </c>
      <c r="C163" s="1394"/>
      <c r="D163" s="1394"/>
      <c r="E163" s="1394"/>
      <c r="F163" s="1395"/>
      <c r="G163" s="1396">
        <f>+'6経営計画'!T123</f>
        <v>40</v>
      </c>
      <c r="H163" s="1397" t="s">
        <v>1652</v>
      </c>
      <c r="I163" s="1398"/>
      <c r="J163" s="1399"/>
      <c r="K163" s="1399"/>
      <c r="L163" s="1394"/>
      <c r="M163" s="1394"/>
      <c r="N163" s="1400"/>
      <c r="O163" s="697" t="s">
        <v>1106</v>
      </c>
      <c r="P163" s="231"/>
      <c r="Q163" s="231"/>
      <c r="R163" s="231"/>
      <c r="S163" s="231"/>
      <c r="T163" s="231"/>
      <c r="U163" s="231"/>
      <c r="V163" s="231"/>
      <c r="W163" s="231"/>
      <c r="X163" s="1392"/>
      <c r="Y163" s="1392"/>
      <c r="Z163" s="1392"/>
    </row>
    <row r="164" spans="1:26" s="1376" customFormat="1" hidden="1">
      <c r="A164" s="4271"/>
      <c r="B164" s="1393" t="s">
        <v>1653</v>
      </c>
      <c r="C164" s="1394"/>
      <c r="D164" s="1394"/>
      <c r="E164" s="1394"/>
      <c r="F164" s="1395"/>
      <c r="G164" s="1396">
        <f>+'6経営計画'!T124</f>
        <v>10</v>
      </c>
      <c r="H164" s="1397" t="s">
        <v>1654</v>
      </c>
      <c r="I164" s="1398"/>
      <c r="J164" s="1399"/>
      <c r="K164" s="1399"/>
      <c r="L164" s="1394"/>
      <c r="M164" s="1394"/>
      <c r="N164" s="1400"/>
      <c r="O164" s="697" t="s">
        <v>1107</v>
      </c>
      <c r="P164" s="231"/>
      <c r="Q164" s="231"/>
      <c r="R164" s="231"/>
      <c r="S164" s="231"/>
      <c r="T164" s="231"/>
      <c r="U164" s="231"/>
      <c r="V164" s="231"/>
      <c r="W164" s="231"/>
      <c r="X164" s="1392"/>
      <c r="Y164" s="1392"/>
      <c r="Z164" s="1392"/>
    </row>
    <row r="165" spans="1:26" s="1376" customFormat="1" hidden="1">
      <c r="A165" s="4271"/>
      <c r="B165" s="1393" t="s">
        <v>1655</v>
      </c>
      <c r="C165" s="1394"/>
      <c r="D165" s="1394"/>
      <c r="E165" s="1394"/>
      <c r="F165" s="1395"/>
      <c r="G165" s="1413">
        <f>+'6経営計画'!T125</f>
        <v>30</v>
      </c>
      <c r="H165" s="1397" t="s">
        <v>1656</v>
      </c>
      <c r="I165" s="1398"/>
      <c r="J165" s="1399"/>
      <c r="K165" s="1399"/>
      <c r="L165" s="1394"/>
      <c r="M165" s="1394"/>
      <c r="N165" s="1400"/>
      <c r="O165" s="231"/>
      <c r="P165" s="231"/>
      <c r="Q165" s="231"/>
      <c r="R165" s="231"/>
      <c r="S165" s="231"/>
      <c r="T165" s="231"/>
      <c r="U165" s="231"/>
      <c r="V165" s="231"/>
      <c r="W165" s="231"/>
      <c r="X165" s="1392"/>
      <c r="Y165" s="1392"/>
      <c r="Z165" s="1392"/>
    </row>
    <row r="166" spans="1:26" s="1376" customFormat="1" ht="15" hidden="1" customHeight="1">
      <c r="A166" s="4272"/>
      <c r="B166" s="4262" t="s">
        <v>1657</v>
      </c>
      <c r="C166" s="4263"/>
      <c r="D166" s="4263"/>
      <c r="E166" s="4263"/>
      <c r="F166" s="4264"/>
      <c r="G166" s="1405" t="e">
        <f>+(G160+G161+(G162*0.95)+G163)/(G159+G160)</f>
        <v>#REF!</v>
      </c>
      <c r="H166" s="4265" t="s">
        <v>1658</v>
      </c>
      <c r="I166" s="4266"/>
      <c r="J166" s="4266"/>
      <c r="K166" s="4266"/>
      <c r="L166" s="4266"/>
      <c r="M166" s="4266"/>
      <c r="N166" s="4267"/>
      <c r="O166" s="231"/>
      <c r="P166" s="231"/>
      <c r="Q166" s="231"/>
      <c r="R166" s="231"/>
      <c r="S166" s="231"/>
      <c r="T166" s="231"/>
      <c r="U166" s="231"/>
      <c r="V166" s="231"/>
      <c r="W166" s="231"/>
      <c r="X166" s="1392"/>
      <c r="Y166" s="1392"/>
      <c r="Z166" s="1392"/>
    </row>
    <row r="167" spans="1:26" s="1376" customFormat="1" hidden="1">
      <c r="A167" s="1406"/>
      <c r="C167" s="1407"/>
      <c r="F167" s="1408"/>
      <c r="G167" s="1409"/>
      <c r="H167" s="1410"/>
      <c r="I167" s="1408"/>
      <c r="J167" s="1411"/>
      <c r="K167" s="1411"/>
      <c r="O167" s="231"/>
      <c r="P167" s="231"/>
      <c r="Q167" s="231"/>
      <c r="R167" s="231"/>
      <c r="S167" s="231"/>
      <c r="T167" s="231"/>
      <c r="U167" s="231"/>
      <c r="V167" s="231"/>
      <c r="W167" s="231"/>
      <c r="X167" s="1392"/>
      <c r="Y167" s="1392"/>
      <c r="Z167" s="1392"/>
    </row>
    <row r="168" spans="1:26" s="1376" customFormat="1" hidden="1">
      <c r="A168" s="3468" t="s">
        <v>1659</v>
      </c>
      <c r="B168" s="3468"/>
      <c r="C168" s="3468"/>
      <c r="D168" s="3468"/>
      <c r="E168" s="3468"/>
      <c r="F168" s="3468"/>
      <c r="G168" s="1405">
        <f>+'6経営計画'!D122</f>
        <v>0.38</v>
      </c>
      <c r="H168" s="1410" t="s">
        <v>1660</v>
      </c>
      <c r="I168" s="1408"/>
      <c r="J168" s="1411"/>
      <c r="K168" s="1411"/>
      <c r="O168" s="231"/>
      <c r="P168" s="231"/>
      <c r="Q168" s="231"/>
      <c r="R168" s="231"/>
      <c r="S168" s="231"/>
      <c r="T168" s="231"/>
      <c r="U168" s="231"/>
      <c r="V168" s="231"/>
      <c r="W168" s="231"/>
      <c r="X168" s="1392"/>
      <c r="Y168" s="1392"/>
      <c r="Z168" s="1392"/>
    </row>
    <row r="169" spans="1:26">
      <c r="F169" s="276"/>
      <c r="G169" s="276"/>
      <c r="H169" s="276"/>
      <c r="I169" s="276"/>
      <c r="J169" s="273"/>
      <c r="K169" s="273"/>
    </row>
    <row r="170" spans="1:26" ht="19" hidden="1">
      <c r="A170" s="4487" t="s">
        <v>1037</v>
      </c>
      <c r="B170" s="4487"/>
      <c r="C170" s="4487"/>
      <c r="D170" s="4487"/>
      <c r="E170" s="690" t="s">
        <v>1038</v>
      </c>
      <c r="F170" s="691" t="s">
        <v>1039</v>
      </c>
      <c r="G170" s="691" t="s">
        <v>1040</v>
      </c>
      <c r="H170" s="691" t="s">
        <v>1041</v>
      </c>
      <c r="I170" s="691" t="s">
        <v>1042</v>
      </c>
      <c r="J170" s="273"/>
      <c r="K170" s="273"/>
    </row>
    <row r="171" spans="1:26" hidden="1">
      <c r="A171" s="4488" t="s">
        <v>1043</v>
      </c>
      <c r="B171" s="4489"/>
      <c r="C171" s="4489"/>
      <c r="D171" s="4490"/>
      <c r="E171" s="565"/>
      <c r="F171" s="692"/>
      <c r="G171" s="692"/>
      <c r="H171" s="692"/>
      <c r="I171" s="693" t="e">
        <f>+(F171+G171)/E171</f>
        <v>#DIV/0!</v>
      </c>
      <c r="J171" s="273"/>
      <c r="K171" s="273"/>
    </row>
    <row r="172" spans="1:26">
      <c r="A172" s="681"/>
      <c r="B172" s="681"/>
      <c r="C172" s="681"/>
      <c r="D172" s="681"/>
      <c r="E172" s="694"/>
      <c r="F172" s="695"/>
      <c r="G172" s="695"/>
      <c r="H172" s="695"/>
      <c r="I172" s="695"/>
      <c r="J172" s="273"/>
      <c r="K172" s="273"/>
    </row>
    <row r="173" spans="1:26" ht="14">
      <c r="A173" s="235" t="s">
        <v>121</v>
      </c>
      <c r="B173" s="240"/>
      <c r="C173" s="241"/>
      <c r="D173" s="241"/>
      <c r="E173" s="241"/>
      <c r="F173" s="241"/>
      <c r="G173" s="242"/>
    </row>
    <row r="174" spans="1:26" ht="14">
      <c r="A174" s="235" t="s">
        <v>1096</v>
      </c>
      <c r="B174" s="240"/>
      <c r="C174" s="241"/>
      <c r="D174" s="241"/>
      <c r="E174" s="241"/>
      <c r="F174" s="241"/>
      <c r="G174" s="4268" t="s">
        <v>1003</v>
      </c>
      <c r="H174" s="4268"/>
      <c r="I174" s="4269"/>
      <c r="J174" s="4270"/>
      <c r="M174" s="2573" t="s">
        <v>771</v>
      </c>
    </row>
    <row r="175" spans="1:26" ht="14">
      <c r="A175" s="4225"/>
      <c r="B175" s="4226"/>
      <c r="C175" s="4226"/>
      <c r="D175" s="4226"/>
      <c r="E175" s="4227"/>
      <c r="F175" s="238"/>
      <c r="G175" s="238" t="s">
        <v>136</v>
      </c>
      <c r="H175" s="238" t="s">
        <v>449</v>
      </c>
      <c r="I175" s="751"/>
      <c r="J175" s="260"/>
    </row>
    <row r="176" spans="1:26" ht="14">
      <c r="A176" s="4239" t="s">
        <v>1097</v>
      </c>
      <c r="B176" s="287"/>
      <c r="C176" s="4283" t="s">
        <v>130</v>
      </c>
      <c r="D176" s="4285" t="s">
        <v>131</v>
      </c>
      <c r="E176" s="4286"/>
      <c r="F176" s="288" t="s">
        <v>87</v>
      </c>
      <c r="G176" s="722"/>
      <c r="H176" s="696" t="str">
        <f>IF(G176=0,"",G176/$G$183)</f>
        <v/>
      </c>
      <c r="I176" s="747"/>
      <c r="J176" s="277"/>
    </row>
    <row r="177" spans="1:14" ht="14">
      <c r="A177" s="4239"/>
      <c r="B177" s="287"/>
      <c r="C177" s="4284"/>
      <c r="D177" s="4287" t="s">
        <v>132</v>
      </c>
      <c r="E177" s="4288"/>
      <c r="F177" s="289" t="s">
        <v>87</v>
      </c>
      <c r="G177" s="723"/>
      <c r="H177" s="724" t="str">
        <f t="shared" ref="H177:H182" si="8">IF(G177=0,"",G177/$G$183)</f>
        <v/>
      </c>
      <c r="I177" s="747"/>
      <c r="J177" s="277"/>
    </row>
    <row r="178" spans="1:14" ht="14">
      <c r="A178" s="4239"/>
      <c r="B178" s="287"/>
      <c r="C178" s="4284"/>
      <c r="D178" s="4287" t="s">
        <v>133</v>
      </c>
      <c r="E178" s="4288"/>
      <c r="F178" s="289" t="s">
        <v>87</v>
      </c>
      <c r="G178" s="723"/>
      <c r="H178" s="724" t="str">
        <f t="shared" si="8"/>
        <v/>
      </c>
      <c r="I178" s="747"/>
      <c r="J178" s="277"/>
    </row>
    <row r="179" spans="1:14" ht="14">
      <c r="A179" s="4239"/>
      <c r="B179" s="287"/>
      <c r="C179" s="4284"/>
      <c r="D179" s="4287" t="s">
        <v>134</v>
      </c>
      <c r="E179" s="4288"/>
      <c r="F179" s="289" t="s">
        <v>87</v>
      </c>
      <c r="G179" s="723"/>
      <c r="H179" s="724" t="str">
        <f t="shared" si="8"/>
        <v/>
      </c>
      <c r="I179" s="747"/>
      <c r="J179" s="277"/>
    </row>
    <row r="180" spans="1:14">
      <c r="A180" s="4239"/>
      <c r="B180" s="287"/>
      <c r="C180" s="4284"/>
      <c r="D180" s="4289"/>
      <c r="E180" s="4290"/>
      <c r="F180" s="290"/>
      <c r="G180" s="169"/>
      <c r="H180" s="133" t="str">
        <f t="shared" si="8"/>
        <v/>
      </c>
      <c r="I180" s="747"/>
      <c r="J180" s="277"/>
    </row>
    <row r="181" spans="1:14" ht="14">
      <c r="A181" s="4239"/>
      <c r="B181" s="287"/>
      <c r="C181" s="4284"/>
      <c r="D181" s="4291" t="s">
        <v>135</v>
      </c>
      <c r="E181" s="4292"/>
      <c r="F181" s="291" t="s">
        <v>87</v>
      </c>
      <c r="G181" s="2610">
        <f>SUM(G176:G180)</f>
        <v>0</v>
      </c>
      <c r="H181" s="134" t="str">
        <f t="shared" si="8"/>
        <v/>
      </c>
      <c r="I181" s="747"/>
      <c r="J181" s="750"/>
    </row>
    <row r="182" spans="1:14" ht="14">
      <c r="A182" s="4239"/>
      <c r="B182" s="287"/>
      <c r="C182" s="4293" t="s">
        <v>383</v>
      </c>
      <c r="D182" s="4294"/>
      <c r="E182" s="4295"/>
      <c r="F182" s="238" t="s">
        <v>87</v>
      </c>
      <c r="G182" s="156">
        <f>+G194</f>
        <v>1080</v>
      </c>
      <c r="H182" s="134">
        <f t="shared" si="8"/>
        <v>1</v>
      </c>
      <c r="I182" s="747"/>
      <c r="J182" s="750"/>
    </row>
    <row r="183" spans="1:14">
      <c r="A183" s="4242"/>
      <c r="B183" s="292"/>
      <c r="C183" s="4296" t="s">
        <v>122</v>
      </c>
      <c r="D183" s="4297"/>
      <c r="E183" s="4298"/>
      <c r="F183" s="293"/>
      <c r="G183" s="167">
        <f>G181+G182</f>
        <v>1080</v>
      </c>
      <c r="H183" s="133">
        <v>1</v>
      </c>
      <c r="I183" s="747"/>
      <c r="J183" s="750"/>
    </row>
    <row r="184" spans="1:14">
      <c r="F184" s="276"/>
      <c r="G184" s="276"/>
      <c r="H184" s="276"/>
      <c r="I184" s="276"/>
      <c r="J184" s="273"/>
      <c r="K184" s="273"/>
    </row>
    <row r="185" spans="1:14" ht="14">
      <c r="A185" s="240" t="s">
        <v>127</v>
      </c>
      <c r="B185" s="240"/>
      <c r="C185" s="241"/>
      <c r="D185" s="241"/>
      <c r="E185" s="241"/>
      <c r="F185" s="241"/>
      <c r="G185" s="4268" t="s">
        <v>1003</v>
      </c>
      <c r="H185" s="4268"/>
      <c r="I185" s="4269"/>
      <c r="J185" s="4270"/>
    </row>
    <row r="186" spans="1:14">
      <c r="A186" s="4276"/>
      <c r="B186" s="4277"/>
      <c r="C186" s="4277"/>
      <c r="D186" s="4277"/>
      <c r="E186" s="4277"/>
      <c r="F186" s="4280" t="s">
        <v>175</v>
      </c>
      <c r="G186" s="4226" t="s">
        <v>315</v>
      </c>
      <c r="H186" s="4282"/>
      <c r="I186" s="4185"/>
      <c r="J186" s="4491"/>
    </row>
    <row r="187" spans="1:14" ht="14">
      <c r="A187" s="4278"/>
      <c r="B187" s="4279"/>
      <c r="C187" s="4279"/>
      <c r="D187" s="4279"/>
      <c r="E187" s="4279"/>
      <c r="F187" s="4281"/>
      <c r="G187" s="294" t="s">
        <v>136</v>
      </c>
      <c r="H187" s="238" t="s">
        <v>449</v>
      </c>
      <c r="I187" s="260"/>
      <c r="J187" s="260"/>
      <c r="K187" s="241"/>
    </row>
    <row r="188" spans="1:14" ht="14">
      <c r="A188" s="4239" t="s">
        <v>123</v>
      </c>
      <c r="B188" s="4240"/>
      <c r="C188" s="4240"/>
      <c r="D188" s="4241"/>
      <c r="E188" s="1878" t="s">
        <v>1909</v>
      </c>
      <c r="F188" s="137" t="s">
        <v>411</v>
      </c>
      <c r="G188" s="546">
        <f>+'4負荷記録表'!Q64</f>
        <v>1080</v>
      </c>
      <c r="H188" s="725">
        <f>IF(G188=0,"",G188/$G$194)</f>
        <v>1</v>
      </c>
      <c r="I188" s="4245" t="s">
        <v>1048</v>
      </c>
      <c r="J188" s="4246"/>
      <c r="K188" s="4246"/>
      <c r="L188" s="4246"/>
      <c r="M188" s="4247"/>
    </row>
    <row r="189" spans="1:14" ht="14">
      <c r="A189" s="4239"/>
      <c r="B189" s="4240"/>
      <c r="C189" s="4240"/>
      <c r="D189" s="4241"/>
      <c r="E189" s="1878" t="s">
        <v>1910</v>
      </c>
      <c r="F189" s="138" t="s">
        <v>1911</v>
      </c>
      <c r="G189" s="546">
        <f>+'4負荷記録表'!Q68</f>
        <v>0</v>
      </c>
      <c r="H189" s="1877" t="str">
        <f t="shared" ref="H189:H193" si="9">IF(G189=0,"",G189/$G$194)</f>
        <v/>
      </c>
      <c r="I189" s="4248"/>
      <c r="J189" s="4249"/>
      <c r="K189" s="4249"/>
      <c r="L189" s="4249"/>
      <c r="M189" s="4250"/>
    </row>
    <row r="190" spans="1:14" ht="14">
      <c r="A190" s="4239"/>
      <c r="B190" s="4240"/>
      <c r="C190" s="4240"/>
      <c r="D190" s="4241"/>
      <c r="E190" s="136" t="s">
        <v>412</v>
      </c>
      <c r="F190" s="138" t="s">
        <v>411</v>
      </c>
      <c r="G190" s="726"/>
      <c r="H190" s="727" t="str">
        <f t="shared" si="9"/>
        <v/>
      </c>
      <c r="I190" s="748"/>
      <c r="J190" s="752"/>
      <c r="K190" s="295"/>
      <c r="L190" s="295"/>
      <c r="M190" s="295"/>
      <c r="N190" s="295"/>
    </row>
    <row r="191" spans="1:14" ht="14">
      <c r="A191" s="4239"/>
      <c r="B191" s="4240"/>
      <c r="C191" s="4240"/>
      <c r="D191" s="4241"/>
      <c r="E191" s="136" t="s">
        <v>413</v>
      </c>
      <c r="F191" s="138" t="s">
        <v>411</v>
      </c>
      <c r="G191" s="726"/>
      <c r="H191" s="728" t="str">
        <f t="shared" si="9"/>
        <v/>
      </c>
      <c r="I191" s="748"/>
      <c r="J191" s="752"/>
      <c r="K191" s="241"/>
    </row>
    <row r="192" spans="1:14" ht="14">
      <c r="A192" s="4239"/>
      <c r="B192" s="4240"/>
      <c r="C192" s="4240"/>
      <c r="D192" s="4241"/>
      <c r="E192" s="2609" t="s">
        <v>124</v>
      </c>
      <c r="F192" s="138" t="s">
        <v>1098</v>
      </c>
      <c r="G192" s="132"/>
      <c r="H192" s="139" t="str">
        <f t="shared" si="9"/>
        <v/>
      </c>
      <c r="I192" s="748"/>
      <c r="J192" s="752"/>
      <c r="K192" s="295"/>
      <c r="L192" s="295"/>
      <c r="M192" s="295"/>
      <c r="N192" s="295"/>
    </row>
    <row r="193" spans="1:14" ht="14">
      <c r="A193" s="4239"/>
      <c r="B193" s="4240"/>
      <c r="C193" s="4240"/>
      <c r="D193" s="4241"/>
      <c r="E193" s="296" t="s">
        <v>125</v>
      </c>
      <c r="F193" s="297" t="s">
        <v>1099</v>
      </c>
      <c r="G193" s="140"/>
      <c r="H193" s="141" t="str">
        <f t="shared" si="9"/>
        <v/>
      </c>
      <c r="I193" s="749"/>
      <c r="J193" s="750"/>
      <c r="K193" s="295"/>
      <c r="L193" s="295"/>
      <c r="M193" s="295"/>
      <c r="N193" s="295"/>
    </row>
    <row r="194" spans="1:14" ht="14">
      <c r="A194" s="4242"/>
      <c r="B194" s="4243"/>
      <c r="C194" s="4243"/>
      <c r="D194" s="4244"/>
      <c r="E194" s="917" t="s">
        <v>126</v>
      </c>
      <c r="F194" s="238" t="s">
        <v>1099</v>
      </c>
      <c r="G194" s="2711">
        <f>SUM(G188:G193)</f>
        <v>1080</v>
      </c>
      <c r="H194" s="143">
        <v>1</v>
      </c>
      <c r="I194" s="749"/>
      <c r="J194" s="750"/>
      <c r="K194" s="295"/>
      <c r="L194" s="295"/>
      <c r="M194" s="295"/>
      <c r="N194" s="295"/>
    </row>
    <row r="195" spans="1:14">
      <c r="F195" s="276"/>
      <c r="G195" s="276"/>
      <c r="H195" s="276"/>
    </row>
    <row r="196" spans="1:14">
      <c r="F196" s="276"/>
      <c r="G196" s="276"/>
      <c r="H196" s="276"/>
    </row>
    <row r="197" spans="1:14">
      <c r="F197" s="276"/>
      <c r="G197" s="276"/>
      <c r="H197" s="276"/>
      <c r="I197" s="276"/>
      <c r="J197" s="273"/>
      <c r="K197" s="273"/>
    </row>
    <row r="198" spans="1:14" ht="14">
      <c r="A198" s="298" t="s">
        <v>128</v>
      </c>
      <c r="M198" s="2573" t="s">
        <v>771</v>
      </c>
    </row>
    <row r="199" spans="1:14">
      <c r="A199" s="4251" t="s">
        <v>129</v>
      </c>
      <c r="B199" s="4251"/>
      <c r="C199" s="4251"/>
      <c r="D199" s="4251"/>
      <c r="E199" s="4251"/>
      <c r="F199" s="4225" t="s">
        <v>779</v>
      </c>
      <c r="G199" s="4227"/>
      <c r="H199" s="4211" t="s">
        <v>780</v>
      </c>
      <c r="I199" s="4211"/>
      <c r="J199" s="4211" t="s">
        <v>781</v>
      </c>
      <c r="K199" s="4211"/>
      <c r="L199" s="4252" t="s">
        <v>172</v>
      </c>
      <c r="M199" s="4253"/>
    </row>
    <row r="200" spans="1:14">
      <c r="A200" s="4256" t="s">
        <v>782</v>
      </c>
      <c r="B200" s="4257"/>
      <c r="C200" s="4258"/>
      <c r="D200" s="4256" t="s">
        <v>783</v>
      </c>
      <c r="E200" s="4258"/>
      <c r="F200" s="729" t="s">
        <v>166</v>
      </c>
      <c r="G200" s="730" t="s">
        <v>167</v>
      </c>
      <c r="H200" s="500" t="s">
        <v>784</v>
      </c>
      <c r="I200" s="730" t="s">
        <v>785</v>
      </c>
      <c r="J200" s="729" t="s">
        <v>364</v>
      </c>
      <c r="K200" s="731" t="s">
        <v>156</v>
      </c>
      <c r="L200" s="4254"/>
      <c r="M200" s="4255"/>
      <c r="N200" s="282"/>
    </row>
    <row r="201" spans="1:14">
      <c r="A201" s="4232" t="str">
        <f>+'4負荷記録表'!C135</f>
        <v>洗浄剤</v>
      </c>
      <c r="B201" s="4233"/>
      <c r="C201" s="4234"/>
      <c r="D201" s="4492" t="str">
        <f>+'4負荷記録表'!J135</f>
        <v>トルエン</v>
      </c>
      <c r="E201" s="4493"/>
      <c r="F201" s="508">
        <f>+'4負荷記録表'!Q138</f>
        <v>300</v>
      </c>
      <c r="G201" s="144" t="s">
        <v>1102</v>
      </c>
      <c r="H201" s="506">
        <f>+'4負荷記録表'!N135</f>
        <v>0.7</v>
      </c>
      <c r="I201" s="2712">
        <f>+F201*H201</f>
        <v>210</v>
      </c>
      <c r="J201" s="918">
        <f>+'4負荷記録表'!R138</f>
        <v>232.55813953488374</v>
      </c>
      <c r="K201" s="507" t="s">
        <v>1277</v>
      </c>
      <c r="L201" s="4237"/>
      <c r="M201" s="4238"/>
      <c r="N201" s="282"/>
    </row>
    <row r="202" spans="1:14">
      <c r="A202" s="4232" t="str">
        <f>+'4負荷記録表'!C142</f>
        <v>　</v>
      </c>
      <c r="B202" s="4233"/>
      <c r="C202" s="4234"/>
      <c r="D202" s="4492">
        <f>+'4負荷記録表'!J142</f>
        <v>0</v>
      </c>
      <c r="E202" s="4493"/>
      <c r="F202" s="508">
        <f>+'4負荷記録表'!Q144</f>
        <v>0</v>
      </c>
      <c r="G202" s="144" t="s">
        <v>1102</v>
      </c>
      <c r="H202" s="506">
        <f>+'4負荷記録表'!N142</f>
        <v>0</v>
      </c>
      <c r="I202" s="2712">
        <f t="shared" ref="I202:I203" si="10">+F202*H202</f>
        <v>0</v>
      </c>
      <c r="J202" s="918" t="str">
        <f>+'4負荷記録表'!R144</f>
        <v/>
      </c>
      <c r="K202" s="507" t="s">
        <v>1277</v>
      </c>
      <c r="L202" s="4237"/>
      <c r="M202" s="4238"/>
    </row>
    <row r="203" spans="1:14">
      <c r="A203" s="4232" t="str">
        <f>+'4負荷記録表'!C147</f>
        <v>　</v>
      </c>
      <c r="B203" s="4233"/>
      <c r="C203" s="4234"/>
      <c r="D203" s="4492">
        <f>+'4負荷記録表'!J147</f>
        <v>0</v>
      </c>
      <c r="E203" s="4493"/>
      <c r="F203" s="508">
        <f>+'4負荷記録表'!Q149</f>
        <v>0</v>
      </c>
      <c r="G203" s="144" t="s">
        <v>1102</v>
      </c>
      <c r="H203" s="506">
        <f>+'4負荷記録表'!N147</f>
        <v>0</v>
      </c>
      <c r="I203" s="2712">
        <f t="shared" si="10"/>
        <v>0</v>
      </c>
      <c r="J203" s="918" t="str">
        <f>+'4負荷記録表'!R149</f>
        <v/>
      </c>
      <c r="K203" s="507" t="s">
        <v>1277</v>
      </c>
      <c r="L203" s="4237"/>
      <c r="M203" s="4238"/>
    </row>
    <row r="204" spans="1:14">
      <c r="A204" s="698"/>
      <c r="B204" s="698"/>
      <c r="C204" s="698"/>
      <c r="D204" s="698"/>
      <c r="E204" s="698"/>
      <c r="F204" s="699"/>
      <c r="G204" s="700"/>
      <c r="H204" s="700"/>
      <c r="I204" s="701"/>
      <c r="J204" s="701"/>
      <c r="K204" s="702"/>
      <c r="L204" s="703"/>
      <c r="M204" s="703"/>
    </row>
    <row r="206" spans="1:14" ht="14">
      <c r="A206" s="240" t="s">
        <v>2718</v>
      </c>
      <c r="B206" s="240"/>
      <c r="C206" s="241"/>
      <c r="D206" s="241"/>
      <c r="E206" s="241"/>
      <c r="F206" s="241"/>
      <c r="G206" s="242"/>
      <c r="H206" s="241"/>
      <c r="I206" s="241"/>
      <c r="J206" s="241"/>
    </row>
    <row r="207" spans="1:14">
      <c r="A207" s="4211"/>
      <c r="B207" s="4211"/>
      <c r="C207" s="4211"/>
      <c r="D207" s="4211"/>
      <c r="E207" s="4211"/>
      <c r="F207" s="4211"/>
      <c r="G207" s="4211" t="s">
        <v>1056</v>
      </c>
      <c r="H207" s="4231"/>
      <c r="I207" s="704" t="s">
        <v>1057</v>
      </c>
    </row>
    <row r="208" spans="1:14">
      <c r="A208" s="4211"/>
      <c r="B208" s="4211"/>
      <c r="C208" s="4211"/>
      <c r="D208" s="4211"/>
      <c r="E208" s="4211"/>
      <c r="F208" s="4211"/>
      <c r="G208" s="238" t="s">
        <v>448</v>
      </c>
      <c r="H208" s="238" t="s">
        <v>137</v>
      </c>
      <c r="I208" s="705" t="s">
        <v>1108</v>
      </c>
    </row>
    <row r="209" spans="1:9">
      <c r="A209" s="4213" t="s">
        <v>1109</v>
      </c>
      <c r="B209" s="4216"/>
      <c r="C209" s="4217"/>
      <c r="D209" s="4217"/>
      <c r="E209" s="4217"/>
      <c r="F209" s="4218"/>
      <c r="G209" s="157">
        <v>100</v>
      </c>
      <c r="H209" s="146" t="s">
        <v>1110</v>
      </c>
      <c r="I209" s="734">
        <f t="shared" ref="I209:I225" si="11">+G209/G$225</f>
        <v>1</v>
      </c>
    </row>
    <row r="210" spans="1:9">
      <c r="A210" s="4214"/>
      <c r="B210" s="4219"/>
      <c r="C210" s="4220"/>
      <c r="D210" s="4220"/>
      <c r="E210" s="4220"/>
      <c r="F210" s="4221"/>
      <c r="G210" s="163"/>
      <c r="H210" s="147" t="s">
        <v>1110</v>
      </c>
      <c r="I210" s="707">
        <f t="shared" si="11"/>
        <v>0</v>
      </c>
    </row>
    <row r="211" spans="1:9">
      <c r="A211" s="4214"/>
      <c r="B211" s="4219"/>
      <c r="C211" s="4220"/>
      <c r="D211" s="4220"/>
      <c r="E211" s="4220"/>
      <c r="F211" s="4221"/>
      <c r="G211" s="163"/>
      <c r="H211" s="147" t="s">
        <v>1111</v>
      </c>
      <c r="I211" s="707">
        <f t="shared" si="11"/>
        <v>0</v>
      </c>
    </row>
    <row r="212" spans="1:9">
      <c r="A212" s="4214"/>
      <c r="B212" s="4219"/>
      <c r="C212" s="4220"/>
      <c r="D212" s="4220"/>
      <c r="E212" s="4220"/>
      <c r="F212" s="4221"/>
      <c r="G212" s="163"/>
      <c r="H212" s="147" t="s">
        <v>1111</v>
      </c>
      <c r="I212" s="707">
        <f t="shared" si="11"/>
        <v>0</v>
      </c>
    </row>
    <row r="213" spans="1:9">
      <c r="A213" s="4214"/>
      <c r="B213" s="4219"/>
      <c r="C213" s="4220"/>
      <c r="D213" s="4220"/>
      <c r="E213" s="4220"/>
      <c r="F213" s="4221"/>
      <c r="G213" s="163"/>
      <c r="H213" s="147" t="s">
        <v>1111</v>
      </c>
      <c r="I213" s="707">
        <f t="shared" si="11"/>
        <v>0</v>
      </c>
    </row>
    <row r="214" spans="1:9">
      <c r="A214" s="4215"/>
      <c r="B214" s="4225" t="s">
        <v>168</v>
      </c>
      <c r="C214" s="4226"/>
      <c r="D214" s="4226"/>
      <c r="E214" s="4226"/>
      <c r="F214" s="4227"/>
      <c r="G214" s="156">
        <f>SUM(G209:G213)</f>
        <v>100</v>
      </c>
      <c r="H214" s="145" t="s">
        <v>1112</v>
      </c>
      <c r="I214" s="706">
        <f t="shared" si="11"/>
        <v>1</v>
      </c>
    </row>
    <row r="215" spans="1:9">
      <c r="A215" s="4205" t="s">
        <v>1113</v>
      </c>
      <c r="B215" s="4213" t="s">
        <v>169</v>
      </c>
      <c r="C215" s="4216"/>
      <c r="D215" s="4217"/>
      <c r="E215" s="4217"/>
      <c r="F215" s="4218"/>
      <c r="G215" s="157"/>
      <c r="H215" s="146" t="s">
        <v>1112</v>
      </c>
      <c r="I215" s="706">
        <f t="shared" si="11"/>
        <v>0</v>
      </c>
    </row>
    <row r="216" spans="1:9">
      <c r="A216" s="4206"/>
      <c r="B216" s="4214"/>
      <c r="C216" s="4219"/>
      <c r="D216" s="4220"/>
      <c r="E216" s="4220"/>
      <c r="F216" s="4221"/>
      <c r="G216" s="170"/>
      <c r="H216" s="149" t="s">
        <v>1112</v>
      </c>
      <c r="I216" s="707">
        <f t="shared" si="11"/>
        <v>0</v>
      </c>
    </row>
    <row r="217" spans="1:9">
      <c r="A217" s="4206"/>
      <c r="B217" s="4214"/>
      <c r="C217" s="4222"/>
      <c r="D217" s="4223"/>
      <c r="E217" s="4223"/>
      <c r="F217" s="4224"/>
      <c r="G217" s="171"/>
      <c r="H217" s="148" t="s">
        <v>1112</v>
      </c>
      <c r="I217" s="708">
        <f t="shared" si="11"/>
        <v>0</v>
      </c>
    </row>
    <row r="218" spans="1:9">
      <c r="A218" s="4206"/>
      <c r="B218" s="4215"/>
      <c r="C218" s="4225" t="s">
        <v>1114</v>
      </c>
      <c r="D218" s="4226"/>
      <c r="E218" s="4226"/>
      <c r="F218" s="4227"/>
      <c r="G218" s="2713">
        <f>SUM(G215:G217)</f>
        <v>0</v>
      </c>
      <c r="H218" s="145" t="s">
        <v>1112</v>
      </c>
      <c r="I218" s="706">
        <f t="shared" si="11"/>
        <v>0</v>
      </c>
    </row>
    <row r="219" spans="1:9">
      <c r="A219" s="4206"/>
      <c r="B219" s="4228" t="s">
        <v>170</v>
      </c>
      <c r="C219" s="4216"/>
      <c r="D219" s="4217"/>
      <c r="E219" s="4217"/>
      <c r="F219" s="4218"/>
      <c r="G219" s="173"/>
      <c r="H219" s="146"/>
      <c r="I219" s="706">
        <f t="shared" si="11"/>
        <v>0</v>
      </c>
    </row>
    <row r="220" spans="1:9">
      <c r="A220" s="4206"/>
      <c r="B220" s="4229"/>
      <c r="C220" s="4219"/>
      <c r="D220" s="4220"/>
      <c r="E220" s="4220"/>
      <c r="F220" s="4221"/>
      <c r="G220" s="174"/>
      <c r="H220" s="147"/>
      <c r="I220" s="707">
        <f t="shared" si="11"/>
        <v>0</v>
      </c>
    </row>
    <row r="221" spans="1:9">
      <c r="A221" s="4207"/>
      <c r="B221" s="4230"/>
      <c r="C221" s="4222"/>
      <c r="D221" s="4223"/>
      <c r="E221" s="4223"/>
      <c r="F221" s="4224"/>
      <c r="G221" s="171"/>
      <c r="H221" s="148"/>
      <c r="I221" s="708">
        <f t="shared" si="11"/>
        <v>0</v>
      </c>
    </row>
    <row r="222" spans="1:9" ht="14">
      <c r="A222" s="4205" t="s">
        <v>313</v>
      </c>
      <c r="B222" s="4208" t="s">
        <v>145</v>
      </c>
      <c r="C222" s="4208"/>
      <c r="D222" s="4209"/>
      <c r="E222" s="4209"/>
      <c r="F222" s="4209"/>
      <c r="G222" s="157"/>
      <c r="H222" s="146"/>
      <c r="I222" s="706">
        <f t="shared" si="11"/>
        <v>0</v>
      </c>
    </row>
    <row r="223" spans="1:9">
      <c r="A223" s="4206"/>
      <c r="B223" s="4208"/>
      <c r="C223" s="4208"/>
      <c r="D223" s="4210"/>
      <c r="E223" s="4210"/>
      <c r="F223" s="4210"/>
      <c r="G223" s="158"/>
      <c r="H223" s="148"/>
      <c r="I223" s="708">
        <f t="shared" si="11"/>
        <v>0</v>
      </c>
    </row>
    <row r="224" spans="1:9">
      <c r="A224" s="4207"/>
      <c r="B224" s="4208"/>
      <c r="C224" s="4208"/>
      <c r="D224" s="4211" t="s">
        <v>1115</v>
      </c>
      <c r="E224" s="4211"/>
      <c r="F224" s="4211"/>
      <c r="G224" s="156">
        <f>SUM(G222:G223)</f>
        <v>0</v>
      </c>
      <c r="H224" s="145" t="str">
        <f>IF(G224=0,"",G224/#REF!)</f>
        <v/>
      </c>
      <c r="I224" s="706">
        <f t="shared" si="11"/>
        <v>0</v>
      </c>
    </row>
    <row r="225" spans="1:9">
      <c r="A225" s="4212" t="s">
        <v>1063</v>
      </c>
      <c r="B225" s="4212"/>
      <c r="C225" s="4212"/>
      <c r="D225" s="4212"/>
      <c r="E225" s="4212"/>
      <c r="F225" s="4212"/>
      <c r="G225" s="654">
        <f>+G214+G218+G224</f>
        <v>100</v>
      </c>
      <c r="H225" s="709" t="s">
        <v>1064</v>
      </c>
      <c r="I225" s="710">
        <f t="shared" si="11"/>
        <v>1</v>
      </c>
    </row>
    <row r="226" spans="1:9">
      <c r="A226" s="697" t="s">
        <v>1065</v>
      </c>
      <c r="B226" s="711"/>
      <c r="C226" s="711"/>
      <c r="D226" s="711"/>
      <c r="E226" s="711"/>
      <c r="F226" s="711"/>
      <c r="G226" s="712"/>
      <c r="H226" s="233"/>
      <c r="I226" s="713"/>
    </row>
  </sheetData>
  <mergeCells count="293">
    <mergeCell ref="O3:W7"/>
    <mergeCell ref="A222:A224"/>
    <mergeCell ref="B222:C224"/>
    <mergeCell ref="D222:F222"/>
    <mergeCell ref="D223:F223"/>
    <mergeCell ref="D224:F224"/>
    <mergeCell ref="A203:C203"/>
    <mergeCell ref="D203:E203"/>
    <mergeCell ref="L203:M203"/>
    <mergeCell ref="A207:F208"/>
    <mergeCell ref="G207:H207"/>
    <mergeCell ref="A209:A214"/>
    <mergeCell ref="B209:F209"/>
    <mergeCell ref="B210:F210"/>
    <mergeCell ref="B211:F211"/>
    <mergeCell ref="B212:F212"/>
    <mergeCell ref="B213:F213"/>
    <mergeCell ref="B214:F214"/>
    <mergeCell ref="A201:C201"/>
    <mergeCell ref="D201:E201"/>
    <mergeCell ref="L201:M201"/>
    <mergeCell ref="A202:C202"/>
    <mergeCell ref="D202:E202"/>
    <mergeCell ref="L202:M202"/>
    <mergeCell ref="A225:F225"/>
    <mergeCell ref="A215:A221"/>
    <mergeCell ref="B215:B218"/>
    <mergeCell ref="C215:F215"/>
    <mergeCell ref="C216:F216"/>
    <mergeCell ref="C217:F217"/>
    <mergeCell ref="C218:F218"/>
    <mergeCell ref="B219:B221"/>
    <mergeCell ref="C219:F219"/>
    <mergeCell ref="C220:F220"/>
    <mergeCell ref="C221:F221"/>
    <mergeCell ref="A188:D194"/>
    <mergeCell ref="I188:M189"/>
    <mergeCell ref="A199:E199"/>
    <mergeCell ref="F199:G199"/>
    <mergeCell ref="H199:I199"/>
    <mergeCell ref="J199:K199"/>
    <mergeCell ref="L199:M200"/>
    <mergeCell ref="A200:C200"/>
    <mergeCell ref="D200:E200"/>
    <mergeCell ref="G185:H185"/>
    <mergeCell ref="I185:J185"/>
    <mergeCell ref="A186:E187"/>
    <mergeCell ref="F186:F187"/>
    <mergeCell ref="G186:H186"/>
    <mergeCell ref="I186:J186"/>
    <mergeCell ref="A176:A183"/>
    <mergeCell ref="C176:C181"/>
    <mergeCell ref="D176:E176"/>
    <mergeCell ref="D177:E177"/>
    <mergeCell ref="D178:E178"/>
    <mergeCell ref="D179:E179"/>
    <mergeCell ref="D180:E180"/>
    <mergeCell ref="D181:E181"/>
    <mergeCell ref="C182:E182"/>
    <mergeCell ref="C183:E183"/>
    <mergeCell ref="A170:D170"/>
    <mergeCell ref="A171:D171"/>
    <mergeCell ref="G174:H174"/>
    <mergeCell ref="I174:J174"/>
    <mergeCell ref="A175:E175"/>
    <mergeCell ref="C142:E142"/>
    <mergeCell ref="C143:E143"/>
    <mergeCell ref="C144:E144"/>
    <mergeCell ref="B145:B156"/>
    <mergeCell ref="C145:C151"/>
    <mergeCell ref="C152:C155"/>
    <mergeCell ref="C156:E156"/>
    <mergeCell ref="A158:A166"/>
    <mergeCell ref="B158:F158"/>
    <mergeCell ref="H159:N159"/>
    <mergeCell ref="B166:F166"/>
    <mergeCell ref="H166:N166"/>
    <mergeCell ref="A168:F168"/>
    <mergeCell ref="A134:E134"/>
    <mergeCell ref="A136:A157"/>
    <mergeCell ref="B136:B144"/>
    <mergeCell ref="C136:E136"/>
    <mergeCell ref="C137:E137"/>
    <mergeCell ref="C138:E138"/>
    <mergeCell ref="C139:E139"/>
    <mergeCell ref="C140:E140"/>
    <mergeCell ref="C141:E141"/>
    <mergeCell ref="B157:E157"/>
    <mergeCell ref="F90:I90"/>
    <mergeCell ref="F93:F94"/>
    <mergeCell ref="G93:I93"/>
    <mergeCell ref="J93:K94"/>
    <mergeCell ref="A95:A107"/>
    <mergeCell ref="B95:B107"/>
    <mergeCell ref="C95:E95"/>
    <mergeCell ref="C97:C106"/>
    <mergeCell ref="D106:F106"/>
    <mergeCell ref="J106:K106"/>
    <mergeCell ref="C107:F107"/>
    <mergeCell ref="J107:K107"/>
    <mergeCell ref="A76:A82"/>
    <mergeCell ref="D76:F76"/>
    <mergeCell ref="L76:N76"/>
    <mergeCell ref="D77:F77"/>
    <mergeCell ref="L77:N77"/>
    <mergeCell ref="D78:F78"/>
    <mergeCell ref="F84:I84"/>
    <mergeCell ref="G88:H88"/>
    <mergeCell ref="G89:H89"/>
    <mergeCell ref="D72:F72"/>
    <mergeCell ref="L72:N72"/>
    <mergeCell ref="D73:F73"/>
    <mergeCell ref="L78:N78"/>
    <mergeCell ref="L79:N79"/>
    <mergeCell ref="D80:F80"/>
    <mergeCell ref="L80:N80"/>
    <mergeCell ref="D81:F81"/>
    <mergeCell ref="D82:F82"/>
    <mergeCell ref="L67:N67"/>
    <mergeCell ref="D68:F68"/>
    <mergeCell ref="L68:N68"/>
    <mergeCell ref="D69:F69"/>
    <mergeCell ref="L69:N69"/>
    <mergeCell ref="D70:F70"/>
    <mergeCell ref="L70:N70"/>
    <mergeCell ref="D71:F71"/>
    <mergeCell ref="L71:N71"/>
    <mergeCell ref="A2:C2"/>
    <mergeCell ref="L5:M5"/>
    <mergeCell ref="A6:D6"/>
    <mergeCell ref="L6:M6"/>
    <mergeCell ref="A7:D7"/>
    <mergeCell ref="A31:F31"/>
    <mergeCell ref="L7:M7"/>
    <mergeCell ref="A8:D8"/>
    <mergeCell ref="A9:D9"/>
    <mergeCell ref="K30:K31"/>
    <mergeCell ref="L30:N31"/>
    <mergeCell ref="A10:D10"/>
    <mergeCell ref="A15:E15"/>
    <mergeCell ref="F15:G15"/>
    <mergeCell ref="H15:I15"/>
    <mergeCell ref="J15:K15"/>
    <mergeCell ref="A16:E17"/>
    <mergeCell ref="H16:I17"/>
    <mergeCell ref="J16:K17"/>
    <mergeCell ref="L16:L17"/>
    <mergeCell ref="M16:M17"/>
    <mergeCell ref="A18:E19"/>
    <mergeCell ref="H18:I19"/>
    <mergeCell ref="L18:L19"/>
    <mergeCell ref="K2:N2"/>
    <mergeCell ref="G85:H87"/>
    <mergeCell ref="F134:G134"/>
    <mergeCell ref="J134:J135"/>
    <mergeCell ref="L42:N42"/>
    <mergeCell ref="L43:N43"/>
    <mergeCell ref="D58:F58"/>
    <mergeCell ref="L58:N58"/>
    <mergeCell ref="D59:F59"/>
    <mergeCell ref="L59:N59"/>
    <mergeCell ref="L73:N73"/>
    <mergeCell ref="D74:F74"/>
    <mergeCell ref="L60:N60"/>
    <mergeCell ref="L61:N61"/>
    <mergeCell ref="D62:F62"/>
    <mergeCell ref="L62:N62"/>
    <mergeCell ref="D63:F63"/>
    <mergeCell ref="L63:N63"/>
    <mergeCell ref="L56:N56"/>
    <mergeCell ref="L74:N74"/>
    <mergeCell ref="D64:F64"/>
    <mergeCell ref="L64:N64"/>
    <mergeCell ref="D65:F65"/>
    <mergeCell ref="L65:N65"/>
    <mergeCell ref="O10:W19"/>
    <mergeCell ref="L36:N36"/>
    <mergeCell ref="C96:E96"/>
    <mergeCell ref="A24:E25"/>
    <mergeCell ref="H24:I25"/>
    <mergeCell ref="J24:K25"/>
    <mergeCell ref="L24:L25"/>
    <mergeCell ref="M24:M25"/>
    <mergeCell ref="M18:M19"/>
    <mergeCell ref="A21:E21"/>
    <mergeCell ref="F21:G21"/>
    <mergeCell ref="H21:I21"/>
    <mergeCell ref="J21:K21"/>
    <mergeCell ref="A22:E23"/>
    <mergeCell ref="H22:I23"/>
    <mergeCell ref="J22:K23"/>
    <mergeCell ref="L22:L23"/>
    <mergeCell ref="M22:M23"/>
    <mergeCell ref="O31:W49"/>
    <mergeCell ref="L37:N37"/>
    <mergeCell ref="L38:N38"/>
    <mergeCell ref="C75:F75"/>
    <mergeCell ref="L75:N75"/>
    <mergeCell ref="D67:F67"/>
    <mergeCell ref="L41:N41"/>
    <mergeCell ref="L47:N47"/>
    <mergeCell ref="L44:N44"/>
    <mergeCell ref="D60:F60"/>
    <mergeCell ref="D57:F57"/>
    <mergeCell ref="L57:N57"/>
    <mergeCell ref="A26:E27"/>
    <mergeCell ref="H26:I27"/>
    <mergeCell ref="J26:K27"/>
    <mergeCell ref="L26:L27"/>
    <mergeCell ref="M26:M27"/>
    <mergeCell ref="L45:N46"/>
    <mergeCell ref="L55:N55"/>
    <mergeCell ref="V94:V97"/>
    <mergeCell ref="A113:C113"/>
    <mergeCell ref="D113:F113"/>
    <mergeCell ref="A114:C114"/>
    <mergeCell ref="D114:F114"/>
    <mergeCell ref="A115:F115"/>
    <mergeCell ref="G115:H115"/>
    <mergeCell ref="L49:N49"/>
    <mergeCell ref="L50:N50"/>
    <mergeCell ref="L51:N51"/>
    <mergeCell ref="L52:N52"/>
    <mergeCell ref="L53:N53"/>
    <mergeCell ref="L54:N54"/>
    <mergeCell ref="A111:C111"/>
    <mergeCell ref="D111:F111"/>
    <mergeCell ref="G111:H111"/>
    <mergeCell ref="A32:A75"/>
    <mergeCell ref="C32:E32"/>
    <mergeCell ref="L32:N32"/>
    <mergeCell ref="C33:E33"/>
    <mergeCell ref="L33:N33"/>
    <mergeCell ref="L35:N35"/>
    <mergeCell ref="L39:N39"/>
    <mergeCell ref="L40:N40"/>
    <mergeCell ref="A121:F121"/>
    <mergeCell ref="G121:H121"/>
    <mergeCell ref="A112:C112"/>
    <mergeCell ref="D112:F112"/>
    <mergeCell ref="G112:H114"/>
    <mergeCell ref="R94:R97"/>
    <mergeCell ref="S94:S97"/>
    <mergeCell ref="T94:T97"/>
    <mergeCell ref="U94:U97"/>
    <mergeCell ref="A129:B129"/>
    <mergeCell ref="D129:F129"/>
    <mergeCell ref="A130:F130"/>
    <mergeCell ref="A122:C122"/>
    <mergeCell ref="D122:F122"/>
    <mergeCell ref="G122:H122"/>
    <mergeCell ref="R104:R106"/>
    <mergeCell ref="T104:T106"/>
    <mergeCell ref="A123:C123"/>
    <mergeCell ref="D123:F123"/>
    <mergeCell ref="G123:H123"/>
    <mergeCell ref="A124:F124"/>
    <mergeCell ref="G124:H124"/>
    <mergeCell ref="A116:C116"/>
    <mergeCell ref="D116:F116"/>
    <mergeCell ref="G116:H116"/>
    <mergeCell ref="A117:C117"/>
    <mergeCell ref="D117:F117"/>
    <mergeCell ref="G117:H117"/>
    <mergeCell ref="A118:A120"/>
    <mergeCell ref="B118:C119"/>
    <mergeCell ref="D118:F118"/>
    <mergeCell ref="G118:H118"/>
    <mergeCell ref="D119:F119"/>
    <mergeCell ref="O22:W29"/>
    <mergeCell ref="O51:W61"/>
    <mergeCell ref="A125:B128"/>
    <mergeCell ref="C125:C126"/>
    <mergeCell ref="D125:F125"/>
    <mergeCell ref="G125:H125"/>
    <mergeCell ref="S107:S112"/>
    <mergeCell ref="U107:U112"/>
    <mergeCell ref="V107:V112"/>
    <mergeCell ref="D126:F126"/>
    <mergeCell ref="G126:H126"/>
    <mergeCell ref="C127:C128"/>
    <mergeCell ref="D127:F127"/>
    <mergeCell ref="G127:H127"/>
    <mergeCell ref="D128:F128"/>
    <mergeCell ref="G128:H128"/>
    <mergeCell ref="R98:R103"/>
    <mergeCell ref="S98:S103"/>
    <mergeCell ref="U98:U103"/>
    <mergeCell ref="V98:V103"/>
    <mergeCell ref="G119:H119"/>
    <mergeCell ref="B120:C120"/>
    <mergeCell ref="D120:F120"/>
    <mergeCell ref="G120:H120"/>
  </mergeCells>
  <phoneticPr fontId="15"/>
  <hyperlinks>
    <hyperlink ref="A1" location="トップ!A1" display="トップへ" xr:uid="{00000000-0004-0000-0B00-000000000000}"/>
    <hyperlink ref="N1" location="トップ!A1" display="トップへ" xr:uid="{00000000-0004-0000-0B00-000001000000}"/>
  </hyperlinks>
  <pageMargins left="0.9055118110236221" right="0.19685039370078741" top="0.23622047244094491" bottom="0.23622047244094491" header="0.15748031496062992" footer="0.23622047244094491"/>
  <pageSetup paperSize="9" scale="75" orientation="portrait" r:id="rId1"/>
  <headerFooter alignWithMargins="0">
    <oddFooter>&amp;R&amp;P/&amp;N</oddFooter>
  </headerFooter>
  <rowBreaks count="2" manualBreakCount="2">
    <brk id="90" max="13" man="1"/>
    <brk id="171" max="1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38</vt:i4>
      </vt:variant>
    </vt:vector>
  </HeadingPairs>
  <TitlesOfParts>
    <vt:vector size="69" baseType="lpstr">
      <vt:lpstr>使い方</vt:lpstr>
      <vt:lpstr>トップ</vt:lpstr>
      <vt:lpstr>構築メニュー</vt:lpstr>
      <vt:lpstr>環境経営レポート</vt:lpstr>
      <vt:lpstr>2課題とﾁｬﾝｽ</vt:lpstr>
      <vt:lpstr>2事例</vt:lpstr>
      <vt:lpstr>4負荷記録表</vt:lpstr>
      <vt:lpstr>4負荷 (基準年)</vt:lpstr>
      <vt:lpstr>4負荷</vt:lpstr>
      <vt:lpstr>4取組</vt:lpstr>
      <vt:lpstr>4取組 (建設)</vt:lpstr>
      <vt:lpstr>4取組(廃棄物)</vt:lpstr>
      <vt:lpstr>5法規</vt:lpstr>
      <vt:lpstr>ﾏﾆﾌｪｽﾄ報告</vt:lpstr>
      <vt:lpstr>ﾌﾛﾝ点検</vt:lpstr>
      <vt:lpstr>6経営計画</vt:lpstr>
      <vt:lpstr>6部門目標</vt:lpstr>
      <vt:lpstr>8教育計画</vt:lpstr>
      <vt:lpstr>8教育記録</vt:lpstr>
      <vt:lpstr>9コミュニケーション</vt:lpstr>
      <vt:lpstr>10手順書</vt:lpstr>
      <vt:lpstr>11緊急事態手順書</vt:lpstr>
      <vt:lpstr>11緊急事態</vt:lpstr>
      <vt:lpstr>12文書一覧</vt:lpstr>
      <vt:lpstr>13問題点</vt:lpstr>
      <vt:lpstr>13内部監査手順書</vt:lpstr>
      <vt:lpstr>14代表者見直</vt:lpstr>
      <vt:lpstr>13内部監査CHKLST</vt:lpstr>
      <vt:lpstr>SDGs紐づけ</vt:lpstr>
      <vt:lpstr>SDGsロゴ</vt:lpstr>
      <vt:lpstr>見出印刷（２３×２９用）</vt:lpstr>
      <vt:lpstr>'4取組'!_ftnref1</vt:lpstr>
      <vt:lpstr>'4取組'!_ftnref2</vt:lpstr>
      <vt:lpstr>'4取組'!_ftnref3</vt:lpstr>
      <vt:lpstr>'4取組'!_ftnref4</vt:lpstr>
      <vt:lpstr>housin</vt:lpstr>
      <vt:lpstr>kinkyuu</vt:lpstr>
      <vt:lpstr>minaosi</vt:lpstr>
      <vt:lpstr>'10手順書'!Print_Area</vt:lpstr>
      <vt:lpstr>'11緊急事態'!Print_Area</vt:lpstr>
      <vt:lpstr>'11緊急事態手順書'!Print_Area</vt:lpstr>
      <vt:lpstr>'12文書一覧'!Print_Area</vt:lpstr>
      <vt:lpstr>'13内部監査CHKLST'!Print_Area</vt:lpstr>
      <vt:lpstr>'13内部監査手順書'!Print_Area</vt:lpstr>
      <vt:lpstr>'13問題点'!Print_Area</vt:lpstr>
      <vt:lpstr>'14代表者見直'!Print_Area</vt:lpstr>
      <vt:lpstr>'2課題とﾁｬﾝｽ'!Print_Area</vt:lpstr>
      <vt:lpstr>'2事例'!Print_Area</vt:lpstr>
      <vt:lpstr>'4取組'!Print_Area</vt:lpstr>
      <vt:lpstr>'4取組 (建設)'!Print_Area</vt:lpstr>
      <vt:lpstr>'4取組(廃棄物)'!Print_Area</vt:lpstr>
      <vt:lpstr>'4負荷'!Print_Area</vt:lpstr>
      <vt:lpstr>'4負荷 (基準年)'!Print_Area</vt:lpstr>
      <vt:lpstr>'4負荷記録表'!Print_Area</vt:lpstr>
      <vt:lpstr>'5法規'!Print_Area</vt:lpstr>
      <vt:lpstr>'6経営計画'!Print_Area</vt:lpstr>
      <vt:lpstr>'6部門目標'!Print_Area</vt:lpstr>
      <vt:lpstr>'8教育記録'!Print_Area</vt:lpstr>
      <vt:lpstr>'8教育計画'!Print_Area</vt:lpstr>
      <vt:lpstr>'9コミュニケーション'!Print_Area</vt:lpstr>
      <vt:lpstr>トップ!Print_Area</vt:lpstr>
      <vt:lpstr>ﾌﾛﾝ点検!Print_Area</vt:lpstr>
      <vt:lpstr>環境経営レポート!Print_Area</vt:lpstr>
      <vt:lpstr>構築メニュー!Print_Area</vt:lpstr>
      <vt:lpstr>'5法規'!Print_Titles</vt:lpstr>
      <vt:lpstr>'6経営計画'!Print_Titles</vt:lpstr>
      <vt:lpstr>sosiki</vt:lpstr>
      <vt:lpstr>taisei</vt:lpstr>
      <vt:lpstr>方針</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uda</dc:creator>
  <cp:lastModifiedBy>吉明 宇田</cp:lastModifiedBy>
  <cp:lastPrinted>2022-06-21T02:27:19Z</cp:lastPrinted>
  <dcterms:created xsi:type="dcterms:W3CDTF">2007-08-17T02:18:17Z</dcterms:created>
  <dcterms:modified xsi:type="dcterms:W3CDTF">2024-03-08T08:35:13Z</dcterms:modified>
</cp:coreProperties>
</file>